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7440" tabRatio="653" activeTab="0"/>
  </bookViews>
  <sheets>
    <sheet name="Secondary Master " sheetId="1" r:id="rId1"/>
  </sheets>
  <externalReferences>
    <externalReference r:id="rId4"/>
  </externalReferences>
  <definedNames>
    <definedName name="Agerange">#REF!</definedName>
    <definedName name="LEA_No">'[1]LEA GVO Lookup'!$B$2:$F$151</definedName>
    <definedName name="_xlnm.Print_Area" localSheetId="0">'Secondary Master '!$A$1:$N$426</definedName>
  </definedNames>
  <calcPr fullCalcOnLoad="1"/>
</workbook>
</file>

<file path=xl/sharedStrings.xml><?xml version="1.0" encoding="utf-8"?>
<sst xmlns="http://schemas.openxmlformats.org/spreadsheetml/2006/main" count="131" uniqueCount="96">
  <si>
    <t>(i)</t>
  </si>
  <si>
    <t>(ii)</t>
  </si>
  <si>
    <t>(iii)</t>
  </si>
  <si>
    <t>(iv)</t>
  </si>
  <si>
    <t>(v)</t>
  </si>
  <si>
    <t>(vii)</t>
  </si>
  <si>
    <t>(viii)</t>
  </si>
  <si>
    <t>(ix)</t>
  </si>
  <si>
    <t>a</t>
  </si>
  <si>
    <t>(vi)</t>
  </si>
  <si>
    <t>f</t>
  </si>
  <si>
    <t>(x)</t>
  </si>
  <si>
    <t>(xi)</t>
  </si>
  <si>
    <t>-</t>
  </si>
  <si>
    <t>c</t>
  </si>
  <si>
    <t>e</t>
  </si>
  <si>
    <t>d</t>
  </si>
  <si>
    <t>CYFRIFO CAPASITI YSGOLION UWCHRADD</t>
  </si>
  <si>
    <t>Noder: Mae'r blychau lle dylid mewnbynnu data wedi eu lliwio'n felyn</t>
  </si>
  <si>
    <t>Enw'r Ysgol</t>
  </si>
  <si>
    <t>Rhif AALl</t>
  </si>
  <si>
    <t>Rhif Ysgol</t>
  </si>
  <si>
    <t>Ystod Oed</t>
  </si>
  <si>
    <t>RHESTR YSTAFELLOEDD</t>
  </si>
  <si>
    <t>RHAN 1: ARDALOEDD EITHRIEDIG</t>
  </si>
  <si>
    <t>Noder: Dylid rhestru yma ardaloedd o'r ysgol nas ystyrir i ddibenion capasiti. Mae mesuriadau yn opsiynol.</t>
  </si>
  <si>
    <t>Cyf Ystafell</t>
  </si>
  <si>
    <t>Disgrifiad o'r ystafell</t>
  </si>
  <si>
    <t xml:space="preserve">Arwynebedd (m²)   </t>
  </si>
  <si>
    <t>CYFANSWM YR ARDALOEDD EITHRIEDIG</t>
  </si>
  <si>
    <t>RHAN 2:  ARDALOEDD ADDYSGU CYFFREDINOL: Arwynebedd ÷ 2</t>
  </si>
  <si>
    <t>Amser sydd ar gael</t>
  </si>
  <si>
    <t>Llefydd disgyblion</t>
  </si>
  <si>
    <t>Llefydd adnoddau</t>
  </si>
  <si>
    <t>Cyf ystafell</t>
  </si>
  <si>
    <t>Llefydd</t>
  </si>
  <si>
    <t>adnoddau</t>
  </si>
  <si>
    <t>CYFANSWM ARDALOEDD ADDYSGU CYFFREDINOL</t>
  </si>
  <si>
    <t>RHAN 3:  TGCh A BUSNES: Arwynebedd ÷ 2.57</t>
  </si>
  <si>
    <t>CYFANSWM ARDALOEDD TGCh A BUSNES</t>
  </si>
  <si>
    <t>RHAN 4: ARDALOEDD YMARFEROL YSGAFN</t>
  </si>
  <si>
    <r>
      <t>NEU OFOD PERFFORMIO 75M</t>
    </r>
    <r>
      <rPr>
        <b/>
        <vertAlign val="super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NEU LAI: ARWYNEBEDD </t>
    </r>
    <r>
      <rPr>
        <b/>
        <sz val="12"/>
        <color indexed="12"/>
        <rFont val="Arial"/>
        <family val="0"/>
      </rPr>
      <t xml:space="preserve">÷ </t>
    </r>
    <r>
      <rPr>
        <b/>
        <sz val="12"/>
        <color indexed="12"/>
        <rFont val="Arial"/>
        <family val="2"/>
      </rPr>
      <t xml:space="preserve">3 </t>
    </r>
  </si>
  <si>
    <t xml:space="preserve">CYFANSWM ARDALOEDD YMARFEROL YSGAFN NEU OFOD </t>
  </si>
  <si>
    <t xml:space="preserve">PERFFORMIO 75M² NEU LAI </t>
  </si>
  <si>
    <t>RHAN 5: ARDALOEDD YMARFEROL TRWM: Arwynebedd ÷ 5</t>
  </si>
  <si>
    <t>CYFANSWM ARDALOEDD YMARFEROL TRWM</t>
  </si>
  <si>
    <r>
      <t>RHAN 6: ARDALOEDD MAWR A PHERFFORMIO MWY NA 75M</t>
    </r>
    <r>
      <rPr>
        <b/>
        <vertAlign val="super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>: (Arwynebedd ÷ 9) + 5</t>
    </r>
  </si>
  <si>
    <r>
      <t>CYFANSWM ARDALOEDD MAWR A PHERFFORMIO MWY NA 75M</t>
    </r>
    <r>
      <rPr>
        <b/>
        <vertAlign val="superscript"/>
        <sz val="11"/>
        <color indexed="61"/>
        <rFont val="Arial"/>
        <family val="2"/>
      </rPr>
      <t xml:space="preserve">2 </t>
    </r>
  </si>
  <si>
    <t>RHAN 7:  ARDALOEDD ATEGOL: ARWYNEBEDD ÷ 2</t>
  </si>
  <si>
    <t>CYFANSWM ARDALOEDD ATEGOL</t>
  </si>
  <si>
    <t>RHAN 8:  CRYNODEB O YSTAFELLOEDD - ARDALOEDD ADDYSGU</t>
  </si>
  <si>
    <t>Ardal addysgu gyffredinol</t>
  </si>
  <si>
    <t>[cyfanswm llefydd disgyblion yn rhan 2]</t>
  </si>
  <si>
    <t>Ardal TGCh a busnes</t>
  </si>
  <si>
    <t>[cyfanswm llefydd disgyblion yn rhan 3]</t>
  </si>
  <si>
    <t>Ardal ymarferol ysgafn</t>
  </si>
  <si>
    <t>[cyfanswm llefydd disgyblion yn rhan 4]</t>
  </si>
  <si>
    <t>Ardal ymarferol trwm</t>
  </si>
  <si>
    <t>[cyfanswm llefydd disgyblion yn rhan 5]</t>
  </si>
  <si>
    <t>Mawr a pherfformio</t>
  </si>
  <si>
    <t>[cyfanswm llefydd disgyblion yn rhan 6]</t>
  </si>
  <si>
    <t xml:space="preserve">Capasiti'n seiliedig ar ardaloedd addysgu </t>
  </si>
  <si>
    <t xml:space="preserve">Arwynebedd </t>
  </si>
  <si>
    <t>Disgyblion</t>
  </si>
  <si>
    <t>Ystod oed</t>
  </si>
  <si>
    <t>Ffactor defnyddio</t>
  </si>
  <si>
    <t>Blynyddoedd 7 -11</t>
  </si>
  <si>
    <t>Blynyddoedd 7 - 13</t>
  </si>
  <si>
    <t xml:space="preserve">Lluoswch nifer y llefydd disgyblion gyda'r ffactor defnyddio priodol: </t>
  </si>
  <si>
    <t>(a *b neu c)</t>
  </si>
  <si>
    <t xml:space="preserve">b  Ffactor defnyddio   </t>
  </si>
  <si>
    <t>Capasiti'r ysgol</t>
  </si>
  <si>
    <t>Capasiti diwygiedig</t>
  </si>
  <si>
    <t>Opsiwn i rowndio'r capasiti a'r nifer derbyn i lawr hyd at  10% - gweler y nodiadau canllaw</t>
  </si>
  <si>
    <t>RHAN 9: BLYNYDDOEDD 12 A 13</t>
  </si>
  <si>
    <t>Cwblhewch y blwch hwn os oes gan yr ysgol ddisgyblion</t>
  </si>
  <si>
    <t>Disgyblion ym mlwyddyn 11</t>
  </si>
  <si>
    <t>Disgyblion ym mlynyddoedd 12 ac 13</t>
  </si>
  <si>
    <t>Ôl-un deg chwech</t>
  </si>
  <si>
    <t>eleni</t>
  </si>
  <si>
    <t>y llynedd</t>
  </si>
  <si>
    <t>blwyddyn cyn diwethaf</t>
  </si>
  <si>
    <t>cyfartaledd</t>
  </si>
  <si>
    <r>
      <t xml:space="preserve">Nifer derbyn yr ysgol </t>
    </r>
    <r>
      <rPr>
        <i/>
        <sz val="11"/>
        <rFont val="Arial"/>
        <family val="2"/>
      </rPr>
      <t>[c neu d ÷(5+e)]</t>
    </r>
  </si>
  <si>
    <t>Nifer derbyn ar gyfer blwyddyn 12 [f×e÷2]</t>
  </si>
  <si>
    <t xml:space="preserve">Datganiad o Gywirdeb: </t>
  </si>
  <si>
    <t>AALI</t>
  </si>
  <si>
    <t>Pennaeth</t>
  </si>
  <si>
    <t>Dyddiad cyfrifo:</t>
  </si>
  <si>
    <t>ER GWYBODAETH YN UNIG - CRYNODEB O LEFYDD ADNODDAU</t>
  </si>
  <si>
    <t>LLEFYDD ADNODDAU</t>
  </si>
  <si>
    <r>
      <t xml:space="preserve">Cyfanswm y llefydd adnoddau mewn ardaloedd ategol - cyfanswm rhan 7 </t>
    </r>
    <r>
      <rPr>
        <i/>
        <sz val="10"/>
        <rFont val="Arial"/>
        <family val="2"/>
      </rPr>
      <t>(xi)</t>
    </r>
  </si>
  <si>
    <r>
      <t>Cyfanswm y llefydd adnoddau yn rhannau 2 i 6</t>
    </r>
    <r>
      <rPr>
        <i/>
        <sz val="10"/>
        <rFont val="Arial"/>
        <family val="2"/>
      </rPr>
      <t xml:space="preserve"> [(vi)+(vii)+(viii)+(ix)+(x)]</t>
    </r>
  </si>
  <si>
    <t>CYFANSWM</t>
  </si>
  <si>
    <t>Nifer derbyn</t>
  </si>
  <si>
    <t>Nifer derbyn ar gyfer blwyddyn 12 (os oes angen)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</si>
</sst>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mm/dd/yy_)"/>
    <numFmt numFmtId="171" formatCode="d/m/yy"/>
    <numFmt numFmtId="172" formatCode="0.0"/>
    <numFmt numFmtId="173" formatCode="0.00;\-0;;@"/>
    <numFmt numFmtId="174" formatCode="0;\-0;;@"/>
    <numFmt numFmtId="175" formatCode=";;;"/>
    <numFmt numFmtId="176" formatCode="0.0;\-0.0;;@"/>
  </numFmts>
  <fonts count="26">
    <font>
      <sz val="12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61"/>
      <name val="Arial"/>
      <family val="2"/>
    </font>
    <font>
      <b/>
      <vertAlign val="superscript"/>
      <sz val="11"/>
      <color indexed="61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1"/>
      <color indexed="20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6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i/>
      <sz val="12"/>
      <name val="Arial"/>
      <family val="2"/>
    </font>
    <font>
      <i/>
      <sz val="11"/>
      <color indexed="10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12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17" fontId="3" fillId="0" borderId="1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2" borderId="3" xfId="0" applyFont="1" applyFill="1" applyBorder="1" applyAlignment="1" applyProtection="1">
      <alignment/>
      <protection locked="0"/>
    </xf>
    <xf numFmtId="174" fontId="3" fillId="0" borderId="4" xfId="0" applyNumberFormat="1" applyFont="1" applyBorder="1" applyAlignment="1" applyProtection="1">
      <alignment horizontal="center"/>
      <protection/>
    </xf>
    <xf numFmtId="174" fontId="3" fillId="0" borderId="5" xfId="0" applyNumberFormat="1" applyFont="1" applyBorder="1" applyAlignment="1" applyProtection="1">
      <alignment horizontal="center"/>
      <protection/>
    </xf>
    <xf numFmtId="174" fontId="4" fillId="0" borderId="6" xfId="0" applyNumberFormat="1" applyFont="1" applyBorder="1" applyAlignment="1" applyProtection="1">
      <alignment horizontal="center"/>
      <protection/>
    </xf>
    <xf numFmtId="174" fontId="8" fillId="0" borderId="0" xfId="0" applyNumberFormat="1" applyFont="1" applyAlignment="1" applyProtection="1">
      <alignment horizontal="center"/>
      <protection/>
    </xf>
    <xf numFmtId="174" fontId="11" fillId="0" borderId="7" xfId="0" applyNumberFormat="1" applyFont="1" applyBorder="1" applyAlignment="1" applyProtection="1">
      <alignment horizontal="center"/>
      <protection/>
    </xf>
    <xf numFmtId="174" fontId="11" fillId="0" borderId="4" xfId="0" applyNumberFormat="1" applyFont="1" applyBorder="1" applyAlignment="1" applyProtection="1">
      <alignment horizontal="center"/>
      <protection/>
    </xf>
    <xf numFmtId="174" fontId="11" fillId="0" borderId="6" xfId="0" applyNumberFormat="1" applyFont="1" applyBorder="1" applyAlignment="1" applyProtection="1">
      <alignment horizontal="center"/>
      <protection/>
    </xf>
    <xf numFmtId="174" fontId="11" fillId="0" borderId="8" xfId="0" applyNumberFormat="1" applyFont="1" applyBorder="1" applyAlignment="1" applyProtection="1">
      <alignment horizontal="center"/>
      <protection/>
    </xf>
    <xf numFmtId="174" fontId="17" fillId="0" borderId="0" xfId="0" applyNumberFormat="1" applyFont="1" applyAlignment="1" applyProtection="1">
      <alignment horizontal="center"/>
      <protection/>
    </xf>
    <xf numFmtId="0" fontId="3" fillId="3" borderId="0" xfId="0" applyFont="1" applyFill="1" applyAlignment="1" applyProtection="1">
      <alignment/>
      <protection/>
    </xf>
    <xf numFmtId="174" fontId="3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right"/>
      <protection/>
    </xf>
    <xf numFmtId="0" fontId="3" fillId="3" borderId="0" xfId="0" applyFont="1" applyFill="1" applyAlignment="1" applyProtection="1">
      <alignment horizontal="right"/>
      <protection/>
    </xf>
    <xf numFmtId="174" fontId="3" fillId="3" borderId="9" xfId="0" applyNumberFormat="1" applyFont="1" applyFill="1" applyBorder="1" applyAlignment="1" applyProtection="1">
      <alignment horizontal="center"/>
      <protection/>
    </xf>
    <xf numFmtId="173" fontId="3" fillId="0" borderId="1" xfId="0" applyNumberFormat="1" applyFont="1" applyBorder="1" applyAlignment="1" applyProtection="1">
      <alignment horizontal="center"/>
      <protection/>
    </xf>
    <xf numFmtId="173" fontId="3" fillId="0" borderId="1" xfId="0" applyNumberFormat="1" applyFont="1" applyFill="1" applyBorder="1" applyAlignment="1" applyProtection="1">
      <alignment horizontal="center"/>
      <protection/>
    </xf>
    <xf numFmtId="174" fontId="3" fillId="0" borderId="1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22" fillId="0" borderId="7" xfId="0" applyFont="1" applyFill="1" applyBorder="1" applyAlignment="1" applyProtection="1">
      <alignment/>
      <protection/>
    </xf>
    <xf numFmtId="174" fontId="11" fillId="3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174" fontId="11" fillId="3" borderId="11" xfId="0" applyNumberFormat="1" applyFont="1" applyFill="1" applyBorder="1" applyAlignment="1" applyProtection="1">
      <alignment horizontal="center"/>
      <protection/>
    </xf>
    <xf numFmtId="174" fontId="11" fillId="3" borderId="12" xfId="0" applyNumberFormat="1" applyFont="1" applyFill="1" applyBorder="1" applyAlignment="1" applyProtection="1">
      <alignment horizontal="center"/>
      <protection/>
    </xf>
    <xf numFmtId="174" fontId="11" fillId="3" borderId="4" xfId="0" applyNumberFormat="1" applyFont="1" applyFill="1" applyBorder="1" applyAlignment="1" applyProtection="1">
      <alignment horizontal="center"/>
      <protection/>
    </xf>
    <xf numFmtId="174" fontId="11" fillId="3" borderId="6" xfId="0" applyNumberFormat="1" applyFont="1" applyFill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/>
      <protection/>
    </xf>
    <xf numFmtId="0" fontId="11" fillId="2" borderId="7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74" fontId="5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174" fontId="3" fillId="0" borderId="1" xfId="0" applyNumberFormat="1" applyFont="1" applyBorder="1" applyAlignment="1" applyProtection="1">
      <alignment horizontal="center"/>
      <protection/>
    </xf>
    <xf numFmtId="174" fontId="2" fillId="0" borderId="13" xfId="0" applyNumberFormat="1" applyFont="1" applyBorder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174" fontId="11" fillId="0" borderId="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1" fillId="2" borderId="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/>
      <protection locked="0"/>
    </xf>
    <xf numFmtId="2" fontId="11" fillId="2" borderId="12" xfId="0" applyNumberFormat="1" applyFont="1" applyFill="1" applyBorder="1" applyAlignment="1" applyProtection="1">
      <alignment horizontal="center"/>
      <protection locked="0"/>
    </xf>
    <xf numFmtId="2" fontId="11" fillId="2" borderId="2" xfId="0" applyNumberFormat="1" applyFont="1" applyFill="1" applyBorder="1" applyAlignment="1" applyProtection="1">
      <alignment horizontal="center"/>
      <protection locked="0"/>
    </xf>
    <xf numFmtId="2" fontId="11" fillId="2" borderId="6" xfId="0" applyNumberFormat="1" applyFont="1" applyFill="1" applyBorder="1" applyAlignment="1" applyProtection="1">
      <alignment horizontal="center"/>
      <protection locked="0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/>
      <protection locked="0"/>
    </xf>
    <xf numFmtId="0" fontId="16" fillId="2" borderId="2" xfId="0" applyFont="1" applyFill="1" applyBorder="1" applyAlignment="1" applyProtection="1">
      <alignment/>
      <protection locked="0"/>
    </xf>
    <xf numFmtId="0" fontId="16" fillId="2" borderId="0" xfId="0" applyFont="1" applyFill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174" fontId="3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174" fontId="11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5" fillId="0" borderId="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5" fontId="11" fillId="0" borderId="0" xfId="0" applyNumberFormat="1" applyFont="1" applyFill="1" applyBorder="1" applyAlignment="1" applyProtection="1">
      <alignment horizontal="left"/>
      <protection/>
    </xf>
    <xf numFmtId="176" fontId="11" fillId="2" borderId="7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76" fontId="11" fillId="2" borderId="8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8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20" fillId="2" borderId="3" xfId="0" applyFont="1" applyFill="1" applyBorder="1" applyAlignment="1" applyProtection="1">
      <alignment/>
      <protection locked="0"/>
    </xf>
    <xf numFmtId="0" fontId="19" fillId="0" borderId="3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4" fontId="3" fillId="2" borderId="10" xfId="0" applyNumberFormat="1" applyFont="1" applyFill="1" applyBorder="1" applyAlignment="1" applyProtection="1">
      <alignment horizontal="center"/>
      <protection locked="0"/>
    </xf>
    <xf numFmtId="174" fontId="0" fillId="0" borderId="19" xfId="0" applyNumberForma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0" xfId="17" applyNumberFormat="1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176" fontId="17" fillId="0" borderId="17" xfId="0" applyNumberFormat="1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/>
      <protection/>
    </xf>
    <xf numFmtId="0" fontId="11" fillId="2" borderId="7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2" xfId="0" applyFont="1" applyBorder="1" applyAlignment="1" applyProtection="1">
      <alignment/>
      <protection locked="0"/>
    </xf>
    <xf numFmtId="176" fontId="11" fillId="2" borderId="2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11" fillId="2" borderId="7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/>
      <protection locked="0"/>
    </xf>
    <xf numFmtId="176" fontId="11" fillId="2" borderId="16" xfId="0" applyNumberFormat="1" applyFont="1" applyFill="1" applyBorder="1" applyAlignment="1" applyProtection="1">
      <alignment horizontal="center"/>
      <protection locked="0"/>
    </xf>
    <xf numFmtId="176" fontId="11" fillId="2" borderId="1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3" borderId="17" xfId="0" applyFont="1" applyFill="1" applyBorder="1" applyAlignment="1" applyProtection="1">
      <alignment/>
      <protection/>
    </xf>
    <xf numFmtId="0" fontId="14" fillId="4" borderId="22" xfId="0" applyFont="1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2" fillId="3" borderId="17" xfId="0" applyFont="1" applyFill="1" applyBorder="1" applyAlignment="1" applyProtection="1">
      <alignment vertical="center"/>
      <protection/>
    </xf>
    <xf numFmtId="0" fontId="0" fillId="3" borderId="17" xfId="0" applyFill="1" applyBorder="1" applyAlignment="1" applyProtection="1">
      <alignment vertical="center"/>
      <protection/>
    </xf>
    <xf numFmtId="0" fontId="0" fillId="3" borderId="17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3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2" fillId="0" borderId="7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76" fontId="8" fillId="0" borderId="17" xfId="0" applyNumberFormat="1" applyFont="1" applyBorder="1" applyAlignment="1" applyProtection="1">
      <alignment horizontal="center"/>
      <protection/>
    </xf>
    <xf numFmtId="176" fontId="0" fillId="0" borderId="17" xfId="0" applyNumberForma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8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6" fillId="2" borderId="0" xfId="0" applyFont="1" applyFill="1" applyAlignment="1" applyProtection="1">
      <alignment/>
      <protection locked="0"/>
    </xf>
    <xf numFmtId="0" fontId="16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/>
      <protection locked="0"/>
    </xf>
    <xf numFmtId="0" fontId="16" fillId="0" borderId="3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176" fontId="16" fillId="0" borderId="11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 locked="0"/>
    </xf>
    <xf numFmtId="176" fontId="11" fillId="2" borderId="11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2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176" fontId="17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11" fillId="2" borderId="8" xfId="0" applyFont="1" applyFill="1" applyBorder="1" applyAlignment="1" applyProtection="1">
      <alignment/>
      <protection locked="0"/>
    </xf>
    <xf numFmtId="0" fontId="11" fillId="0" borderId="3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9" fontId="0" fillId="2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CBC%20sec%20capac%20examples%200204%20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ondary Schools"/>
      <sheetName val="LEA GVO Lookup"/>
      <sheetName val="Macros"/>
    </sheetNames>
    <sheetDataSet>
      <sheetData sheetId="1">
        <row r="2">
          <cell r="B2">
            <v>201</v>
          </cell>
          <cell r="C2" t="str">
            <v>London</v>
          </cell>
          <cell r="D2" t="str">
            <v>London City</v>
          </cell>
          <cell r="E2" t="str">
            <v>City of London</v>
          </cell>
          <cell r="F2" t="str">
            <v>052</v>
          </cell>
        </row>
        <row r="3">
          <cell r="B3">
            <v>202</v>
          </cell>
          <cell r="C3" t="str">
            <v>London</v>
          </cell>
          <cell r="D3" t="str">
            <v>London Westminster</v>
          </cell>
          <cell r="E3" t="str">
            <v>Camden</v>
          </cell>
          <cell r="F3" t="str">
            <v>088</v>
          </cell>
        </row>
        <row r="4">
          <cell r="B4">
            <v>203</v>
          </cell>
          <cell r="C4" t="str">
            <v>London</v>
          </cell>
          <cell r="D4" t="str">
            <v>London South</v>
          </cell>
          <cell r="E4" t="str">
            <v>Greenwich</v>
          </cell>
          <cell r="F4" t="str">
            <v>084</v>
          </cell>
        </row>
        <row r="5">
          <cell r="B5">
            <v>204</v>
          </cell>
          <cell r="C5" t="str">
            <v>London</v>
          </cell>
          <cell r="D5" t="str">
            <v>London City</v>
          </cell>
          <cell r="E5" t="str">
            <v>Hackney</v>
          </cell>
          <cell r="F5" t="str">
            <v>052</v>
          </cell>
        </row>
        <row r="6">
          <cell r="B6">
            <v>205</v>
          </cell>
          <cell r="C6" t="str">
            <v>London</v>
          </cell>
          <cell r="D6" t="str">
            <v>London Westminster</v>
          </cell>
          <cell r="E6" t="str">
            <v>Hammersmith &amp; Fulham</v>
          </cell>
          <cell r="F6" t="str">
            <v>088</v>
          </cell>
        </row>
        <row r="7">
          <cell r="B7">
            <v>206</v>
          </cell>
          <cell r="C7" t="str">
            <v>London</v>
          </cell>
          <cell r="D7" t="str">
            <v>London City</v>
          </cell>
          <cell r="E7" t="str">
            <v>Islington</v>
          </cell>
          <cell r="F7" t="str">
            <v>052</v>
          </cell>
        </row>
        <row r="8">
          <cell r="B8">
            <v>207</v>
          </cell>
          <cell r="C8" t="str">
            <v>London</v>
          </cell>
          <cell r="D8" t="str">
            <v>London Westminster</v>
          </cell>
          <cell r="E8" t="str">
            <v>Kensington &amp; Chelsea</v>
          </cell>
          <cell r="F8" t="str">
            <v>088</v>
          </cell>
        </row>
        <row r="9">
          <cell r="B9">
            <v>208</v>
          </cell>
          <cell r="C9" t="str">
            <v>London</v>
          </cell>
          <cell r="D9" t="str">
            <v>London South</v>
          </cell>
          <cell r="E9" t="str">
            <v>Lambeth</v>
          </cell>
          <cell r="F9" t="str">
            <v>084</v>
          </cell>
        </row>
        <row r="10">
          <cell r="B10">
            <v>209</v>
          </cell>
          <cell r="C10" t="str">
            <v>London</v>
          </cell>
          <cell r="D10" t="str">
            <v>London South</v>
          </cell>
          <cell r="E10" t="str">
            <v>Lewisham</v>
          </cell>
          <cell r="F10" t="str">
            <v>084</v>
          </cell>
        </row>
        <row r="11">
          <cell r="B11">
            <v>210</v>
          </cell>
          <cell r="C11" t="str">
            <v>London</v>
          </cell>
          <cell r="D11" t="str">
            <v>London South</v>
          </cell>
          <cell r="E11" t="str">
            <v>Southwark</v>
          </cell>
          <cell r="F11" t="str">
            <v>084</v>
          </cell>
        </row>
        <row r="12">
          <cell r="B12">
            <v>211</v>
          </cell>
          <cell r="C12" t="str">
            <v>London</v>
          </cell>
          <cell r="D12" t="str">
            <v>London City</v>
          </cell>
          <cell r="E12" t="str">
            <v>Tower Hamlets</v>
          </cell>
          <cell r="F12" t="str">
            <v>052</v>
          </cell>
        </row>
        <row r="13">
          <cell r="B13">
            <v>212</v>
          </cell>
          <cell r="C13" t="str">
            <v>London</v>
          </cell>
          <cell r="D13" t="str">
            <v>London South</v>
          </cell>
          <cell r="E13" t="str">
            <v>Wandsworth</v>
          </cell>
          <cell r="F13" t="str">
            <v>084</v>
          </cell>
        </row>
        <row r="14">
          <cell r="B14">
            <v>213</v>
          </cell>
          <cell r="C14" t="str">
            <v>London</v>
          </cell>
          <cell r="D14" t="str">
            <v>London Westminster</v>
          </cell>
          <cell r="E14" t="str">
            <v>Westminster</v>
          </cell>
          <cell r="F14" t="str">
            <v>088</v>
          </cell>
        </row>
        <row r="15">
          <cell r="B15">
            <v>301</v>
          </cell>
          <cell r="C15" t="str">
            <v>London</v>
          </cell>
          <cell r="D15" t="str">
            <v>London North</v>
          </cell>
          <cell r="E15" t="str">
            <v>Barking &amp; Dagenham</v>
          </cell>
          <cell r="F15" t="str">
            <v>053</v>
          </cell>
        </row>
        <row r="16">
          <cell r="B16">
            <v>302</v>
          </cell>
          <cell r="C16" t="str">
            <v>London</v>
          </cell>
          <cell r="D16" t="str">
            <v>London North</v>
          </cell>
          <cell r="E16" t="str">
            <v>Barnet</v>
          </cell>
          <cell r="F16" t="str">
            <v>053</v>
          </cell>
        </row>
        <row r="17">
          <cell r="B17">
            <v>303</v>
          </cell>
          <cell r="C17" t="str">
            <v>London</v>
          </cell>
          <cell r="D17" t="str">
            <v>London South</v>
          </cell>
          <cell r="E17" t="str">
            <v>Bexley</v>
          </cell>
          <cell r="F17" t="str">
            <v>084</v>
          </cell>
        </row>
        <row r="18">
          <cell r="B18">
            <v>304</v>
          </cell>
          <cell r="C18" t="str">
            <v>London</v>
          </cell>
          <cell r="D18" t="str">
            <v>London North</v>
          </cell>
          <cell r="E18" t="str">
            <v>Brent</v>
          </cell>
          <cell r="F18" t="str">
            <v>053</v>
          </cell>
        </row>
        <row r="19">
          <cell r="B19">
            <v>305</v>
          </cell>
          <cell r="C19" t="str">
            <v>London</v>
          </cell>
          <cell r="D19" t="str">
            <v>London South</v>
          </cell>
          <cell r="E19" t="str">
            <v>Bromley</v>
          </cell>
          <cell r="F19" t="str">
            <v>084</v>
          </cell>
        </row>
        <row r="20">
          <cell r="B20">
            <v>306</v>
          </cell>
          <cell r="C20" t="str">
            <v>London</v>
          </cell>
          <cell r="D20" t="str">
            <v>London South</v>
          </cell>
          <cell r="E20" t="str">
            <v>Croydon</v>
          </cell>
          <cell r="F20" t="str">
            <v>084</v>
          </cell>
        </row>
        <row r="21">
          <cell r="B21">
            <v>307</v>
          </cell>
          <cell r="C21" t="str">
            <v>London</v>
          </cell>
          <cell r="D21" t="str">
            <v>London North</v>
          </cell>
          <cell r="E21" t="str">
            <v>Ealing</v>
          </cell>
          <cell r="F21" t="str">
            <v>053</v>
          </cell>
        </row>
        <row r="22">
          <cell r="B22">
            <v>308</v>
          </cell>
          <cell r="C22" t="str">
            <v>London</v>
          </cell>
          <cell r="D22" t="str">
            <v>London North</v>
          </cell>
          <cell r="E22" t="str">
            <v>Enfield</v>
          </cell>
          <cell r="F22" t="str">
            <v>053</v>
          </cell>
        </row>
        <row r="23">
          <cell r="B23">
            <v>309</v>
          </cell>
          <cell r="C23" t="str">
            <v>London</v>
          </cell>
          <cell r="D23" t="str">
            <v>London North</v>
          </cell>
          <cell r="E23" t="str">
            <v>Haringey</v>
          </cell>
          <cell r="F23" t="str">
            <v>053</v>
          </cell>
        </row>
        <row r="24">
          <cell r="B24">
            <v>310</v>
          </cell>
          <cell r="C24" t="str">
            <v>London</v>
          </cell>
          <cell r="D24" t="str">
            <v>London North</v>
          </cell>
          <cell r="E24" t="str">
            <v>Harrow</v>
          </cell>
          <cell r="F24" t="str">
            <v>053</v>
          </cell>
        </row>
        <row r="25">
          <cell r="B25">
            <v>311</v>
          </cell>
          <cell r="C25" t="str">
            <v>London</v>
          </cell>
          <cell r="D25" t="str">
            <v>London North</v>
          </cell>
          <cell r="E25" t="str">
            <v>Havering</v>
          </cell>
          <cell r="F25" t="str">
            <v>053</v>
          </cell>
        </row>
        <row r="26">
          <cell r="B26">
            <v>312</v>
          </cell>
          <cell r="C26" t="str">
            <v>London</v>
          </cell>
          <cell r="D26" t="str">
            <v>London North</v>
          </cell>
          <cell r="E26" t="str">
            <v>Hillingdon</v>
          </cell>
          <cell r="F26" t="str">
            <v>053</v>
          </cell>
        </row>
        <row r="27">
          <cell r="B27">
            <v>313</v>
          </cell>
          <cell r="C27" t="str">
            <v>London</v>
          </cell>
          <cell r="D27" t="str">
            <v>London North</v>
          </cell>
          <cell r="E27" t="str">
            <v>Hounslow</v>
          </cell>
          <cell r="F27" t="str">
            <v>053</v>
          </cell>
        </row>
        <row r="28">
          <cell r="B28">
            <v>314</v>
          </cell>
          <cell r="C28" t="str">
            <v>London</v>
          </cell>
          <cell r="D28" t="str">
            <v>London South</v>
          </cell>
          <cell r="E28" t="str">
            <v>Kingston-upon-Thames</v>
          </cell>
          <cell r="F28" t="str">
            <v>084</v>
          </cell>
        </row>
        <row r="29">
          <cell r="B29">
            <v>315</v>
          </cell>
          <cell r="C29" t="str">
            <v>London</v>
          </cell>
          <cell r="D29" t="str">
            <v>London South</v>
          </cell>
          <cell r="E29" t="str">
            <v>Merton</v>
          </cell>
          <cell r="F29" t="str">
            <v>084</v>
          </cell>
        </row>
        <row r="30">
          <cell r="B30">
            <v>316</v>
          </cell>
          <cell r="C30" t="str">
            <v>London</v>
          </cell>
          <cell r="D30" t="str">
            <v>London City</v>
          </cell>
          <cell r="E30" t="str">
            <v>Newham</v>
          </cell>
          <cell r="F30" t="str">
            <v>052</v>
          </cell>
        </row>
        <row r="31">
          <cell r="B31">
            <v>317</v>
          </cell>
          <cell r="C31" t="str">
            <v>London</v>
          </cell>
          <cell r="D31" t="str">
            <v>London North</v>
          </cell>
          <cell r="E31" t="str">
            <v>Redbridge</v>
          </cell>
          <cell r="F31" t="str">
            <v>053</v>
          </cell>
        </row>
        <row r="32">
          <cell r="B32">
            <v>318</v>
          </cell>
          <cell r="C32" t="str">
            <v>London</v>
          </cell>
          <cell r="D32" t="str">
            <v>London South</v>
          </cell>
          <cell r="E32" t="str">
            <v>Richmond-upon-Thames</v>
          </cell>
          <cell r="F32" t="str">
            <v>084</v>
          </cell>
        </row>
        <row r="33">
          <cell r="B33">
            <v>319</v>
          </cell>
          <cell r="C33" t="str">
            <v>London</v>
          </cell>
          <cell r="D33" t="str">
            <v>London South</v>
          </cell>
          <cell r="E33" t="str">
            <v>Sutton</v>
          </cell>
          <cell r="F33" t="str">
            <v>084</v>
          </cell>
        </row>
        <row r="34">
          <cell r="B34">
            <v>320</v>
          </cell>
          <cell r="C34" t="str">
            <v>London</v>
          </cell>
          <cell r="D34" t="str">
            <v>London North</v>
          </cell>
          <cell r="E34" t="str">
            <v>Waltham Forest</v>
          </cell>
          <cell r="F34" t="str">
            <v>053</v>
          </cell>
        </row>
        <row r="35">
          <cell r="B35">
            <v>330</v>
          </cell>
          <cell r="C35" t="str">
            <v>Central</v>
          </cell>
          <cell r="D35" t="str">
            <v>Birmingham</v>
          </cell>
          <cell r="E35" t="str">
            <v>Birmingham</v>
          </cell>
          <cell r="F35" t="str">
            <v>221</v>
          </cell>
        </row>
        <row r="36">
          <cell r="B36">
            <v>331</v>
          </cell>
          <cell r="C36" t="str">
            <v>Central</v>
          </cell>
          <cell r="D36" t="str">
            <v>Birmingham</v>
          </cell>
          <cell r="E36" t="str">
            <v>Coventry</v>
          </cell>
          <cell r="F36" t="str">
            <v>221</v>
          </cell>
        </row>
        <row r="37">
          <cell r="B37">
            <v>332</v>
          </cell>
          <cell r="C37" t="str">
            <v>Central</v>
          </cell>
          <cell r="D37" t="str">
            <v>West Midlands</v>
          </cell>
          <cell r="E37" t="str">
            <v>Dudley</v>
          </cell>
          <cell r="F37" t="str">
            <v>226</v>
          </cell>
        </row>
        <row r="38">
          <cell r="B38">
            <v>333</v>
          </cell>
          <cell r="C38" t="str">
            <v>Central</v>
          </cell>
          <cell r="D38" t="str">
            <v>Birmingham</v>
          </cell>
          <cell r="E38" t="str">
            <v>Sandwell</v>
          </cell>
          <cell r="F38" t="str">
            <v>221</v>
          </cell>
        </row>
        <row r="39">
          <cell r="B39">
            <v>334</v>
          </cell>
          <cell r="C39" t="str">
            <v>Central</v>
          </cell>
          <cell r="D39" t="str">
            <v>Birmingham</v>
          </cell>
          <cell r="E39" t="str">
            <v>Solihull</v>
          </cell>
          <cell r="F39" t="str">
            <v>221</v>
          </cell>
        </row>
        <row r="40">
          <cell r="B40">
            <v>335</v>
          </cell>
          <cell r="C40" t="str">
            <v>Central</v>
          </cell>
          <cell r="D40" t="str">
            <v>West Midlands</v>
          </cell>
          <cell r="E40" t="str">
            <v>Walsall</v>
          </cell>
          <cell r="F40" t="str">
            <v>226</v>
          </cell>
        </row>
        <row r="41">
          <cell r="B41">
            <v>336</v>
          </cell>
          <cell r="C41" t="str">
            <v>Central</v>
          </cell>
          <cell r="D41" t="str">
            <v>West Midlands</v>
          </cell>
          <cell r="E41" t="str">
            <v>Wolverhampton</v>
          </cell>
          <cell r="F41" t="str">
            <v>226</v>
          </cell>
        </row>
        <row r="42">
          <cell r="B42">
            <v>340</v>
          </cell>
          <cell r="C42" t="str">
            <v>North West</v>
          </cell>
          <cell r="D42" t="str">
            <v>Liverpool</v>
          </cell>
          <cell r="E42" t="str">
            <v>Knowlsey</v>
          </cell>
          <cell r="F42" t="str">
            <v>134</v>
          </cell>
        </row>
        <row r="43">
          <cell r="B43">
            <v>341</v>
          </cell>
          <cell r="C43" t="str">
            <v>North West</v>
          </cell>
          <cell r="D43" t="str">
            <v>Liverpool</v>
          </cell>
          <cell r="E43" t="str">
            <v>Liverpool</v>
          </cell>
          <cell r="F43" t="str">
            <v>134</v>
          </cell>
        </row>
        <row r="44">
          <cell r="B44">
            <v>342</v>
          </cell>
          <cell r="C44" t="str">
            <v>North West</v>
          </cell>
          <cell r="D44" t="str">
            <v>Liverpool</v>
          </cell>
          <cell r="E44" t="str">
            <v>St Helens</v>
          </cell>
          <cell r="F44" t="str">
            <v>134</v>
          </cell>
        </row>
        <row r="45">
          <cell r="B45">
            <v>343</v>
          </cell>
          <cell r="C45" t="str">
            <v>North West</v>
          </cell>
          <cell r="D45" t="str">
            <v>Liverpool</v>
          </cell>
          <cell r="E45" t="str">
            <v>Sefton</v>
          </cell>
          <cell r="F45" t="str">
            <v>134</v>
          </cell>
        </row>
        <row r="46">
          <cell r="B46">
            <v>344</v>
          </cell>
          <cell r="C46" t="str">
            <v>North West</v>
          </cell>
          <cell r="D46" t="str">
            <v>Liverpool</v>
          </cell>
          <cell r="E46" t="str">
            <v>Wirral</v>
          </cell>
          <cell r="F46" t="str">
            <v>134</v>
          </cell>
        </row>
        <row r="47">
          <cell r="B47">
            <v>350</v>
          </cell>
          <cell r="C47" t="str">
            <v>North West</v>
          </cell>
          <cell r="D47" t="str">
            <v>Manchester</v>
          </cell>
          <cell r="E47" t="str">
            <v>Bolton</v>
          </cell>
          <cell r="F47" t="str">
            <v>113</v>
          </cell>
        </row>
        <row r="48">
          <cell r="B48">
            <v>351</v>
          </cell>
          <cell r="C48" t="str">
            <v>North West</v>
          </cell>
          <cell r="D48" t="str">
            <v>Manchester</v>
          </cell>
          <cell r="E48" t="str">
            <v>Bury</v>
          </cell>
          <cell r="F48" t="str">
            <v>113</v>
          </cell>
        </row>
        <row r="49">
          <cell r="B49">
            <v>352</v>
          </cell>
          <cell r="C49" t="str">
            <v>North West</v>
          </cell>
          <cell r="D49" t="str">
            <v>Manchester</v>
          </cell>
          <cell r="E49" t="str">
            <v>Manchester</v>
          </cell>
          <cell r="F49" t="str">
            <v>113</v>
          </cell>
        </row>
        <row r="50">
          <cell r="B50">
            <v>353</v>
          </cell>
          <cell r="C50" t="str">
            <v>North West</v>
          </cell>
          <cell r="D50" t="str">
            <v>Manchester</v>
          </cell>
          <cell r="E50" t="str">
            <v>Oldham</v>
          </cell>
          <cell r="F50" t="str">
            <v>113</v>
          </cell>
        </row>
        <row r="51">
          <cell r="B51">
            <v>354</v>
          </cell>
          <cell r="C51" t="str">
            <v>North West</v>
          </cell>
          <cell r="D51" t="str">
            <v>Manchester</v>
          </cell>
          <cell r="E51" t="str">
            <v>Rochdale</v>
          </cell>
          <cell r="F51" t="str">
            <v>113</v>
          </cell>
        </row>
        <row r="52">
          <cell r="B52">
            <v>355</v>
          </cell>
          <cell r="C52" t="str">
            <v>North West</v>
          </cell>
          <cell r="D52" t="str">
            <v>Manchester</v>
          </cell>
          <cell r="E52" t="str">
            <v>Salford</v>
          </cell>
          <cell r="F52" t="str">
            <v>113</v>
          </cell>
        </row>
        <row r="53">
          <cell r="B53">
            <v>356</v>
          </cell>
          <cell r="C53" t="str">
            <v>North West</v>
          </cell>
          <cell r="D53" t="str">
            <v>Manchester</v>
          </cell>
          <cell r="E53" t="str">
            <v>Stockport</v>
          </cell>
          <cell r="F53" t="str">
            <v>113</v>
          </cell>
        </row>
        <row r="54">
          <cell r="B54">
            <v>357</v>
          </cell>
          <cell r="C54" t="str">
            <v>North West</v>
          </cell>
          <cell r="D54" t="str">
            <v>Manchester</v>
          </cell>
          <cell r="E54" t="str">
            <v>Tameside</v>
          </cell>
          <cell r="F54" t="str">
            <v>113</v>
          </cell>
        </row>
        <row r="55">
          <cell r="B55">
            <v>358</v>
          </cell>
          <cell r="C55" t="str">
            <v>North West</v>
          </cell>
          <cell r="D55" t="str">
            <v>Manchester</v>
          </cell>
          <cell r="E55" t="str">
            <v>Trafford</v>
          </cell>
          <cell r="F55" t="str">
            <v>113</v>
          </cell>
        </row>
        <row r="56">
          <cell r="B56">
            <v>359</v>
          </cell>
          <cell r="C56" t="str">
            <v>North West</v>
          </cell>
          <cell r="D56" t="str">
            <v>Manchester</v>
          </cell>
          <cell r="E56" t="str">
            <v>Wigan</v>
          </cell>
          <cell r="F56" t="str">
            <v>113</v>
          </cell>
        </row>
        <row r="57">
          <cell r="B57">
            <v>370</v>
          </cell>
          <cell r="C57" t="str">
            <v>North East, Yorkshire &amp; Humberside</v>
          </cell>
          <cell r="D57" t="str">
            <v>Sheffield</v>
          </cell>
          <cell r="E57" t="str">
            <v>Barnsley</v>
          </cell>
          <cell r="F57" t="str">
            <v>257</v>
          </cell>
        </row>
        <row r="58">
          <cell r="B58">
            <v>371</v>
          </cell>
          <cell r="C58" t="str">
            <v>North East, Yorkshire &amp; Humberside</v>
          </cell>
          <cell r="D58" t="str">
            <v>Sheffield</v>
          </cell>
          <cell r="E58" t="str">
            <v>Doncaster</v>
          </cell>
          <cell r="F58" t="str">
            <v>257</v>
          </cell>
        </row>
        <row r="59">
          <cell r="B59">
            <v>372</v>
          </cell>
          <cell r="C59" t="str">
            <v>North East, Yorkshire &amp; Humberside</v>
          </cell>
          <cell r="D59" t="str">
            <v>Sheffield</v>
          </cell>
          <cell r="E59" t="str">
            <v>Rotherham</v>
          </cell>
          <cell r="F59" t="str">
            <v>257</v>
          </cell>
        </row>
        <row r="60">
          <cell r="B60">
            <v>373</v>
          </cell>
          <cell r="C60" t="str">
            <v>North East, Yorkshire &amp; Humberside</v>
          </cell>
          <cell r="D60" t="str">
            <v>Sheffield</v>
          </cell>
          <cell r="E60" t="str">
            <v>Sheffield</v>
          </cell>
          <cell r="F60" t="str">
            <v>257</v>
          </cell>
        </row>
        <row r="61">
          <cell r="B61">
            <v>380</v>
          </cell>
          <cell r="C61" t="str">
            <v>North East, Yorkshire &amp; Humberside</v>
          </cell>
          <cell r="D61" t="str">
            <v>Leeds</v>
          </cell>
          <cell r="E61" t="str">
            <v>Bradford</v>
          </cell>
          <cell r="F61" t="str">
            <v>244</v>
          </cell>
        </row>
        <row r="62">
          <cell r="B62">
            <v>381</v>
          </cell>
          <cell r="C62" t="str">
            <v>North East, Yorkshire &amp; Humberside</v>
          </cell>
          <cell r="D62" t="str">
            <v>Leeds</v>
          </cell>
          <cell r="E62" t="str">
            <v>Calderdale</v>
          </cell>
          <cell r="F62" t="str">
            <v>244</v>
          </cell>
        </row>
        <row r="63">
          <cell r="B63">
            <v>382</v>
          </cell>
          <cell r="C63" t="str">
            <v>North East, Yorkshire &amp; Humberside</v>
          </cell>
          <cell r="D63" t="str">
            <v>Leeds</v>
          </cell>
          <cell r="E63" t="str">
            <v>Kirklees</v>
          </cell>
          <cell r="F63" t="str">
            <v>244</v>
          </cell>
        </row>
        <row r="64">
          <cell r="B64">
            <v>383</v>
          </cell>
          <cell r="C64" t="str">
            <v>North East, Yorkshire &amp; Humberside</v>
          </cell>
          <cell r="D64" t="str">
            <v>Leeds</v>
          </cell>
          <cell r="E64" t="str">
            <v>Leeds</v>
          </cell>
          <cell r="F64" t="str">
            <v>244</v>
          </cell>
        </row>
        <row r="65">
          <cell r="B65">
            <v>384</v>
          </cell>
          <cell r="C65" t="str">
            <v>North East, Yorkshire &amp; Humberside</v>
          </cell>
          <cell r="D65" t="str">
            <v>Leeds</v>
          </cell>
          <cell r="E65" t="str">
            <v>Wakefield</v>
          </cell>
          <cell r="F65" t="str">
            <v>244</v>
          </cell>
        </row>
        <row r="66">
          <cell r="B66">
            <v>390</v>
          </cell>
          <cell r="C66" t="str">
            <v>North East, Yorkshire &amp; Humberside</v>
          </cell>
          <cell r="D66" t="str">
            <v>Newcastle</v>
          </cell>
          <cell r="E66" t="str">
            <v>Gateshead</v>
          </cell>
          <cell r="F66" t="str">
            <v>092</v>
          </cell>
        </row>
        <row r="67">
          <cell r="B67">
            <v>391</v>
          </cell>
          <cell r="C67" t="str">
            <v>North East, Yorkshire &amp; Humberside</v>
          </cell>
          <cell r="D67" t="str">
            <v>Newcastle</v>
          </cell>
          <cell r="E67" t="str">
            <v>Newcastle-upon-Tyne</v>
          </cell>
          <cell r="F67" t="str">
            <v>092</v>
          </cell>
        </row>
        <row r="68">
          <cell r="B68">
            <v>392</v>
          </cell>
          <cell r="C68" t="str">
            <v>North East, Yorkshire &amp; Humberside</v>
          </cell>
          <cell r="D68" t="str">
            <v>Newcastle</v>
          </cell>
          <cell r="E68" t="str">
            <v>North Tyneside</v>
          </cell>
          <cell r="F68" t="str">
            <v>092</v>
          </cell>
        </row>
        <row r="69">
          <cell r="B69">
            <v>393</v>
          </cell>
          <cell r="C69" t="str">
            <v>North East, Yorkshire &amp; Humberside</v>
          </cell>
          <cell r="D69" t="str">
            <v>Newcastle</v>
          </cell>
          <cell r="E69" t="str">
            <v>South Tyneside</v>
          </cell>
          <cell r="F69" t="str">
            <v>092</v>
          </cell>
        </row>
        <row r="70">
          <cell r="B70">
            <v>394</v>
          </cell>
          <cell r="C70" t="str">
            <v>North East, Yorkshire &amp; Humberside</v>
          </cell>
          <cell r="D70" t="str">
            <v>Newcastle</v>
          </cell>
          <cell r="E70" t="str">
            <v>Sunderland</v>
          </cell>
          <cell r="F70" t="str">
            <v>092</v>
          </cell>
        </row>
        <row r="71">
          <cell r="B71">
            <v>420</v>
          </cell>
          <cell r="C71" t="str">
            <v>South West</v>
          </cell>
          <cell r="D71" t="str">
            <v>South West</v>
          </cell>
          <cell r="E71" t="str">
            <v>Isles of Scilly</v>
          </cell>
          <cell r="F71" t="str">
            <v>182</v>
          </cell>
        </row>
        <row r="72">
          <cell r="B72">
            <v>800</v>
          </cell>
          <cell r="C72" t="str">
            <v>South West</v>
          </cell>
          <cell r="D72" t="str">
            <v>Western</v>
          </cell>
          <cell r="E72" t="str">
            <v>Bath &amp; N E Somerset</v>
          </cell>
          <cell r="F72" t="str">
            <v>212</v>
          </cell>
        </row>
        <row r="73">
          <cell r="B73">
            <v>801</v>
          </cell>
          <cell r="C73" t="str">
            <v>South West</v>
          </cell>
          <cell r="D73" t="str">
            <v>Western</v>
          </cell>
          <cell r="E73" t="str">
            <v>City of Bristol</v>
          </cell>
          <cell r="F73" t="str">
            <v>212</v>
          </cell>
        </row>
        <row r="74">
          <cell r="B74">
            <v>802</v>
          </cell>
          <cell r="C74" t="str">
            <v>South West</v>
          </cell>
          <cell r="D74" t="str">
            <v>Western</v>
          </cell>
          <cell r="E74" t="str">
            <v>North Somerset</v>
          </cell>
          <cell r="F74" t="str">
            <v>212</v>
          </cell>
        </row>
        <row r="75">
          <cell r="B75">
            <v>803</v>
          </cell>
          <cell r="C75" t="str">
            <v>South West</v>
          </cell>
          <cell r="D75" t="str">
            <v>Western</v>
          </cell>
          <cell r="E75" t="str">
            <v>South Gloucestershire</v>
          </cell>
          <cell r="F75" t="str">
            <v>212</v>
          </cell>
        </row>
        <row r="76">
          <cell r="B76">
            <v>805</v>
          </cell>
          <cell r="C76" t="str">
            <v>North East, Yorkshire &amp; Humberside</v>
          </cell>
          <cell r="D76" t="str">
            <v>Newcastle</v>
          </cell>
          <cell r="E76" t="str">
            <v>Hartlepool</v>
          </cell>
          <cell r="F76" t="str">
            <v>092</v>
          </cell>
        </row>
        <row r="77">
          <cell r="B77">
            <v>806</v>
          </cell>
          <cell r="C77" t="str">
            <v>North East, Yorkshire &amp; Humberside</v>
          </cell>
          <cell r="D77" t="str">
            <v>Newcastle</v>
          </cell>
          <cell r="E77" t="str">
            <v>Middlesbrough</v>
          </cell>
          <cell r="F77" t="str">
            <v>092</v>
          </cell>
        </row>
        <row r="78">
          <cell r="B78">
            <v>807</v>
          </cell>
          <cell r="C78" t="str">
            <v>North East, Yorkshire &amp; Humberside</v>
          </cell>
          <cell r="D78" t="str">
            <v>Newcastle</v>
          </cell>
          <cell r="E78" t="str">
            <v>Redcar &amp; Cleveland</v>
          </cell>
          <cell r="F78" t="str">
            <v>092</v>
          </cell>
        </row>
        <row r="79">
          <cell r="B79">
            <v>808</v>
          </cell>
          <cell r="C79" t="str">
            <v>North East, Yorkshire &amp; Humberside</v>
          </cell>
          <cell r="D79" t="str">
            <v>Newcastle</v>
          </cell>
          <cell r="E79" t="str">
            <v>Stockton-on-Tees</v>
          </cell>
          <cell r="F79" t="str">
            <v>092</v>
          </cell>
        </row>
        <row r="80">
          <cell r="B80">
            <v>810</v>
          </cell>
          <cell r="C80" t="str">
            <v>North East, Yorkshire &amp; Humberside</v>
          </cell>
          <cell r="D80" t="str">
            <v>Sheffield</v>
          </cell>
          <cell r="E80" t="str">
            <v>Kingston-upon-Hull</v>
          </cell>
          <cell r="F80" t="str">
            <v>257</v>
          </cell>
        </row>
        <row r="81">
          <cell r="B81">
            <v>811</v>
          </cell>
          <cell r="C81" t="str">
            <v>North East, Yorkshire &amp; Humberside</v>
          </cell>
          <cell r="D81" t="str">
            <v>Sheffield</v>
          </cell>
          <cell r="E81" t="str">
            <v>East Riding of Yorkshire</v>
          </cell>
          <cell r="F81" t="str">
            <v>257</v>
          </cell>
        </row>
        <row r="82">
          <cell r="B82">
            <v>812</v>
          </cell>
          <cell r="C82" t="str">
            <v>North East, Yorkshire &amp; Humberside</v>
          </cell>
          <cell r="D82" t="str">
            <v>Sheffield</v>
          </cell>
          <cell r="E82" t="str">
            <v>North East Lincolnshire</v>
          </cell>
          <cell r="F82" t="str">
            <v>257</v>
          </cell>
        </row>
        <row r="83">
          <cell r="B83">
            <v>813</v>
          </cell>
          <cell r="C83" t="str">
            <v>North East, Yorkshire &amp; Humberside</v>
          </cell>
          <cell r="D83" t="str">
            <v>Sheffield</v>
          </cell>
          <cell r="E83" t="str">
            <v>North Lincolnshire</v>
          </cell>
          <cell r="F83" t="str">
            <v>257</v>
          </cell>
        </row>
        <row r="84">
          <cell r="B84">
            <v>815</v>
          </cell>
          <cell r="C84" t="str">
            <v>North East, Yorkshire &amp; Humberside</v>
          </cell>
          <cell r="D84" t="str">
            <v>Leeds</v>
          </cell>
          <cell r="E84" t="str">
            <v>North Yorkshire</v>
          </cell>
          <cell r="F84" t="str">
            <v>244</v>
          </cell>
        </row>
        <row r="85">
          <cell r="B85">
            <v>816</v>
          </cell>
          <cell r="C85" t="str">
            <v>North East, Yorkshire &amp; Humberside</v>
          </cell>
          <cell r="D85" t="str">
            <v>Leeds</v>
          </cell>
          <cell r="E85" t="str">
            <v>York</v>
          </cell>
          <cell r="F85" t="str">
            <v>244</v>
          </cell>
        </row>
        <row r="86">
          <cell r="B86">
            <v>820</v>
          </cell>
          <cell r="C86" t="str">
            <v>East of England</v>
          </cell>
          <cell r="D86" t="str">
            <v>East Anglia</v>
          </cell>
          <cell r="E86" t="str">
            <v>Bedfordshire</v>
          </cell>
          <cell r="F86" t="str">
            <v>022</v>
          </cell>
        </row>
        <row r="87">
          <cell r="B87">
            <v>821</v>
          </cell>
          <cell r="C87" t="str">
            <v>East of England</v>
          </cell>
          <cell r="D87" t="str">
            <v>East Anglia</v>
          </cell>
          <cell r="E87" t="str">
            <v>Luton</v>
          </cell>
          <cell r="F87" t="str">
            <v>022</v>
          </cell>
        </row>
        <row r="88">
          <cell r="B88">
            <v>825</v>
          </cell>
          <cell r="C88" t="str">
            <v>South East</v>
          </cell>
          <cell r="D88" t="str">
            <v>Reading</v>
          </cell>
          <cell r="E88" t="str">
            <v>Buckinghamshire</v>
          </cell>
          <cell r="F88" t="str">
            <v>165</v>
          </cell>
        </row>
        <row r="89">
          <cell r="B89">
            <v>826</v>
          </cell>
          <cell r="C89" t="str">
            <v>South East</v>
          </cell>
          <cell r="D89" t="str">
            <v>Reading</v>
          </cell>
          <cell r="E89" t="str">
            <v>Milton Keynes</v>
          </cell>
          <cell r="F89" t="str">
            <v>165</v>
          </cell>
        </row>
        <row r="90">
          <cell r="B90">
            <v>830</v>
          </cell>
          <cell r="C90" t="str">
            <v>Central</v>
          </cell>
          <cell r="D90" t="str">
            <v>East Midlands</v>
          </cell>
          <cell r="E90" t="str">
            <v>Derbyshire</v>
          </cell>
          <cell r="F90" t="str">
            <v>037</v>
          </cell>
        </row>
        <row r="91">
          <cell r="B91">
            <v>831</v>
          </cell>
          <cell r="C91" t="str">
            <v>Central</v>
          </cell>
          <cell r="D91" t="str">
            <v>East Midlands</v>
          </cell>
          <cell r="E91" t="str">
            <v>City of Derby</v>
          </cell>
          <cell r="F91" t="str">
            <v>037</v>
          </cell>
        </row>
        <row r="92">
          <cell r="B92">
            <v>835</v>
          </cell>
          <cell r="C92" t="str">
            <v>South West</v>
          </cell>
          <cell r="D92" t="str">
            <v>South West</v>
          </cell>
          <cell r="E92" t="str">
            <v>Dorset</v>
          </cell>
          <cell r="F92" t="str">
            <v>182</v>
          </cell>
        </row>
        <row r="93">
          <cell r="B93">
            <v>836</v>
          </cell>
          <cell r="C93" t="str">
            <v>South West</v>
          </cell>
          <cell r="D93" t="str">
            <v>South West</v>
          </cell>
          <cell r="E93" t="str">
            <v>Poole</v>
          </cell>
          <cell r="F93" t="str">
            <v>182</v>
          </cell>
        </row>
        <row r="94">
          <cell r="B94">
            <v>837</v>
          </cell>
          <cell r="C94" t="str">
            <v>South West</v>
          </cell>
          <cell r="D94" t="str">
            <v>South West</v>
          </cell>
          <cell r="E94" t="str">
            <v>Bournemouth</v>
          </cell>
          <cell r="F94" t="str">
            <v>182</v>
          </cell>
        </row>
        <row r="95">
          <cell r="B95">
            <v>840</v>
          </cell>
          <cell r="C95" t="str">
            <v>North East, Yorkshire &amp; Humberside</v>
          </cell>
          <cell r="D95" t="str">
            <v>Newcastle</v>
          </cell>
          <cell r="E95" t="str">
            <v>Durham</v>
          </cell>
          <cell r="F95" t="str">
            <v>092</v>
          </cell>
        </row>
        <row r="96">
          <cell r="B96">
            <v>841</v>
          </cell>
          <cell r="C96" t="str">
            <v>North East, Yorkshire &amp; Humberside</v>
          </cell>
          <cell r="D96" t="str">
            <v>Newcastle</v>
          </cell>
          <cell r="E96" t="str">
            <v>Darlington</v>
          </cell>
          <cell r="F96" t="str">
            <v>092</v>
          </cell>
        </row>
        <row r="97">
          <cell r="B97">
            <v>845</v>
          </cell>
          <cell r="C97" t="str">
            <v>South East</v>
          </cell>
          <cell r="D97" t="str">
            <v>South East</v>
          </cell>
          <cell r="E97" t="str">
            <v>East Sussex</v>
          </cell>
          <cell r="F97" t="str">
            <v>148</v>
          </cell>
        </row>
        <row r="98">
          <cell r="B98">
            <v>846</v>
          </cell>
          <cell r="C98" t="str">
            <v>South East</v>
          </cell>
          <cell r="D98" t="str">
            <v>South East</v>
          </cell>
          <cell r="E98" t="str">
            <v>Brighton &amp; Hove</v>
          </cell>
          <cell r="F98" t="str">
            <v>148</v>
          </cell>
        </row>
        <row r="99">
          <cell r="B99">
            <v>850</v>
          </cell>
          <cell r="C99" t="str">
            <v>South East</v>
          </cell>
          <cell r="D99" t="str">
            <v>Wessex</v>
          </cell>
          <cell r="E99" t="str">
            <v>Hampshire</v>
          </cell>
          <cell r="F99" t="str">
            <v>176</v>
          </cell>
        </row>
        <row r="100">
          <cell r="B100">
            <v>851</v>
          </cell>
          <cell r="C100" t="str">
            <v>South East</v>
          </cell>
          <cell r="D100" t="str">
            <v>Wessex</v>
          </cell>
          <cell r="E100" t="str">
            <v>Portsmouth</v>
          </cell>
          <cell r="F100" t="str">
            <v>176</v>
          </cell>
        </row>
        <row r="101">
          <cell r="B101">
            <v>852</v>
          </cell>
          <cell r="C101" t="str">
            <v>South East</v>
          </cell>
          <cell r="D101" t="str">
            <v>Wessex</v>
          </cell>
          <cell r="E101" t="str">
            <v>Southampton</v>
          </cell>
          <cell r="F101" t="str">
            <v>176</v>
          </cell>
        </row>
        <row r="102">
          <cell r="B102">
            <v>855</v>
          </cell>
          <cell r="C102" t="str">
            <v>Central</v>
          </cell>
          <cell r="D102" t="str">
            <v>East Midlands</v>
          </cell>
          <cell r="E102" t="str">
            <v>Leicestershire</v>
          </cell>
          <cell r="F102" t="str">
            <v>037</v>
          </cell>
        </row>
        <row r="103">
          <cell r="B103">
            <v>856</v>
          </cell>
          <cell r="C103" t="str">
            <v>Central</v>
          </cell>
          <cell r="D103" t="str">
            <v>East Midlands</v>
          </cell>
          <cell r="E103" t="str">
            <v>Leicester City</v>
          </cell>
          <cell r="F103" t="str">
            <v>037</v>
          </cell>
        </row>
        <row r="104">
          <cell r="B104">
            <v>857</v>
          </cell>
          <cell r="C104" t="str">
            <v>Central</v>
          </cell>
          <cell r="D104" t="str">
            <v>East Midlands</v>
          </cell>
          <cell r="E104" t="str">
            <v>Rutland</v>
          </cell>
          <cell r="F104" t="str">
            <v>037</v>
          </cell>
        </row>
        <row r="105">
          <cell r="B105">
            <v>860</v>
          </cell>
          <cell r="C105" t="str">
            <v>Central</v>
          </cell>
          <cell r="D105" t="str">
            <v>West Midlands</v>
          </cell>
          <cell r="E105" t="str">
            <v>Staffordshire</v>
          </cell>
          <cell r="F105" t="str">
            <v>226</v>
          </cell>
        </row>
        <row r="106">
          <cell r="B106">
            <v>861</v>
          </cell>
          <cell r="C106" t="str">
            <v>Central</v>
          </cell>
          <cell r="D106" t="str">
            <v>West Midlands</v>
          </cell>
          <cell r="E106" t="str">
            <v>Stoke-on-Trent</v>
          </cell>
          <cell r="F106" t="str">
            <v>226</v>
          </cell>
        </row>
        <row r="107">
          <cell r="B107">
            <v>865</v>
          </cell>
          <cell r="C107" t="str">
            <v>South West</v>
          </cell>
          <cell r="D107" t="str">
            <v>Western</v>
          </cell>
          <cell r="E107" t="str">
            <v>Wiltshire</v>
          </cell>
          <cell r="F107" t="str">
            <v>212</v>
          </cell>
        </row>
        <row r="108">
          <cell r="B108">
            <v>866</v>
          </cell>
          <cell r="C108" t="str">
            <v>South West</v>
          </cell>
          <cell r="D108" t="str">
            <v>Western</v>
          </cell>
          <cell r="E108" t="str">
            <v>Swindon</v>
          </cell>
          <cell r="F108" t="str">
            <v>212</v>
          </cell>
        </row>
        <row r="109">
          <cell r="B109">
            <v>867</v>
          </cell>
          <cell r="C109" t="str">
            <v>South East</v>
          </cell>
          <cell r="D109" t="str">
            <v>Reading</v>
          </cell>
          <cell r="E109" t="str">
            <v>Bracknell Forest</v>
          </cell>
          <cell r="F109" t="str">
            <v>165</v>
          </cell>
        </row>
        <row r="110">
          <cell r="B110">
            <v>868</v>
          </cell>
          <cell r="C110" t="str">
            <v>South East</v>
          </cell>
          <cell r="D110" t="str">
            <v>Reading</v>
          </cell>
          <cell r="E110" t="str">
            <v>Windsor &amp; Maidenhead</v>
          </cell>
          <cell r="F110" t="str">
            <v>165</v>
          </cell>
        </row>
        <row r="111">
          <cell r="B111">
            <v>869</v>
          </cell>
          <cell r="C111" t="str">
            <v>South East</v>
          </cell>
          <cell r="D111" t="str">
            <v>Reading</v>
          </cell>
          <cell r="E111" t="str">
            <v>West Berkshire</v>
          </cell>
          <cell r="F111" t="str">
            <v>165</v>
          </cell>
        </row>
        <row r="112">
          <cell r="B112">
            <v>870</v>
          </cell>
          <cell r="C112" t="str">
            <v>South East</v>
          </cell>
          <cell r="D112" t="str">
            <v>Reading</v>
          </cell>
          <cell r="E112" t="str">
            <v>Reading</v>
          </cell>
          <cell r="F112" t="str">
            <v>165</v>
          </cell>
        </row>
        <row r="113">
          <cell r="B113">
            <v>871</v>
          </cell>
          <cell r="C113" t="str">
            <v>South East</v>
          </cell>
          <cell r="D113" t="str">
            <v>Reading</v>
          </cell>
          <cell r="E113" t="str">
            <v>Slough</v>
          </cell>
          <cell r="F113" t="str">
            <v>165</v>
          </cell>
        </row>
        <row r="114">
          <cell r="B114">
            <v>872</v>
          </cell>
          <cell r="C114" t="str">
            <v>South East</v>
          </cell>
          <cell r="D114" t="str">
            <v>Reading</v>
          </cell>
          <cell r="E114" t="str">
            <v>Wokingham</v>
          </cell>
          <cell r="F114" t="str">
            <v>165</v>
          </cell>
        </row>
        <row r="115">
          <cell r="B115">
            <v>873</v>
          </cell>
          <cell r="C115" t="str">
            <v>East of England</v>
          </cell>
          <cell r="D115" t="str">
            <v>East Anglia</v>
          </cell>
          <cell r="E115" t="str">
            <v>Cambridgeshire</v>
          </cell>
          <cell r="F115" t="str">
            <v>022</v>
          </cell>
        </row>
        <row r="116">
          <cell r="B116">
            <v>874</v>
          </cell>
          <cell r="C116" t="str">
            <v>East of England</v>
          </cell>
          <cell r="D116" t="str">
            <v>East Anglia</v>
          </cell>
          <cell r="E116" t="str">
            <v>Peterborough</v>
          </cell>
          <cell r="F116" t="str">
            <v>022</v>
          </cell>
        </row>
        <row r="117">
          <cell r="B117">
            <v>875</v>
          </cell>
          <cell r="C117" t="str">
            <v>North West</v>
          </cell>
          <cell r="D117" t="str">
            <v>Liverpool</v>
          </cell>
          <cell r="E117" t="str">
            <v>Cheshire</v>
          </cell>
          <cell r="F117" t="str">
            <v>134</v>
          </cell>
        </row>
        <row r="118">
          <cell r="B118">
            <v>876</v>
          </cell>
          <cell r="C118" t="str">
            <v>North West</v>
          </cell>
          <cell r="D118" t="str">
            <v>Liverpool</v>
          </cell>
          <cell r="E118" t="str">
            <v>Halton</v>
          </cell>
          <cell r="F118" t="str">
            <v>134</v>
          </cell>
        </row>
        <row r="119">
          <cell r="B119">
            <v>877</v>
          </cell>
          <cell r="C119" t="str">
            <v>North West</v>
          </cell>
          <cell r="D119" t="str">
            <v>Liverpool</v>
          </cell>
          <cell r="E119" t="str">
            <v>Warrington</v>
          </cell>
          <cell r="F119" t="str">
            <v>134</v>
          </cell>
        </row>
        <row r="120">
          <cell r="B120">
            <v>878</v>
          </cell>
          <cell r="C120" t="str">
            <v>South West</v>
          </cell>
          <cell r="D120" t="str">
            <v>South West</v>
          </cell>
          <cell r="E120" t="str">
            <v>Devon</v>
          </cell>
          <cell r="F120" t="str">
            <v>182</v>
          </cell>
        </row>
        <row r="121">
          <cell r="B121">
            <v>879</v>
          </cell>
          <cell r="C121" t="str">
            <v>South West</v>
          </cell>
          <cell r="D121" t="str">
            <v>South West</v>
          </cell>
          <cell r="E121" t="str">
            <v>Plymouth</v>
          </cell>
          <cell r="F121" t="str">
            <v>182</v>
          </cell>
        </row>
        <row r="122">
          <cell r="B122">
            <v>880</v>
          </cell>
          <cell r="C122" t="str">
            <v>South West</v>
          </cell>
          <cell r="D122" t="str">
            <v>South West</v>
          </cell>
          <cell r="E122" t="str">
            <v>Torbay</v>
          </cell>
          <cell r="F122" t="str">
            <v>182</v>
          </cell>
        </row>
        <row r="123">
          <cell r="B123">
            <v>881</v>
          </cell>
          <cell r="C123" t="str">
            <v>East of England</v>
          </cell>
          <cell r="D123" t="str">
            <v>East Anglia</v>
          </cell>
          <cell r="E123" t="str">
            <v>Essex</v>
          </cell>
          <cell r="F123" t="str">
            <v>022</v>
          </cell>
        </row>
        <row r="124">
          <cell r="B124">
            <v>882</v>
          </cell>
          <cell r="C124" t="str">
            <v>East of England</v>
          </cell>
          <cell r="D124" t="str">
            <v>East Anglia</v>
          </cell>
          <cell r="E124" t="str">
            <v>Southend-on-Sea</v>
          </cell>
          <cell r="F124" t="str">
            <v>022</v>
          </cell>
        </row>
        <row r="125">
          <cell r="B125">
            <v>883</v>
          </cell>
          <cell r="C125" t="str">
            <v>East of England</v>
          </cell>
          <cell r="D125" t="str">
            <v>East Anglia</v>
          </cell>
          <cell r="E125" t="str">
            <v>Thurrock</v>
          </cell>
          <cell r="F125" t="str">
            <v>022</v>
          </cell>
        </row>
        <row r="126">
          <cell r="B126">
            <v>884</v>
          </cell>
          <cell r="C126" t="str">
            <v>Central</v>
          </cell>
          <cell r="D126" t="str">
            <v>West Midlands</v>
          </cell>
          <cell r="E126" t="str">
            <v>Herefordshire</v>
          </cell>
          <cell r="F126" t="str">
            <v>226</v>
          </cell>
        </row>
        <row r="127">
          <cell r="B127">
            <v>885</v>
          </cell>
          <cell r="C127" t="str">
            <v>Central</v>
          </cell>
          <cell r="D127" t="str">
            <v>West Midlands</v>
          </cell>
          <cell r="E127" t="str">
            <v>Worcestershire</v>
          </cell>
          <cell r="F127" t="str">
            <v>226</v>
          </cell>
        </row>
        <row r="128">
          <cell r="B128">
            <v>886</v>
          </cell>
          <cell r="C128" t="str">
            <v>South East</v>
          </cell>
          <cell r="D128" t="str">
            <v>South East</v>
          </cell>
          <cell r="E128" t="str">
            <v>Kent</v>
          </cell>
          <cell r="F128" t="str">
            <v>148</v>
          </cell>
        </row>
        <row r="129">
          <cell r="B129">
            <v>887</v>
          </cell>
          <cell r="C129" t="str">
            <v>South East</v>
          </cell>
          <cell r="D129" t="str">
            <v>South East</v>
          </cell>
          <cell r="E129" t="str">
            <v>Medway</v>
          </cell>
          <cell r="F129" t="str">
            <v>148</v>
          </cell>
        </row>
        <row r="130">
          <cell r="B130">
            <v>888</v>
          </cell>
          <cell r="C130" t="str">
            <v>North West</v>
          </cell>
          <cell r="D130" t="str">
            <v>North West</v>
          </cell>
          <cell r="E130" t="str">
            <v>Lancashire</v>
          </cell>
          <cell r="F130" t="str">
            <v>126</v>
          </cell>
        </row>
        <row r="131">
          <cell r="B131">
            <v>889</v>
          </cell>
          <cell r="C131" t="str">
            <v>North West</v>
          </cell>
          <cell r="D131" t="str">
            <v>North West</v>
          </cell>
          <cell r="E131" t="str">
            <v>Blackburn with Darwen</v>
          </cell>
          <cell r="F131" t="str">
            <v>126</v>
          </cell>
        </row>
        <row r="132">
          <cell r="B132">
            <v>890</v>
          </cell>
          <cell r="C132" t="str">
            <v>North West</v>
          </cell>
          <cell r="D132" t="str">
            <v>North West</v>
          </cell>
          <cell r="E132" t="str">
            <v>Blackpool</v>
          </cell>
          <cell r="F132" t="str">
            <v>126</v>
          </cell>
        </row>
        <row r="133">
          <cell r="B133">
            <v>891</v>
          </cell>
          <cell r="C133" t="str">
            <v>Central</v>
          </cell>
          <cell r="D133" t="str">
            <v>East Midlands</v>
          </cell>
          <cell r="E133" t="str">
            <v>Nottinghamshire</v>
          </cell>
          <cell r="F133" t="str">
            <v>037</v>
          </cell>
        </row>
        <row r="134">
          <cell r="B134">
            <v>892</v>
          </cell>
          <cell r="C134" t="str">
            <v>Central</v>
          </cell>
          <cell r="D134" t="str">
            <v>East Midlands</v>
          </cell>
          <cell r="E134" t="str">
            <v>Nottingham City</v>
          </cell>
          <cell r="F134" t="str">
            <v>037</v>
          </cell>
        </row>
        <row r="135">
          <cell r="B135">
            <v>893</v>
          </cell>
          <cell r="C135" t="str">
            <v>Central</v>
          </cell>
          <cell r="D135" t="str">
            <v>West Midlands</v>
          </cell>
          <cell r="E135" t="str">
            <v>Shropshire</v>
          </cell>
          <cell r="F135" t="str">
            <v>226</v>
          </cell>
        </row>
        <row r="136">
          <cell r="B136">
            <v>894</v>
          </cell>
          <cell r="C136" t="str">
            <v>Central</v>
          </cell>
          <cell r="D136" t="str">
            <v>West Midlands</v>
          </cell>
          <cell r="E136" t="str">
            <v>Telford &amp; Wrekin</v>
          </cell>
          <cell r="F136" t="str">
            <v>226</v>
          </cell>
        </row>
        <row r="137">
          <cell r="B137">
            <v>908</v>
          </cell>
          <cell r="C137" t="str">
            <v>South West</v>
          </cell>
          <cell r="D137" t="str">
            <v>South West</v>
          </cell>
          <cell r="E137" t="str">
            <v>Cornwall</v>
          </cell>
          <cell r="F137" t="str">
            <v>182</v>
          </cell>
        </row>
        <row r="138">
          <cell r="B138">
            <v>909</v>
          </cell>
          <cell r="C138" t="str">
            <v>North West</v>
          </cell>
          <cell r="D138" t="str">
            <v>North West</v>
          </cell>
          <cell r="E138" t="str">
            <v>Cumbria</v>
          </cell>
          <cell r="F138" t="str">
            <v>126</v>
          </cell>
        </row>
        <row r="139">
          <cell r="B139">
            <v>916</v>
          </cell>
          <cell r="C139" t="str">
            <v>South West</v>
          </cell>
          <cell r="D139" t="str">
            <v>Western</v>
          </cell>
          <cell r="E139" t="str">
            <v>Gloucestershire</v>
          </cell>
          <cell r="F139" t="str">
            <v>212</v>
          </cell>
        </row>
        <row r="140">
          <cell r="B140">
            <v>919</v>
          </cell>
          <cell r="C140" t="str">
            <v>East of England</v>
          </cell>
          <cell r="D140" t="str">
            <v>East Anglia</v>
          </cell>
          <cell r="E140" t="str">
            <v>Hertfordshire</v>
          </cell>
          <cell r="F140" t="str">
            <v>022</v>
          </cell>
        </row>
        <row r="141">
          <cell r="B141">
            <v>921</v>
          </cell>
          <cell r="C141" t="str">
            <v>South East</v>
          </cell>
          <cell r="D141" t="str">
            <v>Wessex</v>
          </cell>
          <cell r="E141" t="str">
            <v>Isle of Wight</v>
          </cell>
          <cell r="F141" t="str">
            <v>176</v>
          </cell>
        </row>
        <row r="142">
          <cell r="B142">
            <v>925</v>
          </cell>
          <cell r="C142" t="str">
            <v>Central</v>
          </cell>
          <cell r="D142" t="str">
            <v>East Midlands</v>
          </cell>
          <cell r="E142" t="str">
            <v>Lincolnshire</v>
          </cell>
          <cell r="F142" t="str">
            <v>037</v>
          </cell>
        </row>
        <row r="143">
          <cell r="B143">
            <v>926</v>
          </cell>
          <cell r="C143" t="str">
            <v>East of England</v>
          </cell>
          <cell r="D143" t="str">
            <v>East Anglia</v>
          </cell>
          <cell r="E143" t="str">
            <v>Norfolk</v>
          </cell>
          <cell r="F143" t="str">
            <v>022</v>
          </cell>
        </row>
        <row r="144">
          <cell r="B144">
            <v>928</v>
          </cell>
          <cell r="C144" t="str">
            <v>Central</v>
          </cell>
          <cell r="D144" t="str">
            <v>East Midlands</v>
          </cell>
          <cell r="E144" t="str">
            <v>Northamptonshire</v>
          </cell>
          <cell r="F144" t="str">
            <v>037</v>
          </cell>
        </row>
        <row r="145">
          <cell r="B145">
            <v>929</v>
          </cell>
          <cell r="C145" t="str">
            <v>North East, Yorkshire &amp; Humberside</v>
          </cell>
          <cell r="D145" t="str">
            <v>Newcastle</v>
          </cell>
          <cell r="E145" t="str">
            <v>Northumberland</v>
          </cell>
          <cell r="F145" t="str">
            <v>092</v>
          </cell>
        </row>
        <row r="146">
          <cell r="B146">
            <v>931</v>
          </cell>
          <cell r="C146" t="str">
            <v>South East</v>
          </cell>
          <cell r="D146" t="str">
            <v>Reading</v>
          </cell>
          <cell r="E146" t="str">
            <v>Oxfordshire</v>
          </cell>
          <cell r="F146" t="str">
            <v>165</v>
          </cell>
        </row>
        <row r="147">
          <cell r="B147">
            <v>933</v>
          </cell>
          <cell r="C147" t="str">
            <v>South West</v>
          </cell>
          <cell r="D147" t="str">
            <v>South West</v>
          </cell>
          <cell r="E147" t="str">
            <v>Somerset</v>
          </cell>
          <cell r="F147" t="str">
            <v>182</v>
          </cell>
        </row>
        <row r="148">
          <cell r="B148">
            <v>935</v>
          </cell>
          <cell r="C148" t="str">
            <v>East of England</v>
          </cell>
          <cell r="D148" t="str">
            <v>East Anglia</v>
          </cell>
          <cell r="E148" t="str">
            <v>Suffolk</v>
          </cell>
          <cell r="F148" t="str">
            <v>022</v>
          </cell>
        </row>
        <row r="149">
          <cell r="B149">
            <v>936</v>
          </cell>
          <cell r="C149" t="str">
            <v>South East</v>
          </cell>
          <cell r="D149" t="str">
            <v>Reading</v>
          </cell>
          <cell r="E149" t="str">
            <v>Surrey</v>
          </cell>
          <cell r="F149" t="str">
            <v>165</v>
          </cell>
        </row>
        <row r="150">
          <cell r="B150">
            <v>937</v>
          </cell>
          <cell r="C150" t="str">
            <v>Central</v>
          </cell>
          <cell r="D150" t="str">
            <v>Birmingham</v>
          </cell>
          <cell r="E150" t="str">
            <v>Warwickshire</v>
          </cell>
          <cell r="F150" t="str">
            <v>221</v>
          </cell>
        </row>
        <row r="151">
          <cell r="B151">
            <v>938</v>
          </cell>
          <cell r="C151" t="str">
            <v>South East</v>
          </cell>
          <cell r="D151" t="str">
            <v>South East</v>
          </cell>
          <cell r="E151" t="str">
            <v>West Sussex</v>
          </cell>
          <cell r="F151" t="str">
            <v>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62"/>
  <sheetViews>
    <sheetView tabSelected="1" view="pageBreakPreview" zoomScaleNormal="75" zoomScaleSheetLayoutView="100" workbookViewId="0" topLeftCell="A1">
      <selection activeCell="O418" sqref="O418"/>
    </sheetView>
  </sheetViews>
  <sheetFormatPr defaultColWidth="7.5546875" defaultRowHeight="15"/>
  <cols>
    <col min="1" max="1" width="7.5546875" style="59" customWidth="1"/>
    <col min="2" max="3" width="2.10546875" style="59" customWidth="1"/>
    <col min="4" max="4" width="10.21484375" style="59" customWidth="1"/>
    <col min="5" max="5" width="27.4453125" style="59" customWidth="1"/>
    <col min="6" max="6" width="4.77734375" style="59" customWidth="1"/>
    <col min="7" max="7" width="7.3359375" style="59" customWidth="1"/>
    <col min="8" max="8" width="2.10546875" style="59" customWidth="1"/>
    <col min="9" max="9" width="8.77734375" style="59" customWidth="1"/>
    <col min="10" max="12" width="7.6640625" style="59" customWidth="1"/>
    <col min="13" max="13" width="8.77734375" style="59" customWidth="1"/>
    <col min="14" max="14" width="7.99609375" style="59" customWidth="1"/>
    <col min="15" max="16384" width="7.5546875" style="59" customWidth="1"/>
  </cols>
  <sheetData>
    <row r="1" spans="1:14" ht="15" customHeight="1">
      <c r="A1" s="247" t="s">
        <v>17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15" customHeight="1">
      <c r="A2" s="24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5" customHeight="1">
      <c r="A3" s="253" t="s">
        <v>18</v>
      </c>
      <c r="B3" s="99"/>
      <c r="C3" s="99"/>
      <c r="D3" s="99"/>
      <c r="E3" s="99"/>
      <c r="F3" s="99"/>
      <c r="G3" s="99"/>
      <c r="H3" s="13"/>
      <c r="I3" s="235" t="s">
        <v>20</v>
      </c>
      <c r="J3" s="99"/>
      <c r="K3" s="99"/>
      <c r="L3" s="99"/>
      <c r="M3" s="99"/>
      <c r="N3" s="99"/>
    </row>
    <row r="4" spans="1:14" ht="15" customHeight="1">
      <c r="A4" s="252"/>
      <c r="B4" s="99"/>
      <c r="C4" s="99"/>
      <c r="D4" s="99"/>
      <c r="E4" s="99"/>
      <c r="F4" s="99"/>
      <c r="G4" s="99"/>
      <c r="H4" s="99"/>
      <c r="I4" s="60"/>
      <c r="J4" s="99"/>
      <c r="K4" s="99"/>
      <c r="L4" s="99"/>
      <c r="M4" s="99"/>
      <c r="N4" s="99"/>
    </row>
    <row r="5" spans="1:14" ht="15" customHeight="1">
      <c r="A5" s="251" t="s">
        <v>19</v>
      </c>
      <c r="B5" s="99"/>
      <c r="C5" s="99"/>
      <c r="D5" s="99"/>
      <c r="E5" s="99"/>
      <c r="F5" s="99"/>
      <c r="G5" s="99"/>
      <c r="H5" s="99"/>
      <c r="I5" s="235" t="s">
        <v>21</v>
      </c>
      <c r="J5" s="99"/>
      <c r="K5" s="235" t="s">
        <v>22</v>
      </c>
      <c r="L5" s="99"/>
      <c r="M5" s="99"/>
      <c r="N5" s="99"/>
    </row>
    <row r="6" spans="1:14" ht="15" customHeight="1">
      <c r="A6" s="250"/>
      <c r="B6" s="135"/>
      <c r="C6" s="135"/>
      <c r="D6" s="135"/>
      <c r="E6" s="135"/>
      <c r="F6" s="135"/>
      <c r="G6" s="135"/>
      <c r="H6" s="1"/>
      <c r="I6" s="60"/>
      <c r="J6" s="1"/>
      <c r="K6" s="60" t="s">
        <v>13</v>
      </c>
      <c r="L6" s="91"/>
      <c r="M6" s="99"/>
      <c r="N6" s="99"/>
    </row>
    <row r="7" spans="1:14" ht="15" customHeight="1">
      <c r="A7" s="92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61" customFormat="1" ht="17.25" customHeight="1">
      <c r="A8" s="88" t="s">
        <v>23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</row>
    <row r="9" spans="1:240" ht="15" customHeight="1">
      <c r="A9" s="8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</row>
    <row r="10" spans="1:240" ht="15.75" customHeight="1">
      <c r="A10" s="97" t="s">
        <v>24</v>
      </c>
      <c r="B10" s="97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</row>
    <row r="11" spans="1:240" ht="15" customHeight="1">
      <c r="A11" s="100" t="s">
        <v>25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</row>
    <row r="12" spans="1:14" s="63" customFormat="1" ht="12.75" customHeight="1">
      <c r="A12" s="101"/>
      <c r="B12" s="102"/>
      <c r="C12" s="102"/>
      <c r="D12" s="102"/>
      <c r="E12" s="102"/>
      <c r="F12" s="102"/>
      <c r="G12" s="102"/>
      <c r="H12" s="102"/>
      <c r="I12" s="99"/>
      <c r="J12" s="99"/>
      <c r="K12" s="99"/>
      <c r="L12" s="99"/>
      <c r="M12" s="99"/>
      <c r="N12" s="99"/>
    </row>
    <row r="13" spans="1:239" ht="12.75" customHeight="1">
      <c r="A13" s="203" t="s">
        <v>26</v>
      </c>
      <c r="B13" s="165" t="s">
        <v>27</v>
      </c>
      <c r="C13" s="209"/>
      <c r="D13" s="209"/>
      <c r="E13" s="209"/>
      <c r="F13" s="209"/>
      <c r="G13" s="171" t="s">
        <v>28</v>
      </c>
      <c r="H13" s="172"/>
      <c r="I13" s="99"/>
      <c r="J13" s="99"/>
      <c r="K13" s="99"/>
      <c r="L13" s="99"/>
      <c r="M13" s="99"/>
      <c r="N13" s="99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</row>
    <row r="14" spans="1:239" ht="12.75" customHeight="1">
      <c r="A14" s="204"/>
      <c r="B14" s="210"/>
      <c r="C14" s="211"/>
      <c r="D14" s="211"/>
      <c r="E14" s="211"/>
      <c r="F14" s="211"/>
      <c r="G14" s="173"/>
      <c r="H14" s="174"/>
      <c r="I14" s="99"/>
      <c r="J14" s="99"/>
      <c r="K14" s="99"/>
      <c r="L14" s="99"/>
      <c r="M14" s="99"/>
      <c r="N14" s="9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</row>
    <row r="15" spans="1:239" ht="12.75" customHeight="1">
      <c r="A15" s="64"/>
      <c r="B15" s="213"/>
      <c r="C15" s="214"/>
      <c r="D15" s="214"/>
      <c r="E15" s="214"/>
      <c r="F15" s="215"/>
      <c r="G15" s="163"/>
      <c r="H15" s="212"/>
      <c r="I15" s="126"/>
      <c r="J15" s="99"/>
      <c r="K15" s="99"/>
      <c r="L15" s="99"/>
      <c r="M15" s="99"/>
      <c r="N15" s="99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</row>
    <row r="16" spans="1:239" ht="12.75" customHeight="1">
      <c r="A16" s="64"/>
      <c r="B16" s="160"/>
      <c r="C16" s="161"/>
      <c r="D16" s="161"/>
      <c r="E16" s="161"/>
      <c r="F16" s="162"/>
      <c r="G16" s="104"/>
      <c r="H16" s="105"/>
      <c r="I16" s="126"/>
      <c r="J16" s="99"/>
      <c r="K16" s="99"/>
      <c r="L16" s="99"/>
      <c r="M16" s="99"/>
      <c r="N16" s="99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</row>
    <row r="17" spans="1:239" ht="12.75" customHeight="1">
      <c r="A17" s="64"/>
      <c r="B17" s="160"/>
      <c r="C17" s="161"/>
      <c r="D17" s="161"/>
      <c r="E17" s="161"/>
      <c r="F17" s="162"/>
      <c r="G17" s="104"/>
      <c r="H17" s="105"/>
      <c r="I17" s="126"/>
      <c r="J17" s="99"/>
      <c r="K17" s="99"/>
      <c r="L17" s="99"/>
      <c r="M17" s="99"/>
      <c r="N17" s="99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</row>
    <row r="18" spans="1:239" ht="12.75" customHeight="1">
      <c r="A18" s="64"/>
      <c r="B18" s="160"/>
      <c r="C18" s="161"/>
      <c r="D18" s="161"/>
      <c r="E18" s="161"/>
      <c r="F18" s="162"/>
      <c r="G18" s="104"/>
      <c r="H18" s="105"/>
      <c r="I18" s="126"/>
      <c r="J18" s="99"/>
      <c r="K18" s="99"/>
      <c r="L18" s="99"/>
      <c r="M18" s="99"/>
      <c r="N18" s="99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</row>
    <row r="19" spans="1:239" ht="12.75" customHeight="1">
      <c r="A19" s="64"/>
      <c r="B19" s="160"/>
      <c r="C19" s="161"/>
      <c r="D19" s="161"/>
      <c r="E19" s="161"/>
      <c r="F19" s="162"/>
      <c r="G19" s="104"/>
      <c r="H19" s="105"/>
      <c r="I19" s="126"/>
      <c r="J19" s="99"/>
      <c r="K19" s="99"/>
      <c r="L19" s="99"/>
      <c r="M19" s="99"/>
      <c r="N19" s="99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</row>
    <row r="20" spans="1:239" ht="12.75" customHeight="1">
      <c r="A20" s="64"/>
      <c r="B20" s="160"/>
      <c r="C20" s="161"/>
      <c r="D20" s="161"/>
      <c r="E20" s="161"/>
      <c r="F20" s="162"/>
      <c r="G20" s="104"/>
      <c r="H20" s="105"/>
      <c r="I20" s="126"/>
      <c r="J20" s="99"/>
      <c r="K20" s="99"/>
      <c r="L20" s="99"/>
      <c r="M20" s="99"/>
      <c r="N20" s="99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</row>
    <row r="21" spans="1:239" ht="12.75" customHeight="1">
      <c r="A21" s="64"/>
      <c r="B21" s="160"/>
      <c r="C21" s="161"/>
      <c r="D21" s="161"/>
      <c r="E21" s="161"/>
      <c r="F21" s="162"/>
      <c r="G21" s="104"/>
      <c r="H21" s="105"/>
      <c r="I21" s="126"/>
      <c r="J21" s="99"/>
      <c r="K21" s="99"/>
      <c r="L21" s="99"/>
      <c r="M21" s="99"/>
      <c r="N21" s="99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</row>
    <row r="22" spans="1:239" ht="12.75" customHeight="1">
      <c r="A22" s="64"/>
      <c r="B22" s="160"/>
      <c r="C22" s="161"/>
      <c r="D22" s="161"/>
      <c r="E22" s="161"/>
      <c r="F22" s="162"/>
      <c r="G22" s="104"/>
      <c r="H22" s="105"/>
      <c r="I22" s="126"/>
      <c r="J22" s="99"/>
      <c r="K22" s="99"/>
      <c r="L22" s="99"/>
      <c r="M22" s="99"/>
      <c r="N22" s="99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</row>
    <row r="23" spans="1:239" ht="12.75" customHeight="1">
      <c r="A23" s="64"/>
      <c r="B23" s="160"/>
      <c r="C23" s="161"/>
      <c r="D23" s="161"/>
      <c r="E23" s="161"/>
      <c r="F23" s="162"/>
      <c r="G23" s="104"/>
      <c r="H23" s="105"/>
      <c r="I23" s="126"/>
      <c r="J23" s="99"/>
      <c r="K23" s="99"/>
      <c r="L23" s="99"/>
      <c r="M23" s="99"/>
      <c r="N23" s="99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</row>
    <row r="24" spans="1:239" ht="12.75" customHeight="1">
      <c r="A24" s="64"/>
      <c r="B24" s="160"/>
      <c r="C24" s="161"/>
      <c r="D24" s="161"/>
      <c r="E24" s="161"/>
      <c r="F24" s="162"/>
      <c r="G24" s="104"/>
      <c r="H24" s="105"/>
      <c r="I24" s="126"/>
      <c r="J24" s="99"/>
      <c r="K24" s="99"/>
      <c r="L24" s="99"/>
      <c r="M24" s="99"/>
      <c r="N24" s="99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</row>
    <row r="25" spans="1:239" ht="12.75" customHeight="1">
      <c r="A25" s="64"/>
      <c r="B25" s="160"/>
      <c r="C25" s="161"/>
      <c r="D25" s="161"/>
      <c r="E25" s="161"/>
      <c r="F25" s="162"/>
      <c r="G25" s="104"/>
      <c r="H25" s="105"/>
      <c r="I25" s="126"/>
      <c r="J25" s="99"/>
      <c r="K25" s="99"/>
      <c r="L25" s="99"/>
      <c r="M25" s="99"/>
      <c r="N25" s="99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</row>
    <row r="26" spans="1:239" ht="12.75" customHeight="1">
      <c r="A26" s="64"/>
      <c r="B26" s="160"/>
      <c r="C26" s="161"/>
      <c r="D26" s="161"/>
      <c r="E26" s="161"/>
      <c r="F26" s="162"/>
      <c r="G26" s="104"/>
      <c r="H26" s="105"/>
      <c r="I26" s="126"/>
      <c r="J26" s="99"/>
      <c r="K26" s="99"/>
      <c r="L26" s="99"/>
      <c r="M26" s="99"/>
      <c r="N26" s="99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</row>
    <row r="27" spans="1:239" ht="12.75" customHeight="1">
      <c r="A27" s="64"/>
      <c r="B27" s="160"/>
      <c r="C27" s="161"/>
      <c r="D27" s="161"/>
      <c r="E27" s="161"/>
      <c r="F27" s="162"/>
      <c r="G27" s="104"/>
      <c r="H27" s="105"/>
      <c r="I27" s="126"/>
      <c r="J27" s="99"/>
      <c r="K27" s="99"/>
      <c r="L27" s="99"/>
      <c r="M27" s="99"/>
      <c r="N27" s="99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</row>
    <row r="28" spans="1:239" ht="12.75" customHeight="1">
      <c r="A28" s="64"/>
      <c r="B28" s="160"/>
      <c r="C28" s="161"/>
      <c r="D28" s="161"/>
      <c r="E28" s="161"/>
      <c r="F28" s="162"/>
      <c r="G28" s="104"/>
      <c r="H28" s="105"/>
      <c r="I28" s="126"/>
      <c r="J28" s="99"/>
      <c r="K28" s="99"/>
      <c r="L28" s="99"/>
      <c r="M28" s="99"/>
      <c r="N28" s="99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</row>
    <row r="29" spans="1:239" ht="12.75" customHeight="1">
      <c r="A29" s="64"/>
      <c r="B29" s="160"/>
      <c r="C29" s="161"/>
      <c r="D29" s="161"/>
      <c r="E29" s="161"/>
      <c r="F29" s="162"/>
      <c r="G29" s="104"/>
      <c r="H29" s="105"/>
      <c r="I29" s="126"/>
      <c r="J29" s="99"/>
      <c r="K29" s="99"/>
      <c r="L29" s="99"/>
      <c r="M29" s="99"/>
      <c r="N29" s="99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</row>
    <row r="30" spans="1:239" ht="12.75" customHeight="1">
      <c r="A30" s="64"/>
      <c r="B30" s="160"/>
      <c r="C30" s="161"/>
      <c r="D30" s="161"/>
      <c r="E30" s="161"/>
      <c r="F30" s="162"/>
      <c r="G30" s="104"/>
      <c r="H30" s="105"/>
      <c r="I30" s="126"/>
      <c r="J30" s="99"/>
      <c r="K30" s="99"/>
      <c r="L30" s="99"/>
      <c r="M30" s="99"/>
      <c r="N30" s="99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</row>
    <row r="31" spans="1:239" ht="12.75" customHeight="1">
      <c r="A31" s="64"/>
      <c r="B31" s="58"/>
      <c r="C31" s="65"/>
      <c r="D31" s="65"/>
      <c r="E31" s="65"/>
      <c r="F31" s="66"/>
      <c r="G31" s="104"/>
      <c r="H31" s="105"/>
      <c r="I31" s="126"/>
      <c r="J31" s="99"/>
      <c r="K31" s="99"/>
      <c r="L31" s="99"/>
      <c r="M31" s="99"/>
      <c r="N31" s="99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</row>
    <row r="32" spans="1:14" ht="12.75" customHeight="1">
      <c r="A32" s="50"/>
      <c r="B32" s="160"/>
      <c r="C32" s="161"/>
      <c r="D32" s="161"/>
      <c r="E32" s="161"/>
      <c r="F32" s="162"/>
      <c r="G32" s="104"/>
      <c r="H32" s="105"/>
      <c r="I32" s="126"/>
      <c r="J32" s="99"/>
      <c r="K32" s="99"/>
      <c r="L32" s="99"/>
      <c r="M32" s="99"/>
      <c r="N32" s="99"/>
    </row>
    <row r="33" spans="1:14" ht="12.75" customHeight="1">
      <c r="A33" s="51"/>
      <c r="B33" s="243"/>
      <c r="C33" s="244"/>
      <c r="D33" s="244"/>
      <c r="E33" s="244"/>
      <c r="F33" s="245"/>
      <c r="G33" s="106"/>
      <c r="H33" s="107"/>
      <c r="I33" s="126"/>
      <c r="J33" s="99"/>
      <c r="K33" s="99"/>
      <c r="L33" s="99"/>
      <c r="M33" s="99"/>
      <c r="N33" s="99"/>
    </row>
    <row r="34" spans="1:14" ht="12.75" customHeight="1">
      <c r="A34" s="228" t="s">
        <v>29</v>
      </c>
      <c r="B34" s="228"/>
      <c r="C34" s="228"/>
      <c r="D34" s="228"/>
      <c r="E34" s="228"/>
      <c r="F34" s="228"/>
      <c r="G34" s="201">
        <f>SUM(G15:G33)</f>
        <v>0</v>
      </c>
      <c r="H34" s="202"/>
      <c r="I34" s="91"/>
      <c r="J34" s="99"/>
      <c r="K34" s="99"/>
      <c r="L34" s="99"/>
      <c r="M34" s="99"/>
      <c r="N34" s="99"/>
    </row>
    <row r="35" spans="1:14" ht="12.7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99"/>
      <c r="K35" s="99"/>
      <c r="L35" s="99"/>
      <c r="M35" s="99"/>
      <c r="N35" s="99"/>
    </row>
    <row r="36" spans="1:14" ht="15.75" customHeight="1">
      <c r="A36" s="97" t="s">
        <v>30</v>
      </c>
      <c r="B36" s="219"/>
      <c r="C36" s="219"/>
      <c r="D36" s="219"/>
      <c r="E36" s="219"/>
      <c r="F36" s="219"/>
      <c r="G36" s="219"/>
      <c r="H36" s="219"/>
      <c r="I36" s="219"/>
      <c r="J36" s="99"/>
      <c r="K36" s="99"/>
      <c r="L36" s="99"/>
      <c r="M36" s="99"/>
      <c r="N36" s="99"/>
    </row>
    <row r="37" spans="1:14" s="63" customFormat="1" ht="15" customHeight="1">
      <c r="A37" s="10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239" ht="12.75" customHeight="1">
      <c r="A38" s="203" t="s">
        <v>26</v>
      </c>
      <c r="B38" s="165" t="s">
        <v>27</v>
      </c>
      <c r="C38" s="166"/>
      <c r="D38" s="166"/>
      <c r="E38" s="166"/>
      <c r="F38" s="167"/>
      <c r="G38" s="171" t="s">
        <v>28</v>
      </c>
      <c r="H38" s="172"/>
      <c r="I38" s="206" t="s">
        <v>31</v>
      </c>
      <c r="J38" s="206" t="s">
        <v>32</v>
      </c>
      <c r="K38" s="208" t="s">
        <v>33</v>
      </c>
      <c r="L38" s="1"/>
      <c r="M38" s="1"/>
      <c r="N38" s="1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</row>
    <row r="39" spans="1:239" ht="12.75" customHeight="1">
      <c r="A39" s="120"/>
      <c r="B39" s="168"/>
      <c r="C39" s="169"/>
      <c r="D39" s="169"/>
      <c r="E39" s="169"/>
      <c r="F39" s="170"/>
      <c r="G39" s="173"/>
      <c r="H39" s="174"/>
      <c r="I39" s="207"/>
      <c r="J39" s="207"/>
      <c r="K39" s="207"/>
      <c r="L39" s="1"/>
      <c r="M39" s="1"/>
      <c r="N39" s="79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</row>
    <row r="40" spans="1:14" ht="12.75" customHeight="1">
      <c r="A40" s="50"/>
      <c r="B40" s="160"/>
      <c r="C40" s="161"/>
      <c r="D40" s="161"/>
      <c r="E40" s="161"/>
      <c r="F40" s="162"/>
      <c r="G40" s="163"/>
      <c r="H40" s="212"/>
      <c r="I40" s="67">
        <v>1</v>
      </c>
      <c r="J40" s="20">
        <f>IF(ROUNDDOWN(G40/2,0)&gt;59,60*I40,IF(ROUNDDOWN(G40/2,0)&gt;30,30*I40,ROUNDDOWN(G40/2,0)*I40))</f>
        <v>0</v>
      </c>
      <c r="K40" s="34">
        <f>ROUNDDOWN(G40/2,0)*I40-J40</f>
        <v>0</v>
      </c>
      <c r="L40" s="33">
        <f>IF((G40&lt;10)*AND(G40&gt;0),"Ystafell rhy fach; nodwch hyn yn Rhan 7","")</f>
      </c>
      <c r="M40" s="1"/>
      <c r="N40" s="80"/>
    </row>
    <row r="41" spans="1:14" ht="12.75" customHeight="1">
      <c r="A41" s="50"/>
      <c r="B41" s="160"/>
      <c r="C41" s="161"/>
      <c r="D41" s="161"/>
      <c r="E41" s="161"/>
      <c r="F41" s="162"/>
      <c r="G41" s="104"/>
      <c r="H41" s="105"/>
      <c r="I41" s="68">
        <v>1</v>
      </c>
      <c r="J41" s="20">
        <f aca="true" t="shared" si="0" ref="J41:J60">IF(ROUNDDOWN(G41/2,0)&gt;59,60*I41,IF(ROUNDDOWN(G41/2,0)&gt;30,30*I41,ROUNDDOWN(G41/2,0)*I41))</f>
        <v>0</v>
      </c>
      <c r="K41" s="34">
        <f aca="true" t="shared" si="1" ref="K41:K60">ROUNDDOWN(G41/2,0)*I41-J41</f>
        <v>0</v>
      </c>
      <c r="L41" s="33">
        <f aca="true" t="shared" si="2" ref="L41:L99">IF((G41&lt;10)*AND(G41&gt;0),"Ystafell rhy fach; nodwch hyn yn Rhan 7","")</f>
      </c>
      <c r="M41" s="1"/>
      <c r="N41" s="80"/>
    </row>
    <row r="42" spans="1:14" ht="12.75" customHeight="1">
      <c r="A42" s="50"/>
      <c r="B42" s="160"/>
      <c r="C42" s="161"/>
      <c r="D42" s="161"/>
      <c r="E42" s="161"/>
      <c r="F42" s="162"/>
      <c r="G42" s="104"/>
      <c r="H42" s="105"/>
      <c r="I42" s="68">
        <v>1</v>
      </c>
      <c r="J42" s="20">
        <f t="shared" si="0"/>
        <v>0</v>
      </c>
      <c r="K42" s="34">
        <f t="shared" si="1"/>
        <v>0</v>
      </c>
      <c r="L42" s="33">
        <f t="shared" si="2"/>
      </c>
      <c r="M42" s="1"/>
      <c r="N42" s="80"/>
    </row>
    <row r="43" spans="1:14" ht="12.75" customHeight="1">
      <c r="A43" s="50"/>
      <c r="B43" s="160"/>
      <c r="C43" s="161"/>
      <c r="D43" s="161"/>
      <c r="E43" s="161"/>
      <c r="F43" s="162"/>
      <c r="G43" s="104"/>
      <c r="H43" s="105"/>
      <c r="I43" s="68">
        <v>1</v>
      </c>
      <c r="J43" s="20">
        <f t="shared" si="0"/>
        <v>0</v>
      </c>
      <c r="K43" s="34">
        <f t="shared" si="1"/>
        <v>0</v>
      </c>
      <c r="L43" s="33">
        <f t="shared" si="2"/>
      </c>
      <c r="M43" s="1"/>
      <c r="N43" s="80"/>
    </row>
    <row r="44" spans="1:14" ht="12.75" customHeight="1">
      <c r="A44" s="50"/>
      <c r="B44" s="160"/>
      <c r="C44" s="161"/>
      <c r="D44" s="161"/>
      <c r="E44" s="161"/>
      <c r="F44" s="162"/>
      <c r="G44" s="104"/>
      <c r="H44" s="105"/>
      <c r="I44" s="68">
        <v>1</v>
      </c>
      <c r="J44" s="20">
        <f t="shared" si="0"/>
        <v>0</v>
      </c>
      <c r="K44" s="34">
        <f t="shared" si="1"/>
        <v>0</v>
      </c>
      <c r="L44" s="33">
        <f t="shared" si="2"/>
      </c>
      <c r="M44" s="1"/>
      <c r="N44" s="80"/>
    </row>
    <row r="45" spans="1:14" ht="12.75" customHeight="1">
      <c r="A45" s="50"/>
      <c r="B45" s="160"/>
      <c r="C45" s="161"/>
      <c r="D45" s="161"/>
      <c r="E45" s="161"/>
      <c r="F45" s="162"/>
      <c r="G45" s="104"/>
      <c r="H45" s="105"/>
      <c r="I45" s="68">
        <v>1</v>
      </c>
      <c r="J45" s="20">
        <f t="shared" si="0"/>
        <v>0</v>
      </c>
      <c r="K45" s="34">
        <f t="shared" si="1"/>
        <v>0</v>
      </c>
      <c r="L45" s="33">
        <f t="shared" si="2"/>
      </c>
      <c r="M45" s="1"/>
      <c r="N45" s="80"/>
    </row>
    <row r="46" spans="1:14" ht="12.75" customHeight="1">
      <c r="A46" s="50"/>
      <c r="B46" s="160"/>
      <c r="C46" s="161"/>
      <c r="D46" s="161"/>
      <c r="E46" s="161"/>
      <c r="F46" s="162"/>
      <c r="G46" s="104"/>
      <c r="H46" s="105"/>
      <c r="I46" s="68">
        <v>1</v>
      </c>
      <c r="J46" s="20">
        <f t="shared" si="0"/>
        <v>0</v>
      </c>
      <c r="K46" s="34">
        <f t="shared" si="1"/>
        <v>0</v>
      </c>
      <c r="L46" s="33">
        <f t="shared" si="2"/>
      </c>
      <c r="M46" s="1"/>
      <c r="N46" s="80"/>
    </row>
    <row r="47" spans="1:14" ht="12.75" customHeight="1">
      <c r="A47" s="50"/>
      <c r="B47" s="160"/>
      <c r="C47" s="161"/>
      <c r="D47" s="161"/>
      <c r="E47" s="161"/>
      <c r="F47" s="162"/>
      <c r="G47" s="104"/>
      <c r="H47" s="105"/>
      <c r="I47" s="68">
        <v>1</v>
      </c>
      <c r="J47" s="20">
        <f t="shared" si="0"/>
        <v>0</v>
      </c>
      <c r="K47" s="34">
        <f t="shared" si="1"/>
        <v>0</v>
      </c>
      <c r="L47" s="33">
        <f t="shared" si="2"/>
      </c>
      <c r="M47" s="1"/>
      <c r="N47" s="80"/>
    </row>
    <row r="48" spans="1:14" ht="12.75" customHeight="1">
      <c r="A48" s="50"/>
      <c r="B48" s="160"/>
      <c r="C48" s="161"/>
      <c r="D48" s="161"/>
      <c r="E48" s="161"/>
      <c r="F48" s="162"/>
      <c r="G48" s="104"/>
      <c r="H48" s="105"/>
      <c r="I48" s="68">
        <v>1</v>
      </c>
      <c r="J48" s="20">
        <f t="shared" si="0"/>
        <v>0</v>
      </c>
      <c r="K48" s="34">
        <f t="shared" si="1"/>
        <v>0</v>
      </c>
      <c r="L48" s="33">
        <f t="shared" si="2"/>
      </c>
      <c r="M48" s="1"/>
      <c r="N48" s="80"/>
    </row>
    <row r="49" spans="1:14" ht="12.75" customHeight="1">
      <c r="A49" s="50"/>
      <c r="B49" s="160"/>
      <c r="C49" s="161"/>
      <c r="D49" s="161"/>
      <c r="E49" s="161"/>
      <c r="F49" s="162"/>
      <c r="G49" s="104"/>
      <c r="H49" s="105"/>
      <c r="I49" s="68">
        <v>1</v>
      </c>
      <c r="J49" s="20">
        <f t="shared" si="0"/>
        <v>0</v>
      </c>
      <c r="K49" s="34">
        <f t="shared" si="1"/>
        <v>0</v>
      </c>
      <c r="L49" s="33">
        <f t="shared" si="2"/>
      </c>
      <c r="M49" s="1"/>
      <c r="N49" s="80"/>
    </row>
    <row r="50" spans="1:14" ht="12.75" customHeight="1">
      <c r="A50" s="50"/>
      <c r="B50" s="160"/>
      <c r="C50" s="161"/>
      <c r="D50" s="161"/>
      <c r="E50" s="161"/>
      <c r="F50" s="162"/>
      <c r="G50" s="104"/>
      <c r="H50" s="105"/>
      <c r="I50" s="68">
        <v>1</v>
      </c>
      <c r="J50" s="20">
        <f t="shared" si="0"/>
        <v>0</v>
      </c>
      <c r="K50" s="34">
        <f t="shared" si="1"/>
        <v>0</v>
      </c>
      <c r="L50" s="33">
        <f t="shared" si="2"/>
      </c>
      <c r="M50" s="1"/>
      <c r="N50" s="80"/>
    </row>
    <row r="51" spans="1:14" ht="12.75" customHeight="1">
      <c r="A51" s="50"/>
      <c r="B51" s="160"/>
      <c r="C51" s="161"/>
      <c r="D51" s="161"/>
      <c r="E51" s="161"/>
      <c r="F51" s="162"/>
      <c r="G51" s="104"/>
      <c r="H51" s="105"/>
      <c r="I51" s="68">
        <v>1</v>
      </c>
      <c r="J51" s="20">
        <f t="shared" si="0"/>
        <v>0</v>
      </c>
      <c r="K51" s="34">
        <f t="shared" si="1"/>
        <v>0</v>
      </c>
      <c r="L51" s="33">
        <f t="shared" si="2"/>
      </c>
      <c r="M51" s="1"/>
      <c r="N51" s="80"/>
    </row>
    <row r="52" spans="1:14" ht="12.75" customHeight="1">
      <c r="A52" s="50"/>
      <c r="B52" s="160"/>
      <c r="C52" s="161"/>
      <c r="D52" s="161"/>
      <c r="E52" s="161"/>
      <c r="F52" s="162"/>
      <c r="G52" s="104"/>
      <c r="H52" s="105"/>
      <c r="I52" s="68">
        <v>1</v>
      </c>
      <c r="J52" s="20">
        <f t="shared" si="0"/>
        <v>0</v>
      </c>
      <c r="K52" s="34">
        <f t="shared" si="1"/>
        <v>0</v>
      </c>
      <c r="L52" s="33">
        <f t="shared" si="2"/>
      </c>
      <c r="M52" s="1"/>
      <c r="N52" s="80"/>
    </row>
    <row r="53" spans="1:14" ht="12.75" customHeight="1">
      <c r="A53" s="50"/>
      <c r="B53" s="160"/>
      <c r="C53" s="161"/>
      <c r="D53" s="161"/>
      <c r="E53" s="161"/>
      <c r="F53" s="162"/>
      <c r="G53" s="104"/>
      <c r="H53" s="105"/>
      <c r="I53" s="68">
        <v>1</v>
      </c>
      <c r="J53" s="20">
        <f t="shared" si="0"/>
        <v>0</v>
      </c>
      <c r="K53" s="34">
        <f t="shared" si="1"/>
        <v>0</v>
      </c>
      <c r="L53" s="33">
        <f t="shared" si="2"/>
      </c>
      <c r="M53" s="1"/>
      <c r="N53" s="80"/>
    </row>
    <row r="54" spans="1:14" ht="12.75" customHeight="1">
      <c r="A54" s="50"/>
      <c r="B54" s="160"/>
      <c r="C54" s="161"/>
      <c r="D54" s="161"/>
      <c r="E54" s="161"/>
      <c r="F54" s="162"/>
      <c r="G54" s="104"/>
      <c r="H54" s="105"/>
      <c r="I54" s="68">
        <v>1</v>
      </c>
      <c r="J54" s="20">
        <f t="shared" si="0"/>
        <v>0</v>
      </c>
      <c r="K54" s="34">
        <f t="shared" si="1"/>
        <v>0</v>
      </c>
      <c r="L54" s="33">
        <f t="shared" si="2"/>
      </c>
      <c r="M54" s="1"/>
      <c r="N54" s="80"/>
    </row>
    <row r="55" spans="1:14" ht="12.75" customHeight="1">
      <c r="A55" s="50"/>
      <c r="B55" s="160"/>
      <c r="C55" s="161"/>
      <c r="D55" s="161"/>
      <c r="E55" s="161"/>
      <c r="F55" s="162"/>
      <c r="G55" s="104"/>
      <c r="H55" s="105"/>
      <c r="I55" s="68">
        <v>1</v>
      </c>
      <c r="J55" s="20">
        <f t="shared" si="0"/>
        <v>0</v>
      </c>
      <c r="K55" s="34">
        <f t="shared" si="1"/>
        <v>0</v>
      </c>
      <c r="L55" s="33">
        <f t="shared" si="2"/>
      </c>
      <c r="M55" s="1"/>
      <c r="N55" s="80"/>
    </row>
    <row r="56" spans="1:14" ht="12.75" customHeight="1">
      <c r="A56" s="50"/>
      <c r="B56" s="160"/>
      <c r="C56" s="161"/>
      <c r="D56" s="161"/>
      <c r="E56" s="161"/>
      <c r="F56" s="162"/>
      <c r="G56" s="104"/>
      <c r="H56" s="105"/>
      <c r="I56" s="68">
        <v>1</v>
      </c>
      <c r="J56" s="20">
        <f t="shared" si="0"/>
        <v>0</v>
      </c>
      <c r="K56" s="34">
        <f t="shared" si="1"/>
        <v>0</v>
      </c>
      <c r="L56" s="33">
        <f t="shared" si="2"/>
      </c>
      <c r="M56" s="1"/>
      <c r="N56" s="80"/>
    </row>
    <row r="57" spans="1:14" ht="12.75" customHeight="1">
      <c r="A57" s="50"/>
      <c r="B57" s="160"/>
      <c r="C57" s="161"/>
      <c r="D57" s="161"/>
      <c r="E57" s="161"/>
      <c r="F57" s="162"/>
      <c r="G57" s="104"/>
      <c r="H57" s="105"/>
      <c r="I57" s="68">
        <v>1</v>
      </c>
      <c r="J57" s="20">
        <f t="shared" si="0"/>
        <v>0</v>
      </c>
      <c r="K57" s="34">
        <f t="shared" si="1"/>
        <v>0</v>
      </c>
      <c r="L57" s="33">
        <f t="shared" si="2"/>
      </c>
      <c r="M57" s="1"/>
      <c r="N57" s="80"/>
    </row>
    <row r="58" spans="1:14" ht="12.75" customHeight="1">
      <c r="A58" s="50"/>
      <c r="B58" s="160"/>
      <c r="C58" s="161"/>
      <c r="D58" s="161"/>
      <c r="E58" s="161"/>
      <c r="F58" s="162"/>
      <c r="G58" s="104"/>
      <c r="H58" s="105"/>
      <c r="I58" s="68">
        <v>1</v>
      </c>
      <c r="J58" s="20">
        <f t="shared" si="0"/>
        <v>0</v>
      </c>
      <c r="K58" s="34">
        <f t="shared" si="1"/>
        <v>0</v>
      </c>
      <c r="L58" s="33">
        <f t="shared" si="2"/>
      </c>
      <c r="M58" s="1"/>
      <c r="N58" s="80"/>
    </row>
    <row r="59" spans="1:14" ht="12.75" customHeight="1">
      <c r="A59" s="50"/>
      <c r="B59" s="160"/>
      <c r="C59" s="161"/>
      <c r="D59" s="161"/>
      <c r="E59" s="161"/>
      <c r="F59" s="162"/>
      <c r="G59" s="104"/>
      <c r="H59" s="105"/>
      <c r="I59" s="68">
        <v>1</v>
      </c>
      <c r="J59" s="20">
        <f t="shared" si="0"/>
        <v>0</v>
      </c>
      <c r="K59" s="34">
        <f t="shared" si="1"/>
        <v>0</v>
      </c>
      <c r="L59" s="33">
        <f t="shared" si="2"/>
      </c>
      <c r="M59" s="1"/>
      <c r="N59" s="80"/>
    </row>
    <row r="60" spans="1:14" ht="12.75" customHeight="1">
      <c r="A60" s="50"/>
      <c r="B60" s="160"/>
      <c r="C60" s="161"/>
      <c r="D60" s="161"/>
      <c r="E60" s="161"/>
      <c r="F60" s="162"/>
      <c r="G60" s="104"/>
      <c r="H60" s="105"/>
      <c r="I60" s="68">
        <v>1</v>
      </c>
      <c r="J60" s="20">
        <f t="shared" si="0"/>
        <v>0</v>
      </c>
      <c r="K60" s="34">
        <f t="shared" si="1"/>
        <v>0</v>
      </c>
      <c r="L60" s="33">
        <f t="shared" si="2"/>
      </c>
      <c r="M60" s="1"/>
      <c r="N60" s="80"/>
    </row>
    <row r="61" spans="1:14" ht="12.75" customHeight="1">
      <c r="A61" s="50"/>
      <c r="B61" s="160"/>
      <c r="C61" s="161"/>
      <c r="D61" s="161"/>
      <c r="E61" s="161"/>
      <c r="F61" s="162"/>
      <c r="G61" s="104"/>
      <c r="H61" s="105"/>
      <c r="I61" s="68">
        <v>1</v>
      </c>
      <c r="J61" s="20">
        <f aca="true" t="shared" si="3" ref="J61:J99">IF(ROUNDDOWN(G61/2,0)&gt;59,60*I61,IF(ROUNDDOWN(G61/2,0)&gt;30,30*I61,ROUNDDOWN(G61/2,0)*I61))</f>
        <v>0</v>
      </c>
      <c r="K61" s="34">
        <f aca="true" t="shared" si="4" ref="K61:K99">ROUNDDOWN(G61/2,0)*I61-J61</f>
        <v>0</v>
      </c>
      <c r="L61" s="33">
        <f t="shared" si="2"/>
      </c>
      <c r="M61" s="1"/>
      <c r="N61" s="80"/>
    </row>
    <row r="62" spans="1:14" ht="12.75" customHeight="1">
      <c r="A62" s="50"/>
      <c r="B62" s="160"/>
      <c r="C62" s="161"/>
      <c r="D62" s="161"/>
      <c r="E62" s="161"/>
      <c r="F62" s="162"/>
      <c r="G62" s="104"/>
      <c r="H62" s="105"/>
      <c r="I62" s="68">
        <v>1</v>
      </c>
      <c r="J62" s="20">
        <f t="shared" si="3"/>
        <v>0</v>
      </c>
      <c r="K62" s="34">
        <f t="shared" si="4"/>
        <v>0</v>
      </c>
      <c r="L62" s="33">
        <f t="shared" si="2"/>
      </c>
      <c r="M62" s="1"/>
      <c r="N62" s="80"/>
    </row>
    <row r="63" spans="1:14" ht="12.75" customHeight="1">
      <c r="A63" s="50"/>
      <c r="B63" s="160"/>
      <c r="C63" s="161"/>
      <c r="D63" s="161"/>
      <c r="E63" s="161"/>
      <c r="F63" s="162"/>
      <c r="G63" s="104"/>
      <c r="H63" s="105"/>
      <c r="I63" s="68">
        <v>1</v>
      </c>
      <c r="J63" s="20">
        <f t="shared" si="3"/>
        <v>0</v>
      </c>
      <c r="K63" s="34">
        <f t="shared" si="4"/>
        <v>0</v>
      </c>
      <c r="L63" s="33">
        <f t="shared" si="2"/>
      </c>
      <c r="M63" s="1"/>
      <c r="N63" s="80"/>
    </row>
    <row r="64" spans="1:14" ht="12.75" customHeight="1">
      <c r="A64" s="50"/>
      <c r="B64" s="160"/>
      <c r="C64" s="161"/>
      <c r="D64" s="161"/>
      <c r="E64" s="161"/>
      <c r="F64" s="162"/>
      <c r="G64" s="104"/>
      <c r="H64" s="105"/>
      <c r="I64" s="68">
        <v>1</v>
      </c>
      <c r="J64" s="20">
        <f t="shared" si="3"/>
        <v>0</v>
      </c>
      <c r="K64" s="34">
        <f t="shared" si="4"/>
        <v>0</v>
      </c>
      <c r="L64" s="33">
        <f t="shared" si="2"/>
      </c>
      <c r="M64" s="1"/>
      <c r="N64" s="80"/>
    </row>
    <row r="65" spans="1:14" ht="12.75" customHeight="1">
      <c r="A65" s="50"/>
      <c r="B65" s="160"/>
      <c r="C65" s="161"/>
      <c r="D65" s="161"/>
      <c r="E65" s="161"/>
      <c r="F65" s="162"/>
      <c r="G65" s="104"/>
      <c r="H65" s="105"/>
      <c r="I65" s="68">
        <v>1</v>
      </c>
      <c r="J65" s="20">
        <f t="shared" si="3"/>
        <v>0</v>
      </c>
      <c r="K65" s="34">
        <f t="shared" si="4"/>
        <v>0</v>
      </c>
      <c r="L65" s="33">
        <f t="shared" si="2"/>
      </c>
      <c r="M65" s="1"/>
      <c r="N65" s="80"/>
    </row>
    <row r="66" spans="1:14" ht="12.75" customHeight="1">
      <c r="A66" s="50"/>
      <c r="B66" s="160"/>
      <c r="C66" s="161"/>
      <c r="D66" s="161"/>
      <c r="E66" s="161"/>
      <c r="F66" s="162"/>
      <c r="G66" s="104"/>
      <c r="H66" s="105"/>
      <c r="I66" s="68">
        <v>1</v>
      </c>
      <c r="J66" s="20">
        <f t="shared" si="3"/>
        <v>0</v>
      </c>
      <c r="K66" s="34">
        <f t="shared" si="4"/>
        <v>0</v>
      </c>
      <c r="L66" s="33">
        <f t="shared" si="2"/>
      </c>
      <c r="M66" s="1"/>
      <c r="N66" s="80"/>
    </row>
    <row r="67" spans="1:14" ht="12.75" customHeight="1">
      <c r="A67" s="50"/>
      <c r="B67" s="160"/>
      <c r="C67" s="161"/>
      <c r="D67" s="161"/>
      <c r="E67" s="161"/>
      <c r="F67" s="162"/>
      <c r="G67" s="104"/>
      <c r="H67" s="105"/>
      <c r="I67" s="68">
        <v>1</v>
      </c>
      <c r="J67" s="20">
        <f t="shared" si="3"/>
        <v>0</v>
      </c>
      <c r="K67" s="34">
        <f t="shared" si="4"/>
        <v>0</v>
      </c>
      <c r="L67" s="33">
        <f t="shared" si="2"/>
      </c>
      <c r="M67" s="1"/>
      <c r="N67" s="80"/>
    </row>
    <row r="68" spans="1:14" ht="12.75" customHeight="1">
      <c r="A68" s="50"/>
      <c r="B68" s="160"/>
      <c r="C68" s="161"/>
      <c r="D68" s="161"/>
      <c r="E68" s="161"/>
      <c r="F68" s="162"/>
      <c r="G68" s="104"/>
      <c r="H68" s="105"/>
      <c r="I68" s="68">
        <v>1</v>
      </c>
      <c r="J68" s="20">
        <f t="shared" si="3"/>
        <v>0</v>
      </c>
      <c r="K68" s="34">
        <f t="shared" si="4"/>
        <v>0</v>
      </c>
      <c r="L68" s="33">
        <f t="shared" si="2"/>
      </c>
      <c r="M68" s="1"/>
      <c r="N68" s="80"/>
    </row>
    <row r="69" spans="1:14" ht="12.75" customHeight="1">
      <c r="A69" s="50"/>
      <c r="B69" s="160"/>
      <c r="C69" s="161"/>
      <c r="D69" s="161"/>
      <c r="E69" s="161"/>
      <c r="F69" s="162"/>
      <c r="G69" s="104"/>
      <c r="H69" s="105"/>
      <c r="I69" s="68">
        <v>1</v>
      </c>
      <c r="J69" s="20">
        <f t="shared" si="3"/>
        <v>0</v>
      </c>
      <c r="K69" s="34">
        <f t="shared" si="4"/>
        <v>0</v>
      </c>
      <c r="L69" s="33">
        <f t="shared" si="2"/>
      </c>
      <c r="M69" s="1"/>
      <c r="N69" s="80"/>
    </row>
    <row r="70" spans="1:14" ht="12.75" customHeight="1">
      <c r="A70" s="50"/>
      <c r="B70" s="160"/>
      <c r="C70" s="161"/>
      <c r="D70" s="161"/>
      <c r="E70" s="161"/>
      <c r="F70" s="162"/>
      <c r="G70" s="104"/>
      <c r="H70" s="105"/>
      <c r="I70" s="68">
        <v>1</v>
      </c>
      <c r="J70" s="20">
        <f t="shared" si="3"/>
        <v>0</v>
      </c>
      <c r="K70" s="34">
        <f t="shared" si="4"/>
        <v>0</v>
      </c>
      <c r="L70" s="33">
        <f t="shared" si="2"/>
      </c>
      <c r="M70" s="1"/>
      <c r="N70" s="80"/>
    </row>
    <row r="71" spans="1:14" ht="12.75" customHeight="1">
      <c r="A71" s="50"/>
      <c r="B71" s="160"/>
      <c r="C71" s="161"/>
      <c r="D71" s="161"/>
      <c r="E71" s="161"/>
      <c r="F71" s="162"/>
      <c r="G71" s="104"/>
      <c r="H71" s="105"/>
      <c r="I71" s="68">
        <v>1</v>
      </c>
      <c r="J71" s="20">
        <f t="shared" si="3"/>
        <v>0</v>
      </c>
      <c r="K71" s="34">
        <f t="shared" si="4"/>
        <v>0</v>
      </c>
      <c r="L71" s="33">
        <f t="shared" si="2"/>
      </c>
      <c r="M71" s="1"/>
      <c r="N71" s="80"/>
    </row>
    <row r="72" spans="1:14" ht="12.75" customHeight="1">
      <c r="A72" s="50"/>
      <c r="B72" s="160"/>
      <c r="C72" s="161"/>
      <c r="D72" s="161"/>
      <c r="E72" s="161"/>
      <c r="F72" s="162"/>
      <c r="G72" s="104"/>
      <c r="H72" s="105"/>
      <c r="I72" s="68">
        <v>1</v>
      </c>
      <c r="J72" s="20">
        <f t="shared" si="3"/>
        <v>0</v>
      </c>
      <c r="K72" s="34">
        <f t="shared" si="4"/>
        <v>0</v>
      </c>
      <c r="L72" s="33">
        <f t="shared" si="2"/>
      </c>
      <c r="M72" s="1"/>
      <c r="N72" s="80"/>
    </row>
    <row r="73" spans="1:14" ht="12.75" customHeight="1">
      <c r="A73" s="50"/>
      <c r="B73" s="160"/>
      <c r="C73" s="161"/>
      <c r="D73" s="161"/>
      <c r="E73" s="161"/>
      <c r="F73" s="162"/>
      <c r="G73" s="104"/>
      <c r="H73" s="105"/>
      <c r="I73" s="68">
        <v>1</v>
      </c>
      <c r="J73" s="20">
        <f t="shared" si="3"/>
        <v>0</v>
      </c>
      <c r="K73" s="34">
        <f t="shared" si="4"/>
        <v>0</v>
      </c>
      <c r="L73" s="33">
        <f t="shared" si="2"/>
      </c>
      <c r="M73" s="1"/>
      <c r="N73" s="80"/>
    </row>
    <row r="74" spans="1:14" ht="12.75" customHeight="1">
      <c r="A74" s="50"/>
      <c r="B74" s="160"/>
      <c r="C74" s="161"/>
      <c r="D74" s="161"/>
      <c r="E74" s="161"/>
      <c r="F74" s="162"/>
      <c r="G74" s="104"/>
      <c r="H74" s="105"/>
      <c r="I74" s="68">
        <v>1</v>
      </c>
      <c r="J74" s="20">
        <f t="shared" si="3"/>
        <v>0</v>
      </c>
      <c r="K74" s="34">
        <f t="shared" si="4"/>
        <v>0</v>
      </c>
      <c r="L74" s="33">
        <f t="shared" si="2"/>
      </c>
      <c r="M74" s="1"/>
      <c r="N74" s="80"/>
    </row>
    <row r="75" spans="1:14" ht="12.75" customHeight="1">
      <c r="A75" s="50"/>
      <c r="B75" s="160"/>
      <c r="C75" s="161"/>
      <c r="D75" s="161"/>
      <c r="E75" s="161"/>
      <c r="F75" s="162"/>
      <c r="G75" s="104"/>
      <c r="H75" s="105"/>
      <c r="I75" s="68">
        <v>1</v>
      </c>
      <c r="J75" s="20">
        <f t="shared" si="3"/>
        <v>0</v>
      </c>
      <c r="K75" s="34">
        <f t="shared" si="4"/>
        <v>0</v>
      </c>
      <c r="L75" s="33">
        <f t="shared" si="2"/>
      </c>
      <c r="M75" s="1"/>
      <c r="N75" s="80"/>
    </row>
    <row r="76" spans="1:14" ht="12.75" customHeight="1">
      <c r="A76" s="50"/>
      <c r="B76" s="160"/>
      <c r="C76" s="161"/>
      <c r="D76" s="161"/>
      <c r="E76" s="161"/>
      <c r="F76" s="162"/>
      <c r="G76" s="104"/>
      <c r="H76" s="105"/>
      <c r="I76" s="68">
        <v>1</v>
      </c>
      <c r="J76" s="20">
        <f t="shared" si="3"/>
        <v>0</v>
      </c>
      <c r="K76" s="34">
        <f t="shared" si="4"/>
        <v>0</v>
      </c>
      <c r="L76" s="33">
        <f t="shared" si="2"/>
      </c>
      <c r="M76" s="1"/>
      <c r="N76" s="80"/>
    </row>
    <row r="77" spans="1:14" ht="12.75" customHeight="1">
      <c r="A77" s="50"/>
      <c r="B77" s="160"/>
      <c r="C77" s="161"/>
      <c r="D77" s="161"/>
      <c r="E77" s="161"/>
      <c r="F77" s="162"/>
      <c r="G77" s="104"/>
      <c r="H77" s="105"/>
      <c r="I77" s="68">
        <v>1</v>
      </c>
      <c r="J77" s="20">
        <f t="shared" si="3"/>
        <v>0</v>
      </c>
      <c r="K77" s="34">
        <f t="shared" si="4"/>
        <v>0</v>
      </c>
      <c r="L77" s="33">
        <f t="shared" si="2"/>
      </c>
      <c r="M77" s="1"/>
      <c r="N77" s="80"/>
    </row>
    <row r="78" spans="1:14" ht="12.75" customHeight="1">
      <c r="A78" s="50"/>
      <c r="B78" s="160"/>
      <c r="C78" s="161"/>
      <c r="D78" s="161"/>
      <c r="E78" s="161"/>
      <c r="F78" s="162"/>
      <c r="G78" s="104"/>
      <c r="H78" s="105"/>
      <c r="I78" s="68">
        <v>1</v>
      </c>
      <c r="J78" s="20">
        <f t="shared" si="3"/>
        <v>0</v>
      </c>
      <c r="K78" s="34">
        <f t="shared" si="4"/>
        <v>0</v>
      </c>
      <c r="L78" s="33">
        <f t="shared" si="2"/>
      </c>
      <c r="M78" s="1"/>
      <c r="N78" s="80"/>
    </row>
    <row r="79" spans="1:14" ht="12.75" customHeight="1">
      <c r="A79" s="50"/>
      <c r="B79" s="160"/>
      <c r="C79" s="161"/>
      <c r="D79" s="161"/>
      <c r="E79" s="161"/>
      <c r="F79" s="162"/>
      <c r="G79" s="104"/>
      <c r="H79" s="105"/>
      <c r="I79" s="68">
        <v>1</v>
      </c>
      <c r="J79" s="20">
        <f t="shared" si="3"/>
        <v>0</v>
      </c>
      <c r="K79" s="34">
        <f t="shared" si="4"/>
        <v>0</v>
      </c>
      <c r="L79" s="33">
        <f t="shared" si="2"/>
      </c>
      <c r="M79" s="1"/>
      <c r="N79" s="80"/>
    </row>
    <row r="80" spans="1:14" ht="12.75" customHeight="1">
      <c r="A80" s="50"/>
      <c r="B80" s="160"/>
      <c r="C80" s="161"/>
      <c r="D80" s="161"/>
      <c r="E80" s="161"/>
      <c r="F80" s="162"/>
      <c r="G80" s="104"/>
      <c r="H80" s="105"/>
      <c r="I80" s="68">
        <v>1</v>
      </c>
      <c r="J80" s="20">
        <f t="shared" si="3"/>
        <v>0</v>
      </c>
      <c r="K80" s="34">
        <f t="shared" si="4"/>
        <v>0</v>
      </c>
      <c r="L80" s="33">
        <f t="shared" si="2"/>
      </c>
      <c r="M80" s="1"/>
      <c r="N80" s="80"/>
    </row>
    <row r="81" spans="1:14" ht="12.75" customHeight="1">
      <c r="A81" s="50"/>
      <c r="B81" s="160"/>
      <c r="C81" s="161"/>
      <c r="D81" s="161"/>
      <c r="E81" s="161"/>
      <c r="F81" s="162"/>
      <c r="G81" s="104"/>
      <c r="H81" s="105"/>
      <c r="I81" s="68">
        <v>1</v>
      </c>
      <c r="J81" s="20">
        <f t="shared" si="3"/>
        <v>0</v>
      </c>
      <c r="K81" s="34">
        <f t="shared" si="4"/>
        <v>0</v>
      </c>
      <c r="L81" s="33">
        <f t="shared" si="2"/>
      </c>
      <c r="M81" s="1"/>
      <c r="N81" s="80"/>
    </row>
    <row r="82" spans="1:14" ht="12.75" customHeight="1">
      <c r="A82" s="50"/>
      <c r="B82" s="160"/>
      <c r="C82" s="161"/>
      <c r="D82" s="161"/>
      <c r="E82" s="161"/>
      <c r="F82" s="162"/>
      <c r="G82" s="104"/>
      <c r="H82" s="105"/>
      <c r="I82" s="68">
        <v>1</v>
      </c>
      <c r="J82" s="20">
        <f t="shared" si="3"/>
        <v>0</v>
      </c>
      <c r="K82" s="34">
        <f t="shared" si="4"/>
        <v>0</v>
      </c>
      <c r="L82" s="33">
        <f t="shared" si="2"/>
      </c>
      <c r="M82" s="1"/>
      <c r="N82" s="80"/>
    </row>
    <row r="83" spans="1:14" ht="12.75" customHeight="1">
      <c r="A83" s="50"/>
      <c r="B83" s="160"/>
      <c r="C83" s="161"/>
      <c r="D83" s="161"/>
      <c r="E83" s="161"/>
      <c r="F83" s="162"/>
      <c r="G83" s="104"/>
      <c r="H83" s="105"/>
      <c r="I83" s="68">
        <v>1</v>
      </c>
      <c r="J83" s="20">
        <f t="shared" si="3"/>
        <v>0</v>
      </c>
      <c r="K83" s="34">
        <f t="shared" si="4"/>
        <v>0</v>
      </c>
      <c r="L83" s="33">
        <f t="shared" si="2"/>
      </c>
      <c r="M83" s="1"/>
      <c r="N83" s="80"/>
    </row>
    <row r="84" spans="1:14" ht="12.75" customHeight="1">
      <c r="A84" s="50"/>
      <c r="B84" s="160"/>
      <c r="C84" s="161"/>
      <c r="D84" s="161"/>
      <c r="E84" s="161"/>
      <c r="F84" s="162"/>
      <c r="G84" s="104"/>
      <c r="H84" s="105"/>
      <c r="I84" s="68">
        <v>1</v>
      </c>
      <c r="J84" s="20">
        <f t="shared" si="3"/>
        <v>0</v>
      </c>
      <c r="K84" s="34">
        <f t="shared" si="4"/>
        <v>0</v>
      </c>
      <c r="L84" s="33">
        <f t="shared" si="2"/>
      </c>
      <c r="M84" s="1"/>
      <c r="N84" s="80"/>
    </row>
    <row r="85" spans="1:14" ht="12.75" customHeight="1">
      <c r="A85" s="50"/>
      <c r="B85" s="160"/>
      <c r="C85" s="161"/>
      <c r="D85" s="161"/>
      <c r="E85" s="161"/>
      <c r="F85" s="162"/>
      <c r="G85" s="104"/>
      <c r="H85" s="105"/>
      <c r="I85" s="68">
        <v>1</v>
      </c>
      <c r="J85" s="20">
        <f t="shared" si="3"/>
        <v>0</v>
      </c>
      <c r="K85" s="34">
        <f t="shared" si="4"/>
        <v>0</v>
      </c>
      <c r="L85" s="33">
        <f t="shared" si="2"/>
      </c>
      <c r="M85" s="1"/>
      <c r="N85" s="80"/>
    </row>
    <row r="86" spans="1:14" ht="12.75" customHeight="1">
      <c r="A86" s="50"/>
      <c r="B86" s="160"/>
      <c r="C86" s="161"/>
      <c r="D86" s="161"/>
      <c r="E86" s="161"/>
      <c r="F86" s="162"/>
      <c r="G86" s="104"/>
      <c r="H86" s="105"/>
      <c r="I86" s="68">
        <v>1</v>
      </c>
      <c r="J86" s="20">
        <f t="shared" si="3"/>
        <v>0</v>
      </c>
      <c r="K86" s="34">
        <f t="shared" si="4"/>
        <v>0</v>
      </c>
      <c r="L86" s="33">
        <f t="shared" si="2"/>
      </c>
      <c r="M86" s="1"/>
      <c r="N86" s="80"/>
    </row>
    <row r="87" spans="1:14" ht="12.75" customHeight="1">
      <c r="A87" s="50"/>
      <c r="B87" s="160"/>
      <c r="C87" s="161"/>
      <c r="D87" s="161"/>
      <c r="E87" s="161"/>
      <c r="F87" s="162"/>
      <c r="G87" s="104"/>
      <c r="H87" s="105"/>
      <c r="I87" s="68">
        <v>1</v>
      </c>
      <c r="J87" s="20">
        <f t="shared" si="3"/>
        <v>0</v>
      </c>
      <c r="K87" s="34">
        <f t="shared" si="4"/>
        <v>0</v>
      </c>
      <c r="L87" s="33">
        <f t="shared" si="2"/>
      </c>
      <c r="M87" s="1"/>
      <c r="N87" s="80"/>
    </row>
    <row r="88" spans="1:14" ht="12.75" customHeight="1">
      <c r="A88" s="50"/>
      <c r="B88" s="160"/>
      <c r="C88" s="161"/>
      <c r="D88" s="161"/>
      <c r="E88" s="161"/>
      <c r="F88" s="162"/>
      <c r="G88" s="104"/>
      <c r="H88" s="105"/>
      <c r="I88" s="68">
        <v>1</v>
      </c>
      <c r="J88" s="20">
        <f t="shared" si="3"/>
        <v>0</v>
      </c>
      <c r="K88" s="34">
        <f t="shared" si="4"/>
        <v>0</v>
      </c>
      <c r="L88" s="33">
        <f t="shared" si="2"/>
      </c>
      <c r="M88" s="1"/>
      <c r="N88" s="80"/>
    </row>
    <row r="89" spans="1:14" ht="12.75" customHeight="1">
      <c r="A89" s="50"/>
      <c r="B89" s="160"/>
      <c r="C89" s="161"/>
      <c r="D89" s="161"/>
      <c r="E89" s="161"/>
      <c r="F89" s="162"/>
      <c r="G89" s="104"/>
      <c r="H89" s="105"/>
      <c r="I89" s="68">
        <v>1</v>
      </c>
      <c r="J89" s="20">
        <f t="shared" si="3"/>
        <v>0</v>
      </c>
      <c r="K89" s="34">
        <f t="shared" si="4"/>
        <v>0</v>
      </c>
      <c r="L89" s="33">
        <f t="shared" si="2"/>
      </c>
      <c r="M89" s="1"/>
      <c r="N89" s="80"/>
    </row>
    <row r="90" spans="1:14" ht="12.75" customHeight="1">
      <c r="A90" s="50"/>
      <c r="B90" s="160"/>
      <c r="C90" s="161"/>
      <c r="D90" s="161"/>
      <c r="E90" s="161"/>
      <c r="F90" s="162"/>
      <c r="G90" s="104"/>
      <c r="H90" s="105"/>
      <c r="I90" s="68">
        <v>1</v>
      </c>
      <c r="J90" s="20">
        <f t="shared" si="3"/>
        <v>0</v>
      </c>
      <c r="K90" s="34">
        <f t="shared" si="4"/>
        <v>0</v>
      </c>
      <c r="L90" s="33">
        <f t="shared" si="2"/>
      </c>
      <c r="M90" s="1"/>
      <c r="N90" s="80"/>
    </row>
    <row r="91" spans="1:14" ht="12.75" customHeight="1">
      <c r="A91" s="50"/>
      <c r="B91" s="160"/>
      <c r="C91" s="161"/>
      <c r="D91" s="161"/>
      <c r="E91" s="161"/>
      <c r="F91" s="162"/>
      <c r="G91" s="104"/>
      <c r="H91" s="105"/>
      <c r="I91" s="68">
        <v>1</v>
      </c>
      <c r="J91" s="20">
        <f t="shared" si="3"/>
        <v>0</v>
      </c>
      <c r="K91" s="34">
        <f t="shared" si="4"/>
        <v>0</v>
      </c>
      <c r="L91" s="33">
        <f t="shared" si="2"/>
      </c>
      <c r="M91" s="1"/>
      <c r="N91" s="80"/>
    </row>
    <row r="92" spans="1:14" ht="12.75" customHeight="1">
      <c r="A92" s="50"/>
      <c r="B92" s="160"/>
      <c r="C92" s="161"/>
      <c r="D92" s="161"/>
      <c r="E92" s="161"/>
      <c r="F92" s="162"/>
      <c r="G92" s="104"/>
      <c r="H92" s="105"/>
      <c r="I92" s="68">
        <v>1</v>
      </c>
      <c r="J92" s="20">
        <f t="shared" si="3"/>
        <v>0</v>
      </c>
      <c r="K92" s="34">
        <f t="shared" si="4"/>
        <v>0</v>
      </c>
      <c r="L92" s="33">
        <f t="shared" si="2"/>
      </c>
      <c r="M92" s="1"/>
      <c r="N92" s="80"/>
    </row>
    <row r="93" spans="1:14" ht="12.75" customHeight="1">
      <c r="A93" s="50"/>
      <c r="B93" s="160"/>
      <c r="C93" s="161"/>
      <c r="D93" s="161"/>
      <c r="E93" s="161"/>
      <c r="F93" s="162"/>
      <c r="G93" s="104"/>
      <c r="H93" s="105"/>
      <c r="I93" s="68">
        <v>1</v>
      </c>
      <c r="J93" s="20">
        <f t="shared" si="3"/>
        <v>0</v>
      </c>
      <c r="K93" s="34">
        <f t="shared" si="4"/>
        <v>0</v>
      </c>
      <c r="L93" s="33">
        <f t="shared" si="2"/>
      </c>
      <c r="M93" s="1"/>
      <c r="N93" s="80"/>
    </row>
    <row r="94" spans="1:14" ht="12.75" customHeight="1">
      <c r="A94" s="50"/>
      <c r="B94" s="160"/>
      <c r="C94" s="161"/>
      <c r="D94" s="161"/>
      <c r="E94" s="161"/>
      <c r="F94" s="162"/>
      <c r="G94" s="104"/>
      <c r="H94" s="105"/>
      <c r="I94" s="68">
        <v>1</v>
      </c>
      <c r="J94" s="20">
        <f t="shared" si="3"/>
        <v>0</v>
      </c>
      <c r="K94" s="34">
        <f t="shared" si="4"/>
        <v>0</v>
      </c>
      <c r="L94" s="33">
        <f t="shared" si="2"/>
      </c>
      <c r="M94" s="1"/>
      <c r="N94" s="80"/>
    </row>
    <row r="95" spans="1:14" ht="12.75" customHeight="1">
      <c r="A95" s="50"/>
      <c r="B95" s="160"/>
      <c r="C95" s="161"/>
      <c r="D95" s="161"/>
      <c r="E95" s="161"/>
      <c r="F95" s="162"/>
      <c r="G95" s="104"/>
      <c r="H95" s="105"/>
      <c r="I95" s="68">
        <v>1</v>
      </c>
      <c r="J95" s="20">
        <f t="shared" si="3"/>
        <v>0</v>
      </c>
      <c r="K95" s="34">
        <f t="shared" si="4"/>
        <v>0</v>
      </c>
      <c r="L95" s="33">
        <f t="shared" si="2"/>
      </c>
      <c r="M95" s="1"/>
      <c r="N95" s="80"/>
    </row>
    <row r="96" spans="1:14" ht="12.75" customHeight="1">
      <c r="A96" s="50"/>
      <c r="B96" s="160"/>
      <c r="C96" s="161"/>
      <c r="D96" s="161"/>
      <c r="E96" s="161"/>
      <c r="F96" s="162"/>
      <c r="G96" s="104"/>
      <c r="H96" s="105"/>
      <c r="I96" s="68">
        <v>1</v>
      </c>
      <c r="J96" s="20">
        <f t="shared" si="3"/>
        <v>0</v>
      </c>
      <c r="K96" s="34">
        <f t="shared" si="4"/>
        <v>0</v>
      </c>
      <c r="L96" s="33">
        <f t="shared" si="2"/>
      </c>
      <c r="M96" s="1"/>
      <c r="N96" s="80"/>
    </row>
    <row r="97" spans="1:14" ht="12.75" customHeight="1">
      <c r="A97" s="50"/>
      <c r="B97" s="160"/>
      <c r="C97" s="161"/>
      <c r="D97" s="161"/>
      <c r="E97" s="161"/>
      <c r="F97" s="162"/>
      <c r="G97" s="104"/>
      <c r="H97" s="105"/>
      <c r="I97" s="68">
        <v>1</v>
      </c>
      <c r="J97" s="20">
        <f t="shared" si="3"/>
        <v>0</v>
      </c>
      <c r="K97" s="34">
        <f t="shared" si="4"/>
        <v>0</v>
      </c>
      <c r="L97" s="33">
        <f t="shared" si="2"/>
      </c>
      <c r="M97" s="1"/>
      <c r="N97" s="80"/>
    </row>
    <row r="98" spans="1:14" ht="12.75" customHeight="1">
      <c r="A98" s="50"/>
      <c r="B98" s="160"/>
      <c r="C98" s="161"/>
      <c r="D98" s="161"/>
      <c r="E98" s="161"/>
      <c r="F98" s="162"/>
      <c r="G98" s="104"/>
      <c r="H98" s="105"/>
      <c r="I98" s="68">
        <v>1</v>
      </c>
      <c r="J98" s="20">
        <f t="shared" si="3"/>
        <v>0</v>
      </c>
      <c r="K98" s="34">
        <f t="shared" si="4"/>
        <v>0</v>
      </c>
      <c r="L98" s="33">
        <f t="shared" si="2"/>
      </c>
      <c r="M98" s="1"/>
      <c r="N98" s="80"/>
    </row>
    <row r="99" spans="1:14" ht="12.75" customHeight="1">
      <c r="A99" s="51"/>
      <c r="B99" s="160"/>
      <c r="C99" s="161"/>
      <c r="D99" s="161"/>
      <c r="E99" s="161"/>
      <c r="F99" s="162"/>
      <c r="G99" s="106"/>
      <c r="H99" s="107"/>
      <c r="I99" s="69">
        <v>1</v>
      </c>
      <c r="J99" s="21">
        <f t="shared" si="3"/>
        <v>0</v>
      </c>
      <c r="K99" s="36">
        <f t="shared" si="4"/>
        <v>0</v>
      </c>
      <c r="L99" s="33">
        <f t="shared" si="2"/>
      </c>
      <c r="M99" s="1"/>
      <c r="N99" s="80"/>
    </row>
    <row r="100" spans="1:14" ht="12.75" customHeight="1">
      <c r="A100" s="228" t="s">
        <v>37</v>
      </c>
      <c r="B100" s="228"/>
      <c r="C100" s="228"/>
      <c r="D100" s="228"/>
      <c r="E100" s="228"/>
      <c r="F100" s="228"/>
      <c r="G100" s="201">
        <f>SUM(G40:H99)</f>
        <v>0</v>
      </c>
      <c r="H100" s="231"/>
      <c r="I100" s="18"/>
      <c r="J100" s="18">
        <f>SUM(J40:J99)</f>
        <v>0</v>
      </c>
      <c r="K100" s="18">
        <f>SUM(K40:K99)</f>
        <v>0</v>
      </c>
      <c r="L100" s="18"/>
      <c r="M100" s="1"/>
      <c r="N100" s="79"/>
    </row>
    <row r="101" spans="1:14" ht="12.75" customHeight="1">
      <c r="A101" s="240"/>
      <c r="B101" s="99"/>
      <c r="C101" s="99"/>
      <c r="D101" s="99"/>
      <c r="E101" s="99"/>
      <c r="F101" s="99"/>
      <c r="G101" s="99"/>
      <c r="H101" s="99"/>
      <c r="I101" s="99"/>
      <c r="J101" s="45" t="s">
        <v>0</v>
      </c>
      <c r="K101" s="44" t="s">
        <v>9</v>
      </c>
      <c r="L101" s="1"/>
      <c r="M101" s="1"/>
      <c r="N101" s="79"/>
    </row>
    <row r="102" spans="1:14" ht="15.75" customHeight="1">
      <c r="A102" s="97" t="s">
        <v>38</v>
      </c>
      <c r="B102" s="219"/>
      <c r="C102" s="219"/>
      <c r="D102" s="219"/>
      <c r="E102" s="219"/>
      <c r="F102" s="219"/>
      <c r="G102" s="219"/>
      <c r="H102" s="219"/>
      <c r="I102" s="219"/>
      <c r="J102" s="99"/>
      <c r="K102" s="99"/>
      <c r="L102" s="99"/>
      <c r="M102" s="99"/>
      <c r="N102" s="99"/>
    </row>
    <row r="103" spans="1:14" ht="12.75" customHeight="1">
      <c r="A103" s="101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99"/>
    </row>
    <row r="104" spans="1:14" ht="12.75" customHeight="1">
      <c r="A104" s="203" t="s">
        <v>26</v>
      </c>
      <c r="B104" s="165" t="s">
        <v>27</v>
      </c>
      <c r="C104" s="166"/>
      <c r="D104" s="166"/>
      <c r="E104" s="166"/>
      <c r="F104" s="167"/>
      <c r="G104" s="171" t="s">
        <v>28</v>
      </c>
      <c r="H104" s="172"/>
      <c r="I104" s="206" t="s">
        <v>31</v>
      </c>
      <c r="J104" s="206" t="s">
        <v>32</v>
      </c>
      <c r="K104" s="208" t="s">
        <v>33</v>
      </c>
      <c r="L104" s="1"/>
      <c r="M104" s="1"/>
      <c r="N104" s="13"/>
    </row>
    <row r="105" spans="1:14" ht="12.75" customHeight="1">
      <c r="A105" s="120"/>
      <c r="B105" s="168"/>
      <c r="C105" s="169"/>
      <c r="D105" s="169"/>
      <c r="E105" s="169"/>
      <c r="F105" s="170"/>
      <c r="G105" s="173"/>
      <c r="H105" s="174"/>
      <c r="I105" s="207"/>
      <c r="J105" s="207"/>
      <c r="K105" s="207"/>
      <c r="L105" s="1"/>
      <c r="M105" s="1"/>
      <c r="N105" s="79"/>
    </row>
    <row r="106" spans="1:14" ht="12.75" customHeight="1">
      <c r="A106" s="50"/>
      <c r="B106" s="160"/>
      <c r="C106" s="161"/>
      <c r="D106" s="161"/>
      <c r="E106" s="161"/>
      <c r="F106" s="162"/>
      <c r="G106" s="104"/>
      <c r="H106" s="105"/>
      <c r="I106" s="68">
        <v>1</v>
      </c>
      <c r="J106" s="20">
        <f>IF(ROUNDDOWN(G106/2.57,0)&gt;59,60*I106,IF(ROUNDDOWN(G106/2.57,0)&gt;30,30*I106,ROUNDDOWN(G106/2.57,0)*I106))</f>
        <v>0</v>
      </c>
      <c r="K106" s="37">
        <f>ROUNDDOWN(G106/2.57,0)*I106-J106</f>
        <v>0</v>
      </c>
      <c r="L106" s="1"/>
      <c r="M106" s="1"/>
      <c r="N106" s="79"/>
    </row>
    <row r="107" spans="1:14" ht="12.75" customHeight="1">
      <c r="A107" s="50"/>
      <c r="B107" s="160"/>
      <c r="C107" s="161"/>
      <c r="D107" s="161"/>
      <c r="E107" s="161"/>
      <c r="F107" s="162"/>
      <c r="G107" s="104"/>
      <c r="H107" s="105"/>
      <c r="I107" s="68">
        <v>1</v>
      </c>
      <c r="J107" s="20">
        <f aca="true" t="shared" si="5" ref="J107:J140">IF(ROUNDDOWN(G107/2.57,0)&gt;59,60*I107,IF(ROUNDDOWN(G107/2.57,0)&gt;30,30*I107,ROUNDDOWN(G107/2.57,0)*I107))</f>
        <v>0</v>
      </c>
      <c r="K107" s="38">
        <f aca="true" t="shared" si="6" ref="K107:K140">ROUNDDOWN(G107/2.57,0)*I107-J107</f>
        <v>0</v>
      </c>
      <c r="L107" s="1"/>
      <c r="M107" s="1"/>
      <c r="N107" s="79"/>
    </row>
    <row r="108" spans="1:14" ht="12.75" customHeight="1">
      <c r="A108" s="50"/>
      <c r="B108" s="160"/>
      <c r="C108" s="161"/>
      <c r="D108" s="161"/>
      <c r="E108" s="161"/>
      <c r="F108" s="162"/>
      <c r="G108" s="104"/>
      <c r="H108" s="105"/>
      <c r="I108" s="68">
        <v>1</v>
      </c>
      <c r="J108" s="20">
        <f t="shared" si="5"/>
        <v>0</v>
      </c>
      <c r="K108" s="38">
        <f t="shared" si="6"/>
        <v>0</v>
      </c>
      <c r="L108" s="1"/>
      <c r="M108" s="1"/>
      <c r="N108" s="79"/>
    </row>
    <row r="109" spans="1:14" ht="12.75" customHeight="1">
      <c r="A109" s="50"/>
      <c r="B109" s="160"/>
      <c r="C109" s="161"/>
      <c r="D109" s="161"/>
      <c r="E109" s="161"/>
      <c r="F109" s="162"/>
      <c r="G109" s="104"/>
      <c r="H109" s="105"/>
      <c r="I109" s="68">
        <v>1</v>
      </c>
      <c r="J109" s="20">
        <f t="shared" si="5"/>
        <v>0</v>
      </c>
      <c r="K109" s="38">
        <f t="shared" si="6"/>
        <v>0</v>
      </c>
      <c r="L109" s="1"/>
      <c r="M109" s="1"/>
      <c r="N109" s="79"/>
    </row>
    <row r="110" spans="1:14" ht="12.75" customHeight="1">
      <c r="A110" s="50"/>
      <c r="B110" s="160"/>
      <c r="C110" s="161"/>
      <c r="D110" s="161"/>
      <c r="E110" s="161"/>
      <c r="F110" s="162"/>
      <c r="G110" s="104"/>
      <c r="H110" s="105"/>
      <c r="I110" s="68">
        <v>1</v>
      </c>
      <c r="J110" s="20">
        <f t="shared" si="5"/>
        <v>0</v>
      </c>
      <c r="K110" s="38">
        <f t="shared" si="6"/>
        <v>0</v>
      </c>
      <c r="L110" s="1"/>
      <c r="M110" s="1"/>
      <c r="N110" s="79"/>
    </row>
    <row r="111" spans="1:14" ht="12.75" customHeight="1">
      <c r="A111" s="50"/>
      <c r="B111" s="160"/>
      <c r="C111" s="161"/>
      <c r="D111" s="161"/>
      <c r="E111" s="161"/>
      <c r="F111" s="162"/>
      <c r="G111" s="104"/>
      <c r="H111" s="105"/>
      <c r="I111" s="68">
        <v>1</v>
      </c>
      <c r="J111" s="20">
        <f t="shared" si="5"/>
        <v>0</v>
      </c>
      <c r="K111" s="38">
        <f t="shared" si="6"/>
        <v>0</v>
      </c>
      <c r="L111" s="1"/>
      <c r="M111" s="1"/>
      <c r="N111" s="79"/>
    </row>
    <row r="112" spans="1:14" ht="12.75" customHeight="1">
      <c r="A112" s="50"/>
      <c r="B112" s="160"/>
      <c r="C112" s="161"/>
      <c r="D112" s="161"/>
      <c r="E112" s="161"/>
      <c r="F112" s="162"/>
      <c r="G112" s="104"/>
      <c r="H112" s="105"/>
      <c r="I112" s="68">
        <v>1</v>
      </c>
      <c r="J112" s="20">
        <f t="shared" si="5"/>
        <v>0</v>
      </c>
      <c r="K112" s="38">
        <f t="shared" si="6"/>
        <v>0</v>
      </c>
      <c r="L112" s="1"/>
      <c r="M112" s="1"/>
      <c r="N112" s="79"/>
    </row>
    <row r="113" spans="1:14" ht="12.75" customHeight="1">
      <c r="A113" s="50"/>
      <c r="B113" s="160"/>
      <c r="C113" s="161"/>
      <c r="D113" s="161"/>
      <c r="E113" s="161"/>
      <c r="F113" s="162"/>
      <c r="G113" s="104"/>
      <c r="H113" s="105"/>
      <c r="I113" s="68">
        <v>1</v>
      </c>
      <c r="J113" s="20">
        <f t="shared" si="5"/>
        <v>0</v>
      </c>
      <c r="K113" s="38">
        <f t="shared" si="6"/>
        <v>0</v>
      </c>
      <c r="L113" s="1"/>
      <c r="M113" s="1"/>
      <c r="N113" s="79"/>
    </row>
    <row r="114" spans="1:14" ht="12.75" customHeight="1">
      <c r="A114" s="50"/>
      <c r="B114" s="160"/>
      <c r="C114" s="161"/>
      <c r="D114" s="161"/>
      <c r="E114" s="161"/>
      <c r="F114" s="162"/>
      <c r="G114" s="104"/>
      <c r="H114" s="105"/>
      <c r="I114" s="68">
        <v>1</v>
      </c>
      <c r="J114" s="20">
        <f t="shared" si="5"/>
        <v>0</v>
      </c>
      <c r="K114" s="38">
        <f t="shared" si="6"/>
        <v>0</v>
      </c>
      <c r="L114" s="1"/>
      <c r="M114" s="1"/>
      <c r="N114" s="79"/>
    </row>
    <row r="115" spans="1:14" ht="12.75" customHeight="1">
      <c r="A115" s="50"/>
      <c r="B115" s="160"/>
      <c r="C115" s="161"/>
      <c r="D115" s="161"/>
      <c r="E115" s="161"/>
      <c r="F115" s="162"/>
      <c r="G115" s="104"/>
      <c r="H115" s="105"/>
      <c r="I115" s="68">
        <v>1</v>
      </c>
      <c r="J115" s="20">
        <f t="shared" si="5"/>
        <v>0</v>
      </c>
      <c r="K115" s="38">
        <f t="shared" si="6"/>
        <v>0</v>
      </c>
      <c r="L115" s="1"/>
      <c r="M115" s="1"/>
      <c r="N115" s="79"/>
    </row>
    <row r="116" spans="1:14" ht="12.75" customHeight="1">
      <c r="A116" s="50"/>
      <c r="B116" s="160"/>
      <c r="C116" s="161"/>
      <c r="D116" s="161"/>
      <c r="E116" s="161"/>
      <c r="F116" s="162"/>
      <c r="G116" s="104"/>
      <c r="H116" s="105"/>
      <c r="I116" s="68">
        <v>1</v>
      </c>
      <c r="J116" s="20">
        <f t="shared" si="5"/>
        <v>0</v>
      </c>
      <c r="K116" s="38">
        <f t="shared" si="6"/>
        <v>0</v>
      </c>
      <c r="L116" s="1"/>
      <c r="M116" s="1"/>
      <c r="N116" s="79"/>
    </row>
    <row r="117" spans="1:14" ht="12.75" customHeight="1">
      <c r="A117" s="50"/>
      <c r="B117" s="160"/>
      <c r="C117" s="161"/>
      <c r="D117" s="161"/>
      <c r="E117" s="161"/>
      <c r="F117" s="162"/>
      <c r="G117" s="104"/>
      <c r="H117" s="105"/>
      <c r="I117" s="68">
        <v>1</v>
      </c>
      <c r="J117" s="20">
        <f t="shared" si="5"/>
        <v>0</v>
      </c>
      <c r="K117" s="38">
        <f t="shared" si="6"/>
        <v>0</v>
      </c>
      <c r="L117" s="1"/>
      <c r="M117" s="1"/>
      <c r="N117" s="79"/>
    </row>
    <row r="118" spans="1:14" ht="12.75" customHeight="1">
      <c r="A118" s="50"/>
      <c r="B118" s="160"/>
      <c r="C118" s="161"/>
      <c r="D118" s="161"/>
      <c r="E118" s="161"/>
      <c r="F118" s="162"/>
      <c r="G118" s="104"/>
      <c r="H118" s="105"/>
      <c r="I118" s="68">
        <v>1</v>
      </c>
      <c r="J118" s="20">
        <f t="shared" si="5"/>
        <v>0</v>
      </c>
      <c r="K118" s="38">
        <f t="shared" si="6"/>
        <v>0</v>
      </c>
      <c r="L118" s="1"/>
      <c r="M118" s="1"/>
      <c r="N118" s="79"/>
    </row>
    <row r="119" spans="1:14" ht="12.75" customHeight="1">
      <c r="A119" s="50"/>
      <c r="B119" s="160"/>
      <c r="C119" s="161"/>
      <c r="D119" s="161"/>
      <c r="E119" s="161"/>
      <c r="F119" s="162"/>
      <c r="G119" s="104"/>
      <c r="H119" s="105"/>
      <c r="I119" s="68">
        <v>1</v>
      </c>
      <c r="J119" s="20">
        <f t="shared" si="5"/>
        <v>0</v>
      </c>
      <c r="K119" s="38">
        <f t="shared" si="6"/>
        <v>0</v>
      </c>
      <c r="L119" s="1"/>
      <c r="M119" s="1"/>
      <c r="N119" s="79"/>
    </row>
    <row r="120" spans="1:14" ht="12.75" customHeight="1">
      <c r="A120" s="50"/>
      <c r="B120" s="160"/>
      <c r="C120" s="161"/>
      <c r="D120" s="161"/>
      <c r="E120" s="161"/>
      <c r="F120" s="162"/>
      <c r="G120" s="104"/>
      <c r="H120" s="105"/>
      <c r="I120" s="68">
        <v>1</v>
      </c>
      <c r="J120" s="20">
        <f t="shared" si="5"/>
        <v>0</v>
      </c>
      <c r="K120" s="38">
        <f t="shared" si="6"/>
        <v>0</v>
      </c>
      <c r="L120" s="1"/>
      <c r="M120" s="1"/>
      <c r="N120" s="79"/>
    </row>
    <row r="121" spans="1:14" ht="12.75" customHeight="1">
      <c r="A121" s="50"/>
      <c r="B121" s="160"/>
      <c r="C121" s="161"/>
      <c r="D121" s="161"/>
      <c r="E121" s="161"/>
      <c r="F121" s="162"/>
      <c r="G121" s="104"/>
      <c r="H121" s="105"/>
      <c r="I121" s="68">
        <v>1</v>
      </c>
      <c r="J121" s="20">
        <f t="shared" si="5"/>
        <v>0</v>
      </c>
      <c r="K121" s="38">
        <f t="shared" si="6"/>
        <v>0</v>
      </c>
      <c r="L121" s="1"/>
      <c r="M121" s="1"/>
      <c r="N121" s="79"/>
    </row>
    <row r="122" spans="1:14" ht="12.75" customHeight="1">
      <c r="A122" s="50"/>
      <c r="B122" s="160"/>
      <c r="C122" s="161"/>
      <c r="D122" s="161"/>
      <c r="E122" s="161"/>
      <c r="F122" s="162"/>
      <c r="G122" s="104"/>
      <c r="H122" s="105"/>
      <c r="I122" s="68">
        <v>1</v>
      </c>
      <c r="J122" s="20">
        <f t="shared" si="5"/>
        <v>0</v>
      </c>
      <c r="K122" s="38">
        <f t="shared" si="6"/>
        <v>0</v>
      </c>
      <c r="L122" s="1"/>
      <c r="M122" s="1"/>
      <c r="N122" s="79"/>
    </row>
    <row r="123" spans="1:14" ht="12.75" customHeight="1">
      <c r="A123" s="50"/>
      <c r="B123" s="58"/>
      <c r="C123" s="65"/>
      <c r="D123" s="65"/>
      <c r="E123" s="65"/>
      <c r="F123" s="66"/>
      <c r="G123" s="104"/>
      <c r="H123" s="151"/>
      <c r="I123" s="68">
        <v>1</v>
      </c>
      <c r="J123" s="20">
        <f t="shared" si="5"/>
        <v>0</v>
      </c>
      <c r="K123" s="38">
        <f t="shared" si="6"/>
        <v>0</v>
      </c>
      <c r="L123" s="1"/>
      <c r="M123" s="1"/>
      <c r="N123" s="79"/>
    </row>
    <row r="124" spans="1:14" ht="12.75" customHeight="1">
      <c r="A124" s="50"/>
      <c r="B124" s="58"/>
      <c r="C124" s="65"/>
      <c r="D124" s="65"/>
      <c r="E124" s="65"/>
      <c r="F124" s="66"/>
      <c r="G124" s="104"/>
      <c r="H124" s="151"/>
      <c r="I124" s="68">
        <v>1</v>
      </c>
      <c r="J124" s="20">
        <f t="shared" si="5"/>
        <v>0</v>
      </c>
      <c r="K124" s="38">
        <f t="shared" si="6"/>
        <v>0</v>
      </c>
      <c r="L124" s="1"/>
      <c r="M124" s="1"/>
      <c r="N124" s="79"/>
    </row>
    <row r="125" spans="1:14" ht="12.75" customHeight="1">
      <c r="A125" s="50"/>
      <c r="B125" s="58"/>
      <c r="C125" s="65"/>
      <c r="D125" s="65"/>
      <c r="E125" s="65"/>
      <c r="F125" s="66"/>
      <c r="G125" s="104"/>
      <c r="H125" s="151"/>
      <c r="I125" s="68">
        <v>1</v>
      </c>
      <c r="J125" s="20">
        <f t="shared" si="5"/>
        <v>0</v>
      </c>
      <c r="K125" s="38">
        <f t="shared" si="6"/>
        <v>0</v>
      </c>
      <c r="L125" s="1"/>
      <c r="M125" s="1"/>
      <c r="N125" s="79"/>
    </row>
    <row r="126" spans="1:14" ht="12.75" customHeight="1">
      <c r="A126" s="50"/>
      <c r="B126" s="58"/>
      <c r="C126" s="65"/>
      <c r="D126" s="65"/>
      <c r="E126" s="65"/>
      <c r="F126" s="66"/>
      <c r="G126" s="104"/>
      <c r="H126" s="151"/>
      <c r="I126" s="68">
        <v>1</v>
      </c>
      <c r="J126" s="20">
        <f t="shared" si="5"/>
        <v>0</v>
      </c>
      <c r="K126" s="38">
        <f t="shared" si="6"/>
        <v>0</v>
      </c>
      <c r="L126" s="1"/>
      <c r="M126" s="1"/>
      <c r="N126" s="79"/>
    </row>
    <row r="127" spans="1:14" ht="12.75" customHeight="1">
      <c r="A127" s="50"/>
      <c r="B127" s="58"/>
      <c r="C127" s="65"/>
      <c r="D127" s="65"/>
      <c r="E127" s="65"/>
      <c r="F127" s="66"/>
      <c r="G127" s="104"/>
      <c r="H127" s="151"/>
      <c r="I127" s="68">
        <v>1</v>
      </c>
      <c r="J127" s="20">
        <f t="shared" si="5"/>
        <v>0</v>
      </c>
      <c r="K127" s="38">
        <f t="shared" si="6"/>
        <v>0</v>
      </c>
      <c r="L127" s="1"/>
      <c r="M127" s="1"/>
      <c r="N127" s="79"/>
    </row>
    <row r="128" spans="1:14" ht="12.75" customHeight="1">
      <c r="A128" s="50"/>
      <c r="B128" s="160"/>
      <c r="C128" s="161"/>
      <c r="D128" s="161"/>
      <c r="E128" s="161"/>
      <c r="F128" s="162"/>
      <c r="G128" s="104"/>
      <c r="H128" s="105"/>
      <c r="I128" s="68">
        <v>1</v>
      </c>
      <c r="J128" s="20">
        <f t="shared" si="5"/>
        <v>0</v>
      </c>
      <c r="K128" s="38">
        <f t="shared" si="6"/>
        <v>0</v>
      </c>
      <c r="L128" s="1"/>
      <c r="M128" s="1"/>
      <c r="N128" s="79"/>
    </row>
    <row r="129" spans="1:14" ht="12.75" customHeight="1">
      <c r="A129" s="50"/>
      <c r="B129" s="160"/>
      <c r="C129" s="161"/>
      <c r="D129" s="161"/>
      <c r="E129" s="161"/>
      <c r="F129" s="162"/>
      <c r="G129" s="104"/>
      <c r="H129" s="105"/>
      <c r="I129" s="68">
        <v>1</v>
      </c>
      <c r="J129" s="20">
        <f t="shared" si="5"/>
        <v>0</v>
      </c>
      <c r="K129" s="38">
        <f t="shared" si="6"/>
        <v>0</v>
      </c>
      <c r="L129" s="1"/>
      <c r="M129" s="1"/>
      <c r="N129" s="79"/>
    </row>
    <row r="130" spans="1:14" ht="12.75" customHeight="1">
      <c r="A130" s="50"/>
      <c r="B130" s="160"/>
      <c r="C130" s="161"/>
      <c r="D130" s="161"/>
      <c r="E130" s="161"/>
      <c r="F130" s="162"/>
      <c r="G130" s="104"/>
      <c r="H130" s="105"/>
      <c r="I130" s="68">
        <v>1</v>
      </c>
      <c r="J130" s="20">
        <f t="shared" si="5"/>
        <v>0</v>
      </c>
      <c r="K130" s="38">
        <f t="shared" si="6"/>
        <v>0</v>
      </c>
      <c r="L130" s="1"/>
      <c r="M130" s="1"/>
      <c r="N130" s="79"/>
    </row>
    <row r="131" spans="1:14" ht="12.75" customHeight="1">
      <c r="A131" s="50"/>
      <c r="B131" s="160"/>
      <c r="C131" s="161"/>
      <c r="D131" s="161"/>
      <c r="E131" s="161"/>
      <c r="F131" s="162"/>
      <c r="G131" s="104"/>
      <c r="H131" s="105"/>
      <c r="I131" s="68">
        <v>1</v>
      </c>
      <c r="J131" s="20">
        <f t="shared" si="5"/>
        <v>0</v>
      </c>
      <c r="K131" s="38">
        <f t="shared" si="6"/>
        <v>0</v>
      </c>
      <c r="L131" s="1"/>
      <c r="M131" s="1"/>
      <c r="N131" s="79"/>
    </row>
    <row r="132" spans="1:14" ht="12.75" customHeight="1">
      <c r="A132" s="50"/>
      <c r="B132" s="58"/>
      <c r="C132" s="65"/>
      <c r="D132" s="65"/>
      <c r="E132" s="65"/>
      <c r="F132" s="66"/>
      <c r="G132" s="104"/>
      <c r="H132" s="151"/>
      <c r="I132" s="68">
        <v>1</v>
      </c>
      <c r="J132" s="20">
        <f t="shared" si="5"/>
        <v>0</v>
      </c>
      <c r="K132" s="38">
        <f t="shared" si="6"/>
        <v>0</v>
      </c>
      <c r="L132" s="1"/>
      <c r="M132" s="1"/>
      <c r="N132" s="79"/>
    </row>
    <row r="133" spans="1:14" ht="12.75" customHeight="1">
      <c r="A133" s="50"/>
      <c r="B133" s="58"/>
      <c r="C133" s="65"/>
      <c r="D133" s="65"/>
      <c r="E133" s="65"/>
      <c r="F133" s="66"/>
      <c r="G133" s="104"/>
      <c r="H133" s="151"/>
      <c r="I133" s="68">
        <v>1</v>
      </c>
      <c r="J133" s="20">
        <f t="shared" si="5"/>
        <v>0</v>
      </c>
      <c r="K133" s="38">
        <f t="shared" si="6"/>
        <v>0</v>
      </c>
      <c r="L133" s="1"/>
      <c r="M133" s="1"/>
      <c r="N133" s="79"/>
    </row>
    <row r="134" spans="1:14" ht="12.75" customHeight="1">
      <c r="A134" s="50"/>
      <c r="B134" s="58"/>
      <c r="C134" s="65"/>
      <c r="D134" s="65"/>
      <c r="E134" s="65"/>
      <c r="F134" s="66"/>
      <c r="G134" s="104"/>
      <c r="H134" s="151"/>
      <c r="I134" s="68">
        <v>1</v>
      </c>
      <c r="J134" s="20">
        <f t="shared" si="5"/>
        <v>0</v>
      </c>
      <c r="K134" s="38">
        <f t="shared" si="6"/>
        <v>0</v>
      </c>
      <c r="L134" s="1"/>
      <c r="M134" s="1"/>
      <c r="N134" s="79"/>
    </row>
    <row r="135" spans="1:14" ht="12.75" customHeight="1">
      <c r="A135" s="50"/>
      <c r="B135" s="160"/>
      <c r="C135" s="161"/>
      <c r="D135" s="161"/>
      <c r="E135" s="161"/>
      <c r="F135" s="162"/>
      <c r="G135" s="104"/>
      <c r="H135" s="105"/>
      <c r="I135" s="68">
        <v>1</v>
      </c>
      <c r="J135" s="20">
        <f t="shared" si="5"/>
        <v>0</v>
      </c>
      <c r="K135" s="38">
        <f t="shared" si="6"/>
        <v>0</v>
      </c>
      <c r="L135" s="1"/>
      <c r="M135" s="1"/>
      <c r="N135" s="79"/>
    </row>
    <row r="136" spans="1:14" ht="12.75" customHeight="1">
      <c r="A136" s="50"/>
      <c r="B136" s="160"/>
      <c r="C136" s="161"/>
      <c r="D136" s="161"/>
      <c r="E136" s="161"/>
      <c r="F136" s="162"/>
      <c r="G136" s="104"/>
      <c r="H136" s="105"/>
      <c r="I136" s="68">
        <v>1</v>
      </c>
      <c r="J136" s="20">
        <f t="shared" si="5"/>
        <v>0</v>
      </c>
      <c r="K136" s="38">
        <f t="shared" si="6"/>
        <v>0</v>
      </c>
      <c r="L136" s="1"/>
      <c r="M136" s="1"/>
      <c r="N136" s="79"/>
    </row>
    <row r="137" spans="1:14" ht="12.75" customHeight="1">
      <c r="A137" s="50"/>
      <c r="B137" s="160"/>
      <c r="C137" s="161"/>
      <c r="D137" s="161"/>
      <c r="E137" s="161"/>
      <c r="F137" s="162"/>
      <c r="G137" s="104"/>
      <c r="H137" s="105"/>
      <c r="I137" s="68">
        <v>1</v>
      </c>
      <c r="J137" s="20">
        <f t="shared" si="5"/>
        <v>0</v>
      </c>
      <c r="K137" s="38">
        <f t="shared" si="6"/>
        <v>0</v>
      </c>
      <c r="L137" s="1"/>
      <c r="M137" s="1"/>
      <c r="N137" s="79"/>
    </row>
    <row r="138" spans="1:14" ht="12.75" customHeight="1">
      <c r="A138" s="50"/>
      <c r="B138" s="160"/>
      <c r="C138" s="161"/>
      <c r="D138" s="161"/>
      <c r="E138" s="161"/>
      <c r="F138" s="162"/>
      <c r="G138" s="104"/>
      <c r="H138" s="105"/>
      <c r="I138" s="68">
        <v>1</v>
      </c>
      <c r="J138" s="20">
        <f t="shared" si="5"/>
        <v>0</v>
      </c>
      <c r="K138" s="38">
        <f t="shared" si="6"/>
        <v>0</v>
      </c>
      <c r="L138" s="1"/>
      <c r="M138" s="1"/>
      <c r="N138" s="79"/>
    </row>
    <row r="139" spans="1:14" ht="12.75" customHeight="1">
      <c r="A139" s="50"/>
      <c r="B139" s="160"/>
      <c r="C139" s="161"/>
      <c r="D139" s="161"/>
      <c r="E139" s="161"/>
      <c r="F139" s="162"/>
      <c r="G139" s="104"/>
      <c r="H139" s="105"/>
      <c r="I139" s="68">
        <v>1</v>
      </c>
      <c r="J139" s="20">
        <f t="shared" si="5"/>
        <v>0</v>
      </c>
      <c r="K139" s="38">
        <f t="shared" si="6"/>
        <v>0</v>
      </c>
      <c r="L139" s="1"/>
      <c r="M139" s="1"/>
      <c r="N139" s="79"/>
    </row>
    <row r="140" spans="1:14" ht="12.75" customHeight="1">
      <c r="A140" s="51"/>
      <c r="B140" s="160"/>
      <c r="C140" s="161"/>
      <c r="D140" s="161"/>
      <c r="E140" s="161"/>
      <c r="F140" s="162"/>
      <c r="G140" s="106"/>
      <c r="H140" s="107"/>
      <c r="I140" s="70">
        <v>1</v>
      </c>
      <c r="J140" s="22">
        <f t="shared" si="5"/>
        <v>0</v>
      </c>
      <c r="K140" s="39">
        <f t="shared" si="6"/>
        <v>0</v>
      </c>
      <c r="L140" s="1"/>
      <c r="M140" s="1"/>
      <c r="N140" s="79"/>
    </row>
    <row r="141" spans="1:14" ht="12.75" customHeight="1">
      <c r="A141" s="228" t="s">
        <v>39</v>
      </c>
      <c r="B141" s="228"/>
      <c r="C141" s="228"/>
      <c r="D141" s="228"/>
      <c r="E141" s="228"/>
      <c r="F141" s="228"/>
      <c r="G141" s="201">
        <f>SUM(G106:H140)</f>
        <v>0</v>
      </c>
      <c r="H141" s="231"/>
      <c r="I141" s="23"/>
      <c r="J141" s="23">
        <f>SUM(J106:J140)</f>
        <v>0</v>
      </c>
      <c r="K141" s="23">
        <f>SUM(K106:K140)</f>
        <v>0</v>
      </c>
      <c r="L141" s="1"/>
      <c r="M141" s="1"/>
      <c r="N141" s="79"/>
    </row>
    <row r="142" spans="1:14" ht="12.75" customHeight="1">
      <c r="A142" s="242"/>
      <c r="B142" s="99"/>
      <c r="C142" s="99"/>
      <c r="D142" s="99"/>
      <c r="E142" s="99"/>
      <c r="F142" s="99"/>
      <c r="G142" s="99"/>
      <c r="H142" s="99"/>
      <c r="I142" s="99"/>
      <c r="J142" s="46" t="s">
        <v>1</v>
      </c>
      <c r="K142" s="46" t="s">
        <v>5</v>
      </c>
      <c r="L142" s="1"/>
      <c r="M142" s="1"/>
      <c r="N142" s="79"/>
    </row>
    <row r="143" spans="1:14" ht="15.75" customHeight="1">
      <c r="A143" s="205" t="s">
        <v>40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</row>
    <row r="144" spans="1:14" ht="15.75" customHeight="1">
      <c r="A144" s="97" t="s">
        <v>41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ht="12.75" customHeight="1">
      <c r="A145" s="97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99"/>
    </row>
    <row r="146" spans="1:14" ht="12.75" customHeight="1">
      <c r="A146" s="203" t="s">
        <v>26</v>
      </c>
      <c r="B146" s="165" t="s">
        <v>27</v>
      </c>
      <c r="C146" s="166"/>
      <c r="D146" s="166"/>
      <c r="E146" s="166"/>
      <c r="F146" s="167"/>
      <c r="G146" s="171" t="s">
        <v>28</v>
      </c>
      <c r="H146" s="172"/>
      <c r="I146" s="206" t="s">
        <v>31</v>
      </c>
      <c r="J146" s="206" t="s">
        <v>32</v>
      </c>
      <c r="K146" s="208" t="s">
        <v>33</v>
      </c>
      <c r="L146" s="2"/>
      <c r="M146" s="1"/>
      <c r="N146" s="13"/>
    </row>
    <row r="147" spans="1:14" ht="12.75" customHeight="1">
      <c r="A147" s="120"/>
      <c r="B147" s="168"/>
      <c r="C147" s="169"/>
      <c r="D147" s="169"/>
      <c r="E147" s="169"/>
      <c r="F147" s="170"/>
      <c r="G147" s="173"/>
      <c r="H147" s="174"/>
      <c r="I147" s="207"/>
      <c r="J147" s="207"/>
      <c r="K147" s="207"/>
      <c r="L147" s="2"/>
      <c r="M147" s="1"/>
      <c r="N147" s="79"/>
    </row>
    <row r="148" spans="1:14" ht="12.75" customHeight="1">
      <c r="A148" s="53"/>
      <c r="B148" s="160"/>
      <c r="C148" s="161"/>
      <c r="D148" s="161"/>
      <c r="E148" s="161"/>
      <c r="F148" s="162"/>
      <c r="G148" s="104"/>
      <c r="H148" s="105"/>
      <c r="I148" s="67">
        <v>1</v>
      </c>
      <c r="J148" s="20">
        <f aca="true" t="shared" si="7" ref="J148:J179">IF(ROUNDDOWN(G148/3,0)&gt;59,60*I148,IF(ROUNDDOWN(G148/3,0)&gt;30,30*I148,ROUNDDOWN(G148/3,0)*I148))</f>
        <v>0</v>
      </c>
      <c r="K148" s="37">
        <f aca="true" t="shared" si="8" ref="K148:K179">ROUNDDOWN(G148/3,0)*I148-J148</f>
        <v>0</v>
      </c>
      <c r="L148" s="1"/>
      <c r="M148" s="1"/>
      <c r="N148" s="79"/>
    </row>
    <row r="149" spans="1:14" ht="12.75" customHeight="1">
      <c r="A149" s="53"/>
      <c r="B149" s="160"/>
      <c r="C149" s="161"/>
      <c r="D149" s="161"/>
      <c r="E149" s="161"/>
      <c r="F149" s="162"/>
      <c r="G149" s="104"/>
      <c r="H149" s="105"/>
      <c r="I149" s="71">
        <v>1</v>
      </c>
      <c r="J149" s="20">
        <f t="shared" si="7"/>
        <v>0</v>
      </c>
      <c r="K149" s="38">
        <f t="shared" si="8"/>
        <v>0</v>
      </c>
      <c r="L149" s="1"/>
      <c r="M149" s="1"/>
      <c r="N149" s="79"/>
    </row>
    <row r="150" spans="1:14" ht="12.75" customHeight="1">
      <c r="A150" s="53"/>
      <c r="B150" s="160"/>
      <c r="C150" s="161"/>
      <c r="D150" s="161"/>
      <c r="E150" s="161"/>
      <c r="F150" s="162"/>
      <c r="G150" s="104"/>
      <c r="H150" s="105"/>
      <c r="I150" s="71">
        <v>1</v>
      </c>
      <c r="J150" s="20">
        <f t="shared" si="7"/>
        <v>0</v>
      </c>
      <c r="K150" s="38">
        <f t="shared" si="8"/>
        <v>0</v>
      </c>
      <c r="L150" s="1"/>
      <c r="M150" s="1"/>
      <c r="N150" s="79"/>
    </row>
    <row r="151" spans="1:14" ht="12.75" customHeight="1">
      <c r="A151" s="53"/>
      <c r="B151" s="160"/>
      <c r="C151" s="161"/>
      <c r="D151" s="161"/>
      <c r="E151" s="161"/>
      <c r="F151" s="162"/>
      <c r="G151" s="104"/>
      <c r="H151" s="105"/>
      <c r="I151" s="71">
        <v>1</v>
      </c>
      <c r="J151" s="20">
        <f t="shared" si="7"/>
        <v>0</v>
      </c>
      <c r="K151" s="38">
        <f t="shared" si="8"/>
        <v>0</v>
      </c>
      <c r="L151" s="1"/>
      <c r="M151" s="1"/>
      <c r="N151" s="79"/>
    </row>
    <row r="152" spans="1:14" ht="12.75" customHeight="1">
      <c r="A152" s="53"/>
      <c r="B152" s="160"/>
      <c r="C152" s="161"/>
      <c r="D152" s="161"/>
      <c r="E152" s="161"/>
      <c r="F152" s="162"/>
      <c r="G152" s="104"/>
      <c r="H152" s="105"/>
      <c r="I152" s="71">
        <v>1</v>
      </c>
      <c r="J152" s="20">
        <f t="shared" si="7"/>
        <v>0</v>
      </c>
      <c r="K152" s="38">
        <f t="shared" si="8"/>
        <v>0</v>
      </c>
      <c r="L152" s="1"/>
      <c r="M152" s="1"/>
      <c r="N152" s="79"/>
    </row>
    <row r="153" spans="1:14" ht="12.75" customHeight="1">
      <c r="A153" s="53"/>
      <c r="B153" s="160"/>
      <c r="C153" s="161"/>
      <c r="D153" s="161"/>
      <c r="E153" s="161"/>
      <c r="F153" s="162"/>
      <c r="G153" s="104"/>
      <c r="H153" s="105"/>
      <c r="I153" s="71">
        <v>1</v>
      </c>
      <c r="J153" s="20">
        <f t="shared" si="7"/>
        <v>0</v>
      </c>
      <c r="K153" s="38">
        <f t="shared" si="8"/>
        <v>0</v>
      </c>
      <c r="L153" s="1"/>
      <c r="M153" s="1"/>
      <c r="N153" s="79"/>
    </row>
    <row r="154" spans="1:14" ht="12.75" customHeight="1">
      <c r="A154" s="53"/>
      <c r="B154" s="160"/>
      <c r="C154" s="161"/>
      <c r="D154" s="161"/>
      <c r="E154" s="161"/>
      <c r="F154" s="162"/>
      <c r="G154" s="104"/>
      <c r="H154" s="105"/>
      <c r="I154" s="71">
        <v>1</v>
      </c>
      <c r="J154" s="20">
        <f t="shared" si="7"/>
        <v>0</v>
      </c>
      <c r="K154" s="38">
        <f t="shared" si="8"/>
        <v>0</v>
      </c>
      <c r="L154" s="1"/>
      <c r="M154" s="1"/>
      <c r="N154" s="79"/>
    </row>
    <row r="155" spans="1:14" ht="12.75" customHeight="1">
      <c r="A155" s="53"/>
      <c r="B155" s="160"/>
      <c r="C155" s="161"/>
      <c r="D155" s="161"/>
      <c r="E155" s="161"/>
      <c r="F155" s="162"/>
      <c r="G155" s="104"/>
      <c r="H155" s="105"/>
      <c r="I155" s="71">
        <v>1</v>
      </c>
      <c r="J155" s="20">
        <f t="shared" si="7"/>
        <v>0</v>
      </c>
      <c r="K155" s="38">
        <f t="shared" si="8"/>
        <v>0</v>
      </c>
      <c r="L155" s="1"/>
      <c r="M155" s="1"/>
      <c r="N155" s="79"/>
    </row>
    <row r="156" spans="1:14" ht="12.75" customHeight="1">
      <c r="A156" s="53"/>
      <c r="B156" s="160"/>
      <c r="C156" s="161"/>
      <c r="D156" s="161"/>
      <c r="E156" s="161"/>
      <c r="F156" s="162"/>
      <c r="G156" s="104"/>
      <c r="H156" s="105"/>
      <c r="I156" s="71">
        <v>1</v>
      </c>
      <c r="J156" s="20">
        <f t="shared" si="7"/>
        <v>0</v>
      </c>
      <c r="K156" s="38">
        <f t="shared" si="8"/>
        <v>0</v>
      </c>
      <c r="L156" s="1"/>
      <c r="M156" s="1"/>
      <c r="N156" s="79"/>
    </row>
    <row r="157" spans="1:14" ht="12.75" customHeight="1">
      <c r="A157" s="53"/>
      <c r="B157" s="58"/>
      <c r="C157" s="65"/>
      <c r="D157" s="65"/>
      <c r="E157" s="65"/>
      <c r="F157" s="66"/>
      <c r="G157" s="104"/>
      <c r="H157" s="151"/>
      <c r="I157" s="71">
        <v>1</v>
      </c>
      <c r="J157" s="20">
        <f t="shared" si="7"/>
        <v>0</v>
      </c>
      <c r="K157" s="38">
        <f t="shared" si="8"/>
        <v>0</v>
      </c>
      <c r="L157" s="1"/>
      <c r="M157" s="1"/>
      <c r="N157" s="79"/>
    </row>
    <row r="158" spans="1:14" ht="12.75" customHeight="1">
      <c r="A158" s="53"/>
      <c r="B158" s="58"/>
      <c r="C158" s="65"/>
      <c r="D158" s="65"/>
      <c r="E158" s="65"/>
      <c r="F158" s="66"/>
      <c r="G158" s="104"/>
      <c r="H158" s="151"/>
      <c r="I158" s="71">
        <v>1</v>
      </c>
      <c r="J158" s="20">
        <f t="shared" si="7"/>
        <v>0</v>
      </c>
      <c r="K158" s="38">
        <f t="shared" si="8"/>
        <v>0</v>
      </c>
      <c r="L158" s="1"/>
      <c r="M158" s="1"/>
      <c r="N158" s="79"/>
    </row>
    <row r="159" spans="1:14" ht="12.75" customHeight="1">
      <c r="A159" s="53"/>
      <c r="B159" s="58"/>
      <c r="C159" s="65"/>
      <c r="D159" s="65"/>
      <c r="E159" s="65"/>
      <c r="F159" s="66"/>
      <c r="G159" s="104"/>
      <c r="H159" s="151"/>
      <c r="I159" s="71">
        <v>1</v>
      </c>
      <c r="J159" s="20">
        <f t="shared" si="7"/>
        <v>0</v>
      </c>
      <c r="K159" s="38">
        <f t="shared" si="8"/>
        <v>0</v>
      </c>
      <c r="L159" s="1"/>
      <c r="M159" s="1"/>
      <c r="N159" s="79"/>
    </row>
    <row r="160" spans="1:14" ht="12.75" customHeight="1">
      <c r="A160" s="53"/>
      <c r="B160" s="58"/>
      <c r="C160" s="65"/>
      <c r="D160" s="65"/>
      <c r="E160" s="65"/>
      <c r="F160" s="66"/>
      <c r="G160" s="104"/>
      <c r="H160" s="151"/>
      <c r="I160" s="71">
        <v>1</v>
      </c>
      <c r="J160" s="20">
        <f t="shared" si="7"/>
        <v>0</v>
      </c>
      <c r="K160" s="38">
        <f t="shared" si="8"/>
        <v>0</v>
      </c>
      <c r="L160" s="1"/>
      <c r="M160" s="1"/>
      <c r="N160" s="79"/>
    </row>
    <row r="161" spans="1:14" ht="12.75" customHeight="1">
      <c r="A161" s="53"/>
      <c r="B161" s="58"/>
      <c r="C161" s="65"/>
      <c r="D161" s="65"/>
      <c r="E161" s="65"/>
      <c r="F161" s="66"/>
      <c r="G161" s="104"/>
      <c r="H161" s="151"/>
      <c r="I161" s="71">
        <v>1</v>
      </c>
      <c r="J161" s="20">
        <f t="shared" si="7"/>
        <v>0</v>
      </c>
      <c r="K161" s="38">
        <f t="shared" si="8"/>
        <v>0</v>
      </c>
      <c r="L161" s="1"/>
      <c r="M161" s="1"/>
      <c r="N161" s="79"/>
    </row>
    <row r="162" spans="1:14" ht="12.75" customHeight="1">
      <c r="A162" s="53"/>
      <c r="B162" s="160"/>
      <c r="C162" s="161"/>
      <c r="D162" s="161"/>
      <c r="E162" s="161"/>
      <c r="F162" s="162"/>
      <c r="G162" s="104"/>
      <c r="H162" s="105"/>
      <c r="I162" s="71">
        <v>1</v>
      </c>
      <c r="J162" s="20">
        <f t="shared" si="7"/>
        <v>0</v>
      </c>
      <c r="K162" s="38">
        <f t="shared" si="8"/>
        <v>0</v>
      </c>
      <c r="L162" s="1"/>
      <c r="M162" s="1"/>
      <c r="N162" s="79"/>
    </row>
    <row r="163" spans="1:14" ht="12.75" customHeight="1">
      <c r="A163" s="53"/>
      <c r="B163" s="160"/>
      <c r="C163" s="161"/>
      <c r="D163" s="161"/>
      <c r="E163" s="161"/>
      <c r="F163" s="162"/>
      <c r="G163" s="104"/>
      <c r="H163" s="105"/>
      <c r="I163" s="71">
        <v>1</v>
      </c>
      <c r="J163" s="20">
        <f t="shared" si="7"/>
        <v>0</v>
      </c>
      <c r="K163" s="38">
        <f t="shared" si="8"/>
        <v>0</v>
      </c>
      <c r="L163" s="1"/>
      <c r="M163" s="1"/>
      <c r="N163" s="79"/>
    </row>
    <row r="164" spans="1:14" ht="12.75" customHeight="1">
      <c r="A164" s="53"/>
      <c r="B164" s="160"/>
      <c r="C164" s="161"/>
      <c r="D164" s="161"/>
      <c r="E164" s="161"/>
      <c r="F164" s="162"/>
      <c r="G164" s="104"/>
      <c r="H164" s="105"/>
      <c r="I164" s="71">
        <v>1</v>
      </c>
      <c r="J164" s="20">
        <f t="shared" si="7"/>
        <v>0</v>
      </c>
      <c r="K164" s="38">
        <f t="shared" si="8"/>
        <v>0</v>
      </c>
      <c r="L164" s="1"/>
      <c r="M164" s="1"/>
      <c r="N164" s="79"/>
    </row>
    <row r="165" spans="1:14" ht="12.75" customHeight="1">
      <c r="A165" s="53"/>
      <c r="B165" s="160"/>
      <c r="C165" s="161"/>
      <c r="D165" s="161"/>
      <c r="E165" s="161"/>
      <c r="F165" s="162"/>
      <c r="G165" s="104"/>
      <c r="H165" s="151"/>
      <c r="I165" s="71">
        <v>1</v>
      </c>
      <c r="J165" s="20">
        <f t="shared" si="7"/>
        <v>0</v>
      </c>
      <c r="K165" s="38">
        <f t="shared" si="8"/>
        <v>0</v>
      </c>
      <c r="L165" s="1"/>
      <c r="M165" s="1"/>
      <c r="N165" s="79"/>
    </row>
    <row r="166" spans="1:14" ht="12.75" customHeight="1">
      <c r="A166" s="53"/>
      <c r="B166" s="160"/>
      <c r="C166" s="161"/>
      <c r="D166" s="161"/>
      <c r="E166" s="161"/>
      <c r="F166" s="162"/>
      <c r="G166" s="104"/>
      <c r="H166" s="151"/>
      <c r="I166" s="71">
        <v>1</v>
      </c>
      <c r="J166" s="20">
        <f t="shared" si="7"/>
        <v>0</v>
      </c>
      <c r="K166" s="38">
        <f t="shared" si="8"/>
        <v>0</v>
      </c>
      <c r="L166" s="1"/>
      <c r="M166" s="1"/>
      <c r="N166" s="79"/>
    </row>
    <row r="167" spans="1:14" ht="12.75" customHeight="1">
      <c r="A167" s="53"/>
      <c r="B167" s="160"/>
      <c r="C167" s="161"/>
      <c r="D167" s="161"/>
      <c r="E167" s="161"/>
      <c r="F167" s="162"/>
      <c r="G167" s="104"/>
      <c r="H167" s="151"/>
      <c r="I167" s="71">
        <v>1</v>
      </c>
      <c r="J167" s="20">
        <f t="shared" si="7"/>
        <v>0</v>
      </c>
      <c r="K167" s="38">
        <f t="shared" si="8"/>
        <v>0</v>
      </c>
      <c r="L167" s="1"/>
      <c r="M167" s="1"/>
      <c r="N167" s="79"/>
    </row>
    <row r="168" spans="1:14" ht="12.75" customHeight="1">
      <c r="A168" s="53"/>
      <c r="B168" s="160"/>
      <c r="C168" s="161"/>
      <c r="D168" s="161"/>
      <c r="E168" s="161"/>
      <c r="F168" s="162"/>
      <c r="G168" s="104"/>
      <c r="H168" s="151"/>
      <c r="I168" s="71">
        <v>1</v>
      </c>
      <c r="J168" s="20">
        <f t="shared" si="7"/>
        <v>0</v>
      </c>
      <c r="K168" s="38">
        <f t="shared" si="8"/>
        <v>0</v>
      </c>
      <c r="L168" s="1"/>
      <c r="M168" s="1"/>
      <c r="N168" s="79"/>
    </row>
    <row r="169" spans="1:14" ht="12.75" customHeight="1">
      <c r="A169" s="53"/>
      <c r="B169" s="160"/>
      <c r="C169" s="161"/>
      <c r="D169" s="161"/>
      <c r="E169" s="161"/>
      <c r="F169" s="162"/>
      <c r="G169" s="104"/>
      <c r="H169" s="151"/>
      <c r="I169" s="71">
        <v>1</v>
      </c>
      <c r="J169" s="20">
        <f t="shared" si="7"/>
        <v>0</v>
      </c>
      <c r="K169" s="38">
        <f t="shared" si="8"/>
        <v>0</v>
      </c>
      <c r="L169" s="1"/>
      <c r="M169" s="1"/>
      <c r="N169" s="79"/>
    </row>
    <row r="170" spans="1:14" ht="12.75" customHeight="1">
      <c r="A170" s="53"/>
      <c r="B170" s="160"/>
      <c r="C170" s="161"/>
      <c r="D170" s="161"/>
      <c r="E170" s="161"/>
      <c r="F170" s="162"/>
      <c r="G170" s="104"/>
      <c r="H170" s="151"/>
      <c r="I170" s="71">
        <v>1</v>
      </c>
      <c r="J170" s="20">
        <f t="shared" si="7"/>
        <v>0</v>
      </c>
      <c r="K170" s="38">
        <f t="shared" si="8"/>
        <v>0</v>
      </c>
      <c r="L170" s="1"/>
      <c r="M170" s="1"/>
      <c r="N170" s="79"/>
    </row>
    <row r="171" spans="1:14" ht="12.75" customHeight="1">
      <c r="A171" s="53"/>
      <c r="B171" s="160"/>
      <c r="C171" s="161"/>
      <c r="D171" s="161"/>
      <c r="E171" s="161"/>
      <c r="F171" s="162"/>
      <c r="G171" s="104"/>
      <c r="H171" s="151"/>
      <c r="I171" s="71">
        <v>1</v>
      </c>
      <c r="J171" s="20">
        <f t="shared" si="7"/>
        <v>0</v>
      </c>
      <c r="K171" s="38">
        <f t="shared" si="8"/>
        <v>0</v>
      </c>
      <c r="L171" s="1"/>
      <c r="M171" s="1"/>
      <c r="N171" s="79"/>
    </row>
    <row r="172" spans="1:14" ht="12.75" customHeight="1">
      <c r="A172" s="53"/>
      <c r="B172" s="160"/>
      <c r="C172" s="161"/>
      <c r="D172" s="161"/>
      <c r="E172" s="161"/>
      <c r="F172" s="162"/>
      <c r="G172" s="104"/>
      <c r="H172" s="151"/>
      <c r="I172" s="71">
        <v>1</v>
      </c>
      <c r="J172" s="20">
        <f t="shared" si="7"/>
        <v>0</v>
      </c>
      <c r="K172" s="38">
        <f t="shared" si="8"/>
        <v>0</v>
      </c>
      <c r="L172" s="1"/>
      <c r="M172" s="1"/>
      <c r="N172" s="79"/>
    </row>
    <row r="173" spans="1:14" ht="12.75" customHeight="1">
      <c r="A173" s="53"/>
      <c r="B173" s="160"/>
      <c r="C173" s="161"/>
      <c r="D173" s="161"/>
      <c r="E173" s="161"/>
      <c r="F173" s="162"/>
      <c r="G173" s="104"/>
      <c r="H173" s="151"/>
      <c r="I173" s="71">
        <v>1</v>
      </c>
      <c r="J173" s="20">
        <f t="shared" si="7"/>
        <v>0</v>
      </c>
      <c r="K173" s="38">
        <f t="shared" si="8"/>
        <v>0</v>
      </c>
      <c r="L173" s="1"/>
      <c r="M173" s="1"/>
      <c r="N173" s="79"/>
    </row>
    <row r="174" spans="1:14" ht="12.75" customHeight="1">
      <c r="A174" s="53"/>
      <c r="B174" s="160"/>
      <c r="C174" s="161"/>
      <c r="D174" s="161"/>
      <c r="E174" s="161"/>
      <c r="F174" s="162"/>
      <c r="G174" s="104"/>
      <c r="H174" s="151"/>
      <c r="I174" s="71">
        <v>1</v>
      </c>
      <c r="J174" s="20">
        <f t="shared" si="7"/>
        <v>0</v>
      </c>
      <c r="K174" s="38">
        <f t="shared" si="8"/>
        <v>0</v>
      </c>
      <c r="L174" s="1"/>
      <c r="M174" s="1"/>
      <c r="N174" s="79"/>
    </row>
    <row r="175" spans="1:14" ht="12.75" customHeight="1">
      <c r="A175" s="53"/>
      <c r="B175" s="160"/>
      <c r="C175" s="161"/>
      <c r="D175" s="161"/>
      <c r="E175" s="161"/>
      <c r="F175" s="162"/>
      <c r="G175" s="104"/>
      <c r="H175" s="151"/>
      <c r="I175" s="71">
        <v>1</v>
      </c>
      <c r="J175" s="20">
        <f t="shared" si="7"/>
        <v>0</v>
      </c>
      <c r="K175" s="38">
        <f t="shared" si="8"/>
        <v>0</v>
      </c>
      <c r="L175" s="1"/>
      <c r="M175" s="1"/>
      <c r="N175" s="79"/>
    </row>
    <row r="176" spans="1:14" ht="12.75" customHeight="1">
      <c r="A176" s="53"/>
      <c r="B176" s="160"/>
      <c r="C176" s="161"/>
      <c r="D176" s="161"/>
      <c r="E176" s="161"/>
      <c r="F176" s="162"/>
      <c r="G176" s="104"/>
      <c r="H176" s="151"/>
      <c r="I176" s="71">
        <v>1</v>
      </c>
      <c r="J176" s="20">
        <f t="shared" si="7"/>
        <v>0</v>
      </c>
      <c r="K176" s="38">
        <f t="shared" si="8"/>
        <v>0</v>
      </c>
      <c r="L176" s="1"/>
      <c r="M176" s="1"/>
      <c r="N176" s="79"/>
    </row>
    <row r="177" spans="1:14" ht="12.75" customHeight="1">
      <c r="A177" s="53"/>
      <c r="B177" s="160"/>
      <c r="C177" s="161"/>
      <c r="D177" s="161"/>
      <c r="E177" s="161"/>
      <c r="F177" s="162"/>
      <c r="G177" s="104"/>
      <c r="H177" s="151"/>
      <c r="I177" s="71">
        <v>1</v>
      </c>
      <c r="J177" s="20">
        <f t="shared" si="7"/>
        <v>0</v>
      </c>
      <c r="K177" s="38">
        <f t="shared" si="8"/>
        <v>0</v>
      </c>
      <c r="L177" s="1"/>
      <c r="M177" s="1"/>
      <c r="N177" s="79"/>
    </row>
    <row r="178" spans="1:14" ht="12.75" customHeight="1">
      <c r="A178" s="53"/>
      <c r="B178" s="160"/>
      <c r="C178" s="161"/>
      <c r="D178" s="161"/>
      <c r="E178" s="161"/>
      <c r="F178" s="162"/>
      <c r="G178" s="104"/>
      <c r="H178" s="151"/>
      <c r="I178" s="71">
        <v>1</v>
      </c>
      <c r="J178" s="20">
        <f t="shared" si="7"/>
        <v>0</v>
      </c>
      <c r="K178" s="38">
        <f t="shared" si="8"/>
        <v>0</v>
      </c>
      <c r="L178" s="1"/>
      <c r="M178" s="1"/>
      <c r="N178" s="79"/>
    </row>
    <row r="179" spans="1:14" ht="12.75" customHeight="1">
      <c r="A179" s="53"/>
      <c r="B179" s="160"/>
      <c r="C179" s="161"/>
      <c r="D179" s="161"/>
      <c r="E179" s="161"/>
      <c r="F179" s="162"/>
      <c r="G179" s="104"/>
      <c r="H179" s="151"/>
      <c r="I179" s="71">
        <v>1</v>
      </c>
      <c r="J179" s="20">
        <f t="shared" si="7"/>
        <v>0</v>
      </c>
      <c r="K179" s="38">
        <f t="shared" si="8"/>
        <v>0</v>
      </c>
      <c r="L179" s="1"/>
      <c r="M179" s="1"/>
      <c r="N179" s="79"/>
    </row>
    <row r="180" spans="1:14" ht="12.75" customHeight="1">
      <c r="A180" s="53"/>
      <c r="B180" s="160"/>
      <c r="C180" s="161"/>
      <c r="D180" s="161"/>
      <c r="E180" s="161"/>
      <c r="F180" s="162"/>
      <c r="G180" s="104"/>
      <c r="H180" s="151"/>
      <c r="I180" s="71">
        <v>1</v>
      </c>
      <c r="J180" s="20">
        <f aca="true" t="shared" si="9" ref="J180:J200">IF(ROUNDDOWN(G180/3,0)&gt;59,60*I180,IF(ROUNDDOWN(G180/3,0)&gt;30,30*I180,ROUNDDOWN(G180/3,0)*I180))</f>
        <v>0</v>
      </c>
      <c r="K180" s="38">
        <f aca="true" t="shared" si="10" ref="K180:K200">ROUNDDOWN(G180/3,0)*I180-J180</f>
        <v>0</v>
      </c>
      <c r="L180" s="1"/>
      <c r="M180" s="1"/>
      <c r="N180" s="79"/>
    </row>
    <row r="181" spans="1:14" ht="12.75" customHeight="1">
      <c r="A181" s="53"/>
      <c r="B181" s="160"/>
      <c r="C181" s="161"/>
      <c r="D181" s="161"/>
      <c r="E181" s="161"/>
      <c r="F181" s="162"/>
      <c r="G181" s="104"/>
      <c r="H181" s="151"/>
      <c r="I181" s="71">
        <v>1</v>
      </c>
      <c r="J181" s="20">
        <f t="shared" si="9"/>
        <v>0</v>
      </c>
      <c r="K181" s="38">
        <f t="shared" si="10"/>
        <v>0</v>
      </c>
      <c r="L181" s="1"/>
      <c r="M181" s="1"/>
      <c r="N181" s="79"/>
    </row>
    <row r="182" spans="1:14" ht="12.75" customHeight="1">
      <c r="A182" s="53"/>
      <c r="B182" s="160"/>
      <c r="C182" s="161"/>
      <c r="D182" s="161"/>
      <c r="E182" s="161"/>
      <c r="F182" s="162"/>
      <c r="G182" s="104"/>
      <c r="H182" s="151"/>
      <c r="I182" s="71">
        <v>1</v>
      </c>
      <c r="J182" s="20">
        <f t="shared" si="9"/>
        <v>0</v>
      </c>
      <c r="K182" s="38">
        <f t="shared" si="10"/>
        <v>0</v>
      </c>
      <c r="L182" s="1"/>
      <c r="M182" s="1"/>
      <c r="N182" s="79"/>
    </row>
    <row r="183" spans="1:14" ht="12.75" customHeight="1">
      <c r="A183" s="53"/>
      <c r="B183" s="160"/>
      <c r="C183" s="161"/>
      <c r="D183" s="161"/>
      <c r="E183" s="161"/>
      <c r="F183" s="162"/>
      <c r="G183" s="104"/>
      <c r="H183" s="151"/>
      <c r="I183" s="71">
        <v>1</v>
      </c>
      <c r="J183" s="20">
        <f t="shared" si="9"/>
        <v>0</v>
      </c>
      <c r="K183" s="38">
        <f t="shared" si="10"/>
        <v>0</v>
      </c>
      <c r="L183" s="1"/>
      <c r="M183" s="1"/>
      <c r="N183" s="79"/>
    </row>
    <row r="184" spans="1:14" ht="12.75" customHeight="1">
      <c r="A184" s="53"/>
      <c r="B184" s="160"/>
      <c r="C184" s="161"/>
      <c r="D184" s="161"/>
      <c r="E184" s="161"/>
      <c r="F184" s="162"/>
      <c r="G184" s="104"/>
      <c r="H184" s="151"/>
      <c r="I184" s="71">
        <v>1</v>
      </c>
      <c r="J184" s="20">
        <f t="shared" si="9"/>
        <v>0</v>
      </c>
      <c r="K184" s="38">
        <f t="shared" si="10"/>
        <v>0</v>
      </c>
      <c r="L184" s="1"/>
      <c r="M184" s="1"/>
      <c r="N184" s="79"/>
    </row>
    <row r="185" spans="1:14" ht="12.75" customHeight="1">
      <c r="A185" s="53"/>
      <c r="B185" s="160"/>
      <c r="C185" s="161"/>
      <c r="D185" s="161"/>
      <c r="E185" s="161"/>
      <c r="F185" s="162"/>
      <c r="G185" s="104"/>
      <c r="H185" s="151"/>
      <c r="I185" s="71">
        <v>1</v>
      </c>
      <c r="J185" s="20">
        <f t="shared" si="9"/>
        <v>0</v>
      </c>
      <c r="K185" s="38">
        <f t="shared" si="10"/>
        <v>0</v>
      </c>
      <c r="L185" s="1"/>
      <c r="M185" s="1"/>
      <c r="N185" s="79"/>
    </row>
    <row r="186" spans="1:14" ht="12.75" customHeight="1">
      <c r="A186" s="53"/>
      <c r="B186" s="160"/>
      <c r="C186" s="161"/>
      <c r="D186" s="161"/>
      <c r="E186" s="161"/>
      <c r="F186" s="162"/>
      <c r="G186" s="104"/>
      <c r="H186" s="151"/>
      <c r="I186" s="71">
        <v>1</v>
      </c>
      <c r="J186" s="20">
        <f t="shared" si="9"/>
        <v>0</v>
      </c>
      <c r="K186" s="38">
        <f t="shared" si="10"/>
        <v>0</v>
      </c>
      <c r="L186" s="1"/>
      <c r="M186" s="1"/>
      <c r="N186" s="79"/>
    </row>
    <row r="187" spans="1:14" ht="12.75" customHeight="1">
      <c r="A187" s="53"/>
      <c r="B187" s="160"/>
      <c r="C187" s="161"/>
      <c r="D187" s="161"/>
      <c r="E187" s="161"/>
      <c r="F187" s="162"/>
      <c r="G187" s="104"/>
      <c r="H187" s="151"/>
      <c r="I187" s="71">
        <v>1</v>
      </c>
      <c r="J187" s="20">
        <f t="shared" si="9"/>
        <v>0</v>
      </c>
      <c r="K187" s="38">
        <f t="shared" si="10"/>
        <v>0</v>
      </c>
      <c r="L187" s="1"/>
      <c r="M187" s="1"/>
      <c r="N187" s="79"/>
    </row>
    <row r="188" spans="1:14" ht="12.75" customHeight="1">
      <c r="A188" s="53"/>
      <c r="B188" s="160"/>
      <c r="C188" s="161"/>
      <c r="D188" s="161"/>
      <c r="E188" s="161"/>
      <c r="F188" s="162"/>
      <c r="G188" s="104"/>
      <c r="H188" s="151"/>
      <c r="I188" s="71">
        <v>1</v>
      </c>
      <c r="J188" s="20">
        <f t="shared" si="9"/>
        <v>0</v>
      </c>
      <c r="K188" s="38">
        <f t="shared" si="10"/>
        <v>0</v>
      </c>
      <c r="L188" s="1"/>
      <c r="M188" s="1"/>
      <c r="N188" s="79"/>
    </row>
    <row r="189" spans="1:14" ht="12.75" customHeight="1">
      <c r="A189" s="53"/>
      <c r="B189" s="58"/>
      <c r="C189" s="65"/>
      <c r="D189" s="65"/>
      <c r="E189" s="65"/>
      <c r="F189" s="66"/>
      <c r="G189" s="104"/>
      <c r="H189" s="151"/>
      <c r="I189" s="71">
        <v>1</v>
      </c>
      <c r="J189" s="20">
        <f t="shared" si="9"/>
        <v>0</v>
      </c>
      <c r="K189" s="38">
        <f t="shared" si="10"/>
        <v>0</v>
      </c>
      <c r="L189" s="1"/>
      <c r="M189" s="1"/>
      <c r="N189" s="79"/>
    </row>
    <row r="190" spans="1:14" ht="12.75" customHeight="1">
      <c r="A190" s="53"/>
      <c r="B190" s="58"/>
      <c r="C190" s="65"/>
      <c r="D190" s="65"/>
      <c r="E190" s="65"/>
      <c r="F190" s="66"/>
      <c r="G190" s="104"/>
      <c r="H190" s="151"/>
      <c r="I190" s="71">
        <v>1</v>
      </c>
      <c r="J190" s="20">
        <f t="shared" si="9"/>
        <v>0</v>
      </c>
      <c r="K190" s="38">
        <f t="shared" si="10"/>
        <v>0</v>
      </c>
      <c r="L190" s="1"/>
      <c r="M190" s="1"/>
      <c r="N190" s="79"/>
    </row>
    <row r="191" spans="1:14" ht="12.75" customHeight="1">
      <c r="A191" s="53"/>
      <c r="B191" s="58"/>
      <c r="C191" s="65"/>
      <c r="D191" s="65"/>
      <c r="E191" s="65"/>
      <c r="F191" s="66"/>
      <c r="G191" s="104"/>
      <c r="H191" s="151"/>
      <c r="I191" s="71">
        <v>1</v>
      </c>
      <c r="J191" s="20">
        <f t="shared" si="9"/>
        <v>0</v>
      </c>
      <c r="K191" s="38">
        <f t="shared" si="10"/>
        <v>0</v>
      </c>
      <c r="L191" s="1"/>
      <c r="M191" s="1"/>
      <c r="N191" s="79"/>
    </row>
    <row r="192" spans="1:14" ht="12.75" customHeight="1">
      <c r="A192" s="53"/>
      <c r="B192" s="58"/>
      <c r="C192" s="65"/>
      <c r="D192" s="65"/>
      <c r="E192" s="65"/>
      <c r="F192" s="66"/>
      <c r="G192" s="104"/>
      <c r="H192" s="151"/>
      <c r="I192" s="71">
        <v>1</v>
      </c>
      <c r="J192" s="20">
        <f t="shared" si="9"/>
        <v>0</v>
      </c>
      <c r="K192" s="38">
        <f t="shared" si="10"/>
        <v>0</v>
      </c>
      <c r="L192" s="1"/>
      <c r="M192" s="1"/>
      <c r="N192" s="79"/>
    </row>
    <row r="193" spans="1:14" ht="12.75" customHeight="1">
      <c r="A193" s="53"/>
      <c r="B193" s="58"/>
      <c r="C193" s="65"/>
      <c r="D193" s="65"/>
      <c r="E193" s="65"/>
      <c r="F193" s="66"/>
      <c r="G193" s="104"/>
      <c r="H193" s="151"/>
      <c r="I193" s="71">
        <v>1</v>
      </c>
      <c r="J193" s="20">
        <f t="shared" si="9"/>
        <v>0</v>
      </c>
      <c r="K193" s="38">
        <f t="shared" si="10"/>
        <v>0</v>
      </c>
      <c r="L193" s="1"/>
      <c r="M193" s="1"/>
      <c r="N193" s="79"/>
    </row>
    <row r="194" spans="1:14" ht="12.75" customHeight="1">
      <c r="A194" s="53"/>
      <c r="B194" s="160"/>
      <c r="C194" s="161"/>
      <c r="D194" s="161"/>
      <c r="E194" s="161"/>
      <c r="F194" s="162"/>
      <c r="G194" s="104"/>
      <c r="H194" s="105"/>
      <c r="I194" s="71">
        <v>1</v>
      </c>
      <c r="J194" s="20">
        <f t="shared" si="9"/>
        <v>0</v>
      </c>
      <c r="K194" s="38">
        <f t="shared" si="10"/>
        <v>0</v>
      </c>
      <c r="L194" s="1"/>
      <c r="M194" s="1"/>
      <c r="N194" s="79"/>
    </row>
    <row r="195" spans="1:14" ht="12.75" customHeight="1">
      <c r="A195" s="53"/>
      <c r="B195" s="160"/>
      <c r="C195" s="161"/>
      <c r="D195" s="161"/>
      <c r="E195" s="161"/>
      <c r="F195" s="162"/>
      <c r="G195" s="104"/>
      <c r="H195" s="105"/>
      <c r="I195" s="71">
        <v>1</v>
      </c>
      <c r="J195" s="20">
        <f t="shared" si="9"/>
        <v>0</v>
      </c>
      <c r="K195" s="38">
        <f t="shared" si="10"/>
        <v>0</v>
      </c>
      <c r="L195" s="1"/>
      <c r="M195" s="1"/>
      <c r="N195" s="79"/>
    </row>
    <row r="196" spans="1:14" ht="12.75" customHeight="1">
      <c r="A196" s="53"/>
      <c r="B196" s="160"/>
      <c r="C196" s="161"/>
      <c r="D196" s="161"/>
      <c r="E196" s="161"/>
      <c r="F196" s="162"/>
      <c r="G196" s="104"/>
      <c r="H196" s="105"/>
      <c r="I196" s="71">
        <v>1</v>
      </c>
      <c r="J196" s="20">
        <f t="shared" si="9"/>
        <v>0</v>
      </c>
      <c r="K196" s="38">
        <f t="shared" si="10"/>
        <v>0</v>
      </c>
      <c r="L196" s="1"/>
      <c r="M196" s="1"/>
      <c r="N196" s="79"/>
    </row>
    <row r="197" spans="1:14" ht="12.75" customHeight="1">
      <c r="A197" s="53"/>
      <c r="B197" s="160"/>
      <c r="C197" s="161"/>
      <c r="D197" s="161"/>
      <c r="E197" s="161"/>
      <c r="F197" s="162"/>
      <c r="G197" s="104"/>
      <c r="H197" s="105"/>
      <c r="I197" s="71">
        <v>1</v>
      </c>
      <c r="J197" s="20">
        <f t="shared" si="9"/>
        <v>0</v>
      </c>
      <c r="K197" s="38">
        <f t="shared" si="10"/>
        <v>0</v>
      </c>
      <c r="L197" s="1"/>
      <c r="M197" s="1"/>
      <c r="N197" s="79"/>
    </row>
    <row r="198" spans="1:14" ht="12.75" customHeight="1">
      <c r="A198" s="53"/>
      <c r="B198" s="160"/>
      <c r="C198" s="161"/>
      <c r="D198" s="161"/>
      <c r="E198" s="161"/>
      <c r="F198" s="162"/>
      <c r="G198" s="104"/>
      <c r="H198" s="105"/>
      <c r="I198" s="71">
        <v>1</v>
      </c>
      <c r="J198" s="20">
        <f t="shared" si="9"/>
        <v>0</v>
      </c>
      <c r="K198" s="38">
        <f t="shared" si="10"/>
        <v>0</v>
      </c>
      <c r="L198" s="1"/>
      <c r="M198" s="1"/>
      <c r="N198" s="79"/>
    </row>
    <row r="199" spans="1:14" ht="14.25" customHeight="1">
      <c r="A199" s="53"/>
      <c r="B199" s="160"/>
      <c r="C199" s="161"/>
      <c r="D199" s="161"/>
      <c r="E199" s="161"/>
      <c r="F199" s="162"/>
      <c r="G199" s="104"/>
      <c r="H199" s="105"/>
      <c r="I199" s="71">
        <v>1</v>
      </c>
      <c r="J199" s="20">
        <f t="shared" si="9"/>
        <v>0</v>
      </c>
      <c r="K199" s="38">
        <f t="shared" si="10"/>
        <v>0</v>
      </c>
      <c r="L199" s="1"/>
      <c r="M199" s="1"/>
      <c r="N199" s="79"/>
    </row>
    <row r="200" spans="1:14" ht="12.75" customHeight="1">
      <c r="A200" s="52"/>
      <c r="B200" s="160"/>
      <c r="C200" s="161"/>
      <c r="D200" s="161"/>
      <c r="E200" s="161"/>
      <c r="F200" s="162"/>
      <c r="G200" s="106"/>
      <c r="H200" s="107"/>
      <c r="I200" s="70">
        <v>1</v>
      </c>
      <c r="J200" s="22">
        <f t="shared" si="9"/>
        <v>0</v>
      </c>
      <c r="K200" s="39">
        <f t="shared" si="10"/>
        <v>0</v>
      </c>
      <c r="L200" s="1"/>
      <c r="M200" s="1"/>
      <c r="N200" s="79"/>
    </row>
    <row r="201" spans="1:14" ht="15" customHeight="1">
      <c r="A201" s="216" t="s">
        <v>42</v>
      </c>
      <c r="B201" s="166"/>
      <c r="C201" s="166"/>
      <c r="D201" s="166"/>
      <c r="E201" s="166"/>
      <c r="F201" s="166"/>
      <c r="G201" s="241">
        <f>SUM(G148:H200)</f>
        <v>0</v>
      </c>
      <c r="H201" s="116"/>
      <c r="I201" s="18"/>
      <c r="J201" s="18">
        <f>SUM(J148:J200)</f>
        <v>0</v>
      </c>
      <c r="K201" s="18">
        <f>SUM(K148:K200)</f>
        <v>0</v>
      </c>
      <c r="L201" s="1"/>
      <c r="M201" s="1"/>
      <c r="N201" s="79"/>
    </row>
    <row r="202" spans="1:14" ht="15" customHeight="1">
      <c r="A202" s="217" t="s">
        <v>43</v>
      </c>
      <c r="B202" s="218"/>
      <c r="C202" s="218"/>
      <c r="D202" s="218"/>
      <c r="E202" s="218"/>
      <c r="F202" s="218"/>
      <c r="G202" s="99"/>
      <c r="H202" s="99"/>
      <c r="I202" s="1"/>
      <c r="J202" s="44" t="s">
        <v>2</v>
      </c>
      <c r="K202" s="45" t="s">
        <v>6</v>
      </c>
      <c r="L202" s="1"/>
      <c r="M202" s="1"/>
      <c r="N202" s="79"/>
    </row>
    <row r="203" spans="1:14" ht="12.75" customHeight="1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79"/>
    </row>
    <row r="204" spans="1:14" ht="15.75" customHeight="1">
      <c r="A204" s="205" t="s">
        <v>44</v>
      </c>
      <c r="B204" s="219"/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79"/>
    </row>
    <row r="205" spans="1:14" s="62" customFormat="1" ht="15" customHeight="1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79"/>
    </row>
    <row r="206" spans="1:14" ht="12.75" customHeight="1">
      <c r="A206" s="203" t="s">
        <v>26</v>
      </c>
      <c r="B206" s="165" t="s">
        <v>27</v>
      </c>
      <c r="C206" s="166"/>
      <c r="D206" s="166"/>
      <c r="E206" s="166"/>
      <c r="F206" s="167"/>
      <c r="G206" s="171" t="s">
        <v>28</v>
      </c>
      <c r="H206" s="172"/>
      <c r="I206" s="206" t="s">
        <v>31</v>
      </c>
      <c r="J206" s="206" t="s">
        <v>32</v>
      </c>
      <c r="K206" s="208" t="s">
        <v>33</v>
      </c>
      <c r="L206" s="40"/>
      <c r="M206" s="2"/>
      <c r="N206" s="79"/>
    </row>
    <row r="207" spans="1:14" ht="12.75" customHeight="1">
      <c r="A207" s="120"/>
      <c r="B207" s="168"/>
      <c r="C207" s="169"/>
      <c r="D207" s="169"/>
      <c r="E207" s="169"/>
      <c r="F207" s="170"/>
      <c r="G207" s="173"/>
      <c r="H207" s="174"/>
      <c r="I207" s="207"/>
      <c r="J207" s="207"/>
      <c r="K207" s="207"/>
      <c r="L207" s="40"/>
      <c r="M207" s="1"/>
      <c r="N207" s="79"/>
    </row>
    <row r="208" spans="1:14" ht="12.75" customHeight="1">
      <c r="A208" s="53"/>
      <c r="B208" s="148"/>
      <c r="C208" s="149"/>
      <c r="D208" s="149"/>
      <c r="E208" s="149"/>
      <c r="F208" s="150"/>
      <c r="G208" s="163"/>
      <c r="H208" s="164"/>
      <c r="I208" s="67">
        <v>1</v>
      </c>
      <c r="J208" s="20">
        <f aca="true" t="shared" si="11" ref="J208:J247">IF(ROUNDDOWN(G208/5,0)&gt;59,60*I208,IF(ROUNDDOWN(G208/5,0)&gt;30,30*I208,ROUNDDOWN(G208/5,0)*I208))</f>
        <v>0</v>
      </c>
      <c r="K208" s="38">
        <f aca="true" t="shared" si="12" ref="K208:K247">ROUNDDOWN(G208/5,0)*I208-J208</f>
        <v>0</v>
      </c>
      <c r="L208" s="1"/>
      <c r="M208" s="2"/>
      <c r="N208" s="79"/>
    </row>
    <row r="209" spans="1:14" ht="12.75" customHeight="1">
      <c r="A209" s="53"/>
      <c r="B209" s="41"/>
      <c r="C209" s="72"/>
      <c r="D209" s="72"/>
      <c r="E209" s="72"/>
      <c r="F209" s="73"/>
      <c r="G209" s="104"/>
      <c r="H209" s="151"/>
      <c r="I209" s="71">
        <v>1</v>
      </c>
      <c r="J209" s="20">
        <f t="shared" si="11"/>
        <v>0</v>
      </c>
      <c r="K209" s="38">
        <f t="shared" si="12"/>
        <v>0</v>
      </c>
      <c r="L209" s="1"/>
      <c r="M209" s="2"/>
      <c r="N209" s="79"/>
    </row>
    <row r="210" spans="1:14" ht="12.75" customHeight="1">
      <c r="A210" s="53"/>
      <c r="B210" s="41"/>
      <c r="C210" s="72"/>
      <c r="D210" s="72"/>
      <c r="E210" s="72"/>
      <c r="F210" s="73"/>
      <c r="G210" s="104"/>
      <c r="H210" s="151"/>
      <c r="I210" s="71">
        <v>1</v>
      </c>
      <c r="J210" s="20">
        <f t="shared" si="11"/>
        <v>0</v>
      </c>
      <c r="K210" s="38">
        <f t="shared" si="12"/>
        <v>0</v>
      </c>
      <c r="L210" s="1"/>
      <c r="M210" s="2"/>
      <c r="N210" s="79"/>
    </row>
    <row r="211" spans="1:14" ht="12.75" customHeight="1">
      <c r="A211" s="53"/>
      <c r="B211" s="41"/>
      <c r="C211" s="72"/>
      <c r="D211" s="72"/>
      <c r="E211" s="72"/>
      <c r="F211" s="73"/>
      <c r="G211" s="104"/>
      <c r="H211" s="151"/>
      <c r="I211" s="71">
        <v>1</v>
      </c>
      <c r="J211" s="20">
        <f t="shared" si="11"/>
        <v>0</v>
      </c>
      <c r="K211" s="38">
        <f t="shared" si="12"/>
        <v>0</v>
      </c>
      <c r="L211" s="1"/>
      <c r="M211" s="2"/>
      <c r="N211" s="79"/>
    </row>
    <row r="212" spans="1:14" ht="12.75" customHeight="1">
      <c r="A212" s="53"/>
      <c r="B212" s="41"/>
      <c r="C212" s="72"/>
      <c r="D212" s="72"/>
      <c r="E212" s="72"/>
      <c r="F212" s="73"/>
      <c r="G212" s="104"/>
      <c r="H212" s="151"/>
      <c r="I212" s="71">
        <v>1</v>
      </c>
      <c r="J212" s="20">
        <f t="shared" si="11"/>
        <v>0</v>
      </c>
      <c r="K212" s="38">
        <f t="shared" si="12"/>
        <v>0</v>
      </c>
      <c r="L212" s="1"/>
      <c r="M212" s="2"/>
      <c r="N212" s="79"/>
    </row>
    <row r="213" spans="1:14" ht="12.75" customHeight="1">
      <c r="A213" s="53"/>
      <c r="B213" s="41"/>
      <c r="C213" s="72"/>
      <c r="D213" s="72"/>
      <c r="E213" s="72"/>
      <c r="F213" s="73"/>
      <c r="G213" s="104"/>
      <c r="H213" s="151"/>
      <c r="I213" s="71">
        <v>1</v>
      </c>
      <c r="J213" s="20">
        <f t="shared" si="11"/>
        <v>0</v>
      </c>
      <c r="K213" s="38">
        <f t="shared" si="12"/>
        <v>0</v>
      </c>
      <c r="L213" s="1"/>
      <c r="M213" s="2"/>
      <c r="N213" s="79"/>
    </row>
    <row r="214" spans="1:14" ht="12.75" customHeight="1">
      <c r="A214" s="53"/>
      <c r="B214" s="41"/>
      <c r="C214" s="72"/>
      <c r="D214" s="72"/>
      <c r="E214" s="72"/>
      <c r="F214" s="73"/>
      <c r="G214" s="104"/>
      <c r="H214" s="151"/>
      <c r="I214" s="71">
        <v>1</v>
      </c>
      <c r="J214" s="20">
        <f t="shared" si="11"/>
        <v>0</v>
      </c>
      <c r="K214" s="38">
        <f t="shared" si="12"/>
        <v>0</v>
      </c>
      <c r="L214" s="1"/>
      <c r="M214" s="2"/>
      <c r="N214" s="79"/>
    </row>
    <row r="215" spans="1:14" ht="12.75" customHeight="1">
      <c r="A215" s="53"/>
      <c r="B215" s="41"/>
      <c r="C215" s="72"/>
      <c r="D215" s="72"/>
      <c r="E215" s="72"/>
      <c r="F215" s="73"/>
      <c r="G215" s="104"/>
      <c r="H215" s="151"/>
      <c r="I215" s="71">
        <v>1</v>
      </c>
      <c r="J215" s="20">
        <f t="shared" si="11"/>
        <v>0</v>
      </c>
      <c r="K215" s="38">
        <f t="shared" si="12"/>
        <v>0</v>
      </c>
      <c r="L215" s="1"/>
      <c r="M215" s="2"/>
      <c r="N215" s="79"/>
    </row>
    <row r="216" spans="1:14" ht="12.75" customHeight="1">
      <c r="A216" s="53"/>
      <c r="B216" s="41"/>
      <c r="C216" s="72"/>
      <c r="D216" s="72"/>
      <c r="E216" s="72"/>
      <c r="F216" s="73"/>
      <c r="G216" s="104"/>
      <c r="H216" s="151"/>
      <c r="I216" s="71">
        <v>1</v>
      </c>
      <c r="J216" s="20">
        <f t="shared" si="11"/>
        <v>0</v>
      </c>
      <c r="K216" s="38">
        <f t="shared" si="12"/>
        <v>0</v>
      </c>
      <c r="L216" s="1"/>
      <c r="M216" s="2"/>
      <c r="N216" s="79"/>
    </row>
    <row r="217" spans="1:14" ht="12.75" customHeight="1">
      <c r="A217" s="53"/>
      <c r="B217" s="41"/>
      <c r="C217" s="72"/>
      <c r="D217" s="72"/>
      <c r="E217" s="72"/>
      <c r="F217" s="73"/>
      <c r="G217" s="104"/>
      <c r="H217" s="151"/>
      <c r="I217" s="71">
        <v>1</v>
      </c>
      <c r="J217" s="20">
        <f t="shared" si="11"/>
        <v>0</v>
      </c>
      <c r="K217" s="38">
        <f t="shared" si="12"/>
        <v>0</v>
      </c>
      <c r="L217" s="1"/>
      <c r="M217" s="2"/>
      <c r="N217" s="79"/>
    </row>
    <row r="218" spans="1:14" ht="12.75" customHeight="1">
      <c r="A218" s="53"/>
      <c r="B218" s="148"/>
      <c r="C218" s="221"/>
      <c r="D218" s="221"/>
      <c r="E218" s="221"/>
      <c r="F218" s="222"/>
      <c r="G218" s="104"/>
      <c r="H218" s="223"/>
      <c r="I218" s="71">
        <v>1</v>
      </c>
      <c r="J218" s="20">
        <f t="shared" si="11"/>
        <v>0</v>
      </c>
      <c r="K218" s="38">
        <f t="shared" si="12"/>
        <v>0</v>
      </c>
      <c r="L218" s="1"/>
      <c r="M218" s="2"/>
      <c r="N218" s="79"/>
    </row>
    <row r="219" spans="1:14" ht="12.75" customHeight="1">
      <c r="A219" s="53"/>
      <c r="B219" s="148"/>
      <c r="C219" s="221"/>
      <c r="D219" s="221"/>
      <c r="E219" s="221"/>
      <c r="F219" s="222"/>
      <c r="G219" s="104"/>
      <c r="H219" s="223"/>
      <c r="I219" s="71">
        <v>1</v>
      </c>
      <c r="J219" s="20">
        <f t="shared" si="11"/>
        <v>0</v>
      </c>
      <c r="K219" s="38">
        <f t="shared" si="12"/>
        <v>0</v>
      </c>
      <c r="L219" s="1"/>
      <c r="M219" s="2"/>
      <c r="N219" s="79"/>
    </row>
    <row r="220" spans="1:14" ht="12.75" customHeight="1">
      <c r="A220" s="53"/>
      <c r="B220" s="148"/>
      <c r="C220" s="149"/>
      <c r="D220" s="149"/>
      <c r="E220" s="149"/>
      <c r="F220" s="150"/>
      <c r="G220" s="104"/>
      <c r="H220" s="105"/>
      <c r="I220" s="71">
        <v>1</v>
      </c>
      <c r="J220" s="20">
        <f t="shared" si="11"/>
        <v>0</v>
      </c>
      <c r="K220" s="38">
        <f t="shared" si="12"/>
        <v>0</v>
      </c>
      <c r="L220" s="1"/>
      <c r="M220" s="2"/>
      <c r="N220" s="79"/>
    </row>
    <row r="221" spans="1:14" ht="12.75" customHeight="1">
      <c r="A221" s="53"/>
      <c r="B221" s="148"/>
      <c r="C221" s="149"/>
      <c r="D221" s="149"/>
      <c r="E221" s="149"/>
      <c r="F221" s="150"/>
      <c r="G221" s="104"/>
      <c r="H221" s="105"/>
      <c r="I221" s="71">
        <v>1</v>
      </c>
      <c r="J221" s="20">
        <f t="shared" si="11"/>
        <v>0</v>
      </c>
      <c r="K221" s="38">
        <f t="shared" si="12"/>
        <v>0</v>
      </c>
      <c r="L221" s="1"/>
      <c r="M221" s="2"/>
      <c r="N221" s="79"/>
    </row>
    <row r="222" spans="1:14" ht="12.75" customHeight="1">
      <c r="A222" s="53"/>
      <c r="B222" s="148"/>
      <c r="C222" s="149"/>
      <c r="D222" s="149"/>
      <c r="E222" s="149"/>
      <c r="F222" s="150"/>
      <c r="G222" s="104"/>
      <c r="H222" s="105"/>
      <c r="I222" s="71">
        <v>1</v>
      </c>
      <c r="J222" s="20">
        <f t="shared" si="11"/>
        <v>0</v>
      </c>
      <c r="K222" s="38">
        <f t="shared" si="12"/>
        <v>0</v>
      </c>
      <c r="L222" s="1"/>
      <c r="M222" s="2"/>
      <c r="N222" s="79"/>
    </row>
    <row r="223" spans="1:14" ht="12.75" customHeight="1">
      <c r="A223" s="53"/>
      <c r="B223" s="148"/>
      <c r="C223" s="149"/>
      <c r="D223" s="149"/>
      <c r="E223" s="149"/>
      <c r="F223" s="150"/>
      <c r="G223" s="104"/>
      <c r="H223" s="105"/>
      <c r="I223" s="71">
        <v>1</v>
      </c>
      <c r="J223" s="20">
        <f t="shared" si="11"/>
        <v>0</v>
      </c>
      <c r="K223" s="38">
        <f t="shared" si="12"/>
        <v>0</v>
      </c>
      <c r="L223" s="1"/>
      <c r="M223" s="2"/>
      <c r="N223" s="79"/>
    </row>
    <row r="224" spans="1:14" ht="12.75" customHeight="1">
      <c r="A224" s="53"/>
      <c r="B224" s="148"/>
      <c r="C224" s="149"/>
      <c r="D224" s="149"/>
      <c r="E224" s="149"/>
      <c r="F224" s="150"/>
      <c r="G224" s="104"/>
      <c r="H224" s="105"/>
      <c r="I224" s="71">
        <v>1</v>
      </c>
      <c r="J224" s="20">
        <f t="shared" si="11"/>
        <v>0</v>
      </c>
      <c r="K224" s="38">
        <f t="shared" si="12"/>
        <v>0</v>
      </c>
      <c r="L224" s="1"/>
      <c r="M224" s="2"/>
      <c r="N224" s="79"/>
    </row>
    <row r="225" spans="1:14" ht="12.75" customHeight="1">
      <c r="A225" s="53"/>
      <c r="B225" s="148"/>
      <c r="C225" s="149"/>
      <c r="D225" s="149"/>
      <c r="E225" s="149"/>
      <c r="F225" s="150"/>
      <c r="G225" s="104"/>
      <c r="H225" s="105"/>
      <c r="I225" s="71">
        <v>1</v>
      </c>
      <c r="J225" s="20">
        <f t="shared" si="11"/>
        <v>0</v>
      </c>
      <c r="K225" s="38">
        <f t="shared" si="12"/>
        <v>0</v>
      </c>
      <c r="L225" s="1"/>
      <c r="M225" s="2"/>
      <c r="N225" s="79"/>
    </row>
    <row r="226" spans="1:14" ht="12.75" customHeight="1">
      <c r="A226" s="53"/>
      <c r="B226" s="148"/>
      <c r="C226" s="149"/>
      <c r="D226" s="149"/>
      <c r="E226" s="149"/>
      <c r="F226" s="150"/>
      <c r="G226" s="104"/>
      <c r="H226" s="105"/>
      <c r="I226" s="71">
        <v>1</v>
      </c>
      <c r="J226" s="20">
        <f t="shared" si="11"/>
        <v>0</v>
      </c>
      <c r="K226" s="38">
        <f t="shared" si="12"/>
        <v>0</v>
      </c>
      <c r="L226" s="1"/>
      <c r="M226" s="2"/>
      <c r="N226" s="79"/>
    </row>
    <row r="227" spans="1:14" ht="12.75" customHeight="1">
      <c r="A227" s="53"/>
      <c r="B227" s="148"/>
      <c r="C227" s="149"/>
      <c r="D227" s="149"/>
      <c r="E227" s="149"/>
      <c r="F227" s="150"/>
      <c r="G227" s="104"/>
      <c r="H227" s="151"/>
      <c r="I227" s="71">
        <v>1</v>
      </c>
      <c r="J227" s="20">
        <f t="shared" si="11"/>
        <v>0</v>
      </c>
      <c r="K227" s="38">
        <f t="shared" si="12"/>
        <v>0</v>
      </c>
      <c r="L227" s="1"/>
      <c r="M227" s="2"/>
      <c r="N227" s="79"/>
    </row>
    <row r="228" spans="1:14" ht="12.75" customHeight="1">
      <c r="A228" s="53"/>
      <c r="B228" s="148"/>
      <c r="C228" s="149"/>
      <c r="D228" s="149"/>
      <c r="E228" s="149"/>
      <c r="F228" s="150"/>
      <c r="G228" s="104"/>
      <c r="H228" s="151"/>
      <c r="I228" s="71">
        <v>1</v>
      </c>
      <c r="J228" s="20">
        <f t="shared" si="11"/>
        <v>0</v>
      </c>
      <c r="K228" s="38">
        <f t="shared" si="12"/>
        <v>0</v>
      </c>
      <c r="L228" s="1"/>
      <c r="M228" s="2"/>
      <c r="N228" s="79"/>
    </row>
    <row r="229" spans="1:14" ht="12.75" customHeight="1">
      <c r="A229" s="53"/>
      <c r="B229" s="148"/>
      <c r="C229" s="149"/>
      <c r="D229" s="149"/>
      <c r="E229" s="149"/>
      <c r="F229" s="150"/>
      <c r="G229" s="104"/>
      <c r="H229" s="151"/>
      <c r="I229" s="71">
        <v>1</v>
      </c>
      <c r="J229" s="20">
        <f t="shared" si="11"/>
        <v>0</v>
      </c>
      <c r="K229" s="38">
        <f t="shared" si="12"/>
        <v>0</v>
      </c>
      <c r="L229" s="1"/>
      <c r="M229" s="2"/>
      <c r="N229" s="79"/>
    </row>
    <row r="230" spans="1:14" ht="12.75" customHeight="1">
      <c r="A230" s="53"/>
      <c r="B230" s="148"/>
      <c r="C230" s="149"/>
      <c r="D230" s="149"/>
      <c r="E230" s="149"/>
      <c r="F230" s="150"/>
      <c r="G230" s="104"/>
      <c r="H230" s="151"/>
      <c r="I230" s="71">
        <v>1</v>
      </c>
      <c r="J230" s="20">
        <f t="shared" si="11"/>
        <v>0</v>
      </c>
      <c r="K230" s="38">
        <f t="shared" si="12"/>
        <v>0</v>
      </c>
      <c r="L230" s="1"/>
      <c r="M230" s="2"/>
      <c r="N230" s="79"/>
    </row>
    <row r="231" spans="1:14" ht="12.75" customHeight="1">
      <c r="A231" s="53"/>
      <c r="B231" s="148"/>
      <c r="C231" s="149"/>
      <c r="D231" s="149"/>
      <c r="E231" s="149"/>
      <c r="F231" s="150"/>
      <c r="G231" s="104"/>
      <c r="H231" s="151"/>
      <c r="I231" s="71">
        <v>1</v>
      </c>
      <c r="J231" s="20">
        <f t="shared" si="11"/>
        <v>0</v>
      </c>
      <c r="K231" s="38">
        <f t="shared" si="12"/>
        <v>0</v>
      </c>
      <c r="L231" s="1"/>
      <c r="M231" s="2"/>
      <c r="N231" s="79"/>
    </row>
    <row r="232" spans="1:14" ht="12.75" customHeight="1">
      <c r="A232" s="53"/>
      <c r="B232" s="148"/>
      <c r="C232" s="149"/>
      <c r="D232" s="149"/>
      <c r="E232" s="149"/>
      <c r="F232" s="150"/>
      <c r="G232" s="104"/>
      <c r="H232" s="151"/>
      <c r="I232" s="71">
        <v>1</v>
      </c>
      <c r="J232" s="20">
        <f t="shared" si="11"/>
        <v>0</v>
      </c>
      <c r="K232" s="38">
        <f t="shared" si="12"/>
        <v>0</v>
      </c>
      <c r="L232" s="1"/>
      <c r="M232" s="2"/>
      <c r="N232" s="79"/>
    </row>
    <row r="233" spans="1:14" ht="12.75" customHeight="1">
      <c r="A233" s="53"/>
      <c r="B233" s="148"/>
      <c r="C233" s="149"/>
      <c r="D233" s="149"/>
      <c r="E233" s="149"/>
      <c r="F233" s="150"/>
      <c r="G233" s="104"/>
      <c r="H233" s="151"/>
      <c r="I233" s="71">
        <v>1</v>
      </c>
      <c r="J233" s="20">
        <f t="shared" si="11"/>
        <v>0</v>
      </c>
      <c r="K233" s="38">
        <f t="shared" si="12"/>
        <v>0</v>
      </c>
      <c r="L233" s="1"/>
      <c r="M233" s="2"/>
      <c r="N233" s="79"/>
    </row>
    <row r="234" spans="1:14" ht="12.75" customHeight="1">
      <c r="A234" s="53"/>
      <c r="B234" s="148"/>
      <c r="C234" s="149"/>
      <c r="D234" s="149"/>
      <c r="E234" s="149"/>
      <c r="F234" s="150"/>
      <c r="G234" s="104"/>
      <c r="H234" s="151"/>
      <c r="I234" s="71">
        <v>1</v>
      </c>
      <c r="J234" s="20">
        <f t="shared" si="11"/>
        <v>0</v>
      </c>
      <c r="K234" s="38">
        <f t="shared" si="12"/>
        <v>0</v>
      </c>
      <c r="L234" s="1"/>
      <c r="M234" s="2"/>
      <c r="N234" s="79"/>
    </row>
    <row r="235" spans="1:14" ht="12.75" customHeight="1">
      <c r="A235" s="53"/>
      <c r="B235" s="148"/>
      <c r="C235" s="149"/>
      <c r="D235" s="149"/>
      <c r="E235" s="149"/>
      <c r="F235" s="150"/>
      <c r="G235" s="104"/>
      <c r="H235" s="151"/>
      <c r="I235" s="71">
        <v>1</v>
      </c>
      <c r="J235" s="20">
        <f t="shared" si="11"/>
        <v>0</v>
      </c>
      <c r="K235" s="38">
        <f t="shared" si="12"/>
        <v>0</v>
      </c>
      <c r="L235" s="1"/>
      <c r="M235" s="2"/>
      <c r="N235" s="79"/>
    </row>
    <row r="236" spans="1:14" ht="12.75" customHeight="1">
      <c r="A236" s="53"/>
      <c r="B236" s="148"/>
      <c r="C236" s="149"/>
      <c r="D236" s="149"/>
      <c r="E236" s="149"/>
      <c r="F236" s="150"/>
      <c r="G236" s="104"/>
      <c r="H236" s="151"/>
      <c r="I236" s="71">
        <v>1</v>
      </c>
      <c r="J236" s="20">
        <f t="shared" si="11"/>
        <v>0</v>
      </c>
      <c r="K236" s="38">
        <f t="shared" si="12"/>
        <v>0</v>
      </c>
      <c r="L236" s="1"/>
      <c r="M236" s="2"/>
      <c r="N236" s="79"/>
    </row>
    <row r="237" spans="1:14" ht="12.75" customHeight="1">
      <c r="A237" s="53"/>
      <c r="B237" s="148"/>
      <c r="C237" s="149"/>
      <c r="D237" s="149"/>
      <c r="E237" s="149"/>
      <c r="F237" s="150"/>
      <c r="G237" s="104"/>
      <c r="H237" s="151"/>
      <c r="I237" s="71">
        <v>1</v>
      </c>
      <c r="J237" s="20">
        <f t="shared" si="11"/>
        <v>0</v>
      </c>
      <c r="K237" s="38">
        <f t="shared" si="12"/>
        <v>0</v>
      </c>
      <c r="L237" s="1"/>
      <c r="M237" s="2"/>
      <c r="N237" s="79"/>
    </row>
    <row r="238" spans="1:14" ht="12.75" customHeight="1">
      <c r="A238" s="53"/>
      <c r="B238" s="148"/>
      <c r="C238" s="149"/>
      <c r="D238" s="149"/>
      <c r="E238" s="149"/>
      <c r="F238" s="150"/>
      <c r="G238" s="104"/>
      <c r="H238" s="151"/>
      <c r="I238" s="71">
        <v>1</v>
      </c>
      <c r="J238" s="20">
        <f t="shared" si="11"/>
        <v>0</v>
      </c>
      <c r="K238" s="38">
        <f t="shared" si="12"/>
        <v>0</v>
      </c>
      <c r="L238" s="1"/>
      <c r="M238" s="2"/>
      <c r="N238" s="79"/>
    </row>
    <row r="239" spans="1:14" ht="12.75" customHeight="1">
      <c r="A239" s="53"/>
      <c r="B239" s="148"/>
      <c r="C239" s="149"/>
      <c r="D239" s="149"/>
      <c r="E239" s="149"/>
      <c r="F239" s="150"/>
      <c r="G239" s="104"/>
      <c r="H239" s="151"/>
      <c r="I239" s="71">
        <v>1</v>
      </c>
      <c r="J239" s="20">
        <f t="shared" si="11"/>
        <v>0</v>
      </c>
      <c r="K239" s="38">
        <f t="shared" si="12"/>
        <v>0</v>
      </c>
      <c r="L239" s="1"/>
      <c r="M239" s="2"/>
      <c r="N239" s="79"/>
    </row>
    <row r="240" spans="1:14" ht="12.75" customHeight="1">
      <c r="A240" s="53"/>
      <c r="B240" s="148"/>
      <c r="C240" s="149"/>
      <c r="D240" s="149"/>
      <c r="E240" s="149"/>
      <c r="F240" s="150"/>
      <c r="G240" s="104"/>
      <c r="H240" s="151"/>
      <c r="I240" s="71">
        <v>1</v>
      </c>
      <c r="J240" s="20">
        <f t="shared" si="11"/>
        <v>0</v>
      </c>
      <c r="K240" s="38">
        <f t="shared" si="12"/>
        <v>0</v>
      </c>
      <c r="L240" s="1"/>
      <c r="M240" s="2"/>
      <c r="N240" s="79"/>
    </row>
    <row r="241" spans="1:14" ht="12.75" customHeight="1">
      <c r="A241" s="53"/>
      <c r="B241" s="148"/>
      <c r="C241" s="149"/>
      <c r="D241" s="149"/>
      <c r="E241" s="149"/>
      <c r="F241" s="150"/>
      <c r="G241" s="104"/>
      <c r="H241" s="151"/>
      <c r="I241" s="71">
        <v>1</v>
      </c>
      <c r="J241" s="20">
        <f t="shared" si="11"/>
        <v>0</v>
      </c>
      <c r="K241" s="38">
        <f t="shared" si="12"/>
        <v>0</v>
      </c>
      <c r="L241" s="1"/>
      <c r="M241" s="2"/>
      <c r="N241" s="79"/>
    </row>
    <row r="242" spans="1:14" ht="12.75" customHeight="1">
      <c r="A242" s="53"/>
      <c r="B242" s="148"/>
      <c r="C242" s="149"/>
      <c r="D242" s="149"/>
      <c r="E242" s="149"/>
      <c r="F242" s="150"/>
      <c r="G242" s="104"/>
      <c r="H242" s="151"/>
      <c r="I242" s="71">
        <v>1</v>
      </c>
      <c r="J242" s="20">
        <f t="shared" si="11"/>
        <v>0</v>
      </c>
      <c r="K242" s="38">
        <f t="shared" si="12"/>
        <v>0</v>
      </c>
      <c r="L242" s="1"/>
      <c r="M242" s="2"/>
      <c r="N242" s="79"/>
    </row>
    <row r="243" spans="1:14" ht="12.75" customHeight="1">
      <c r="A243" s="53"/>
      <c r="B243" s="148"/>
      <c r="C243" s="149"/>
      <c r="D243" s="149"/>
      <c r="E243" s="149"/>
      <c r="F243" s="150"/>
      <c r="G243" s="104"/>
      <c r="H243" s="151"/>
      <c r="I243" s="71">
        <v>1</v>
      </c>
      <c r="J243" s="20">
        <f t="shared" si="11"/>
        <v>0</v>
      </c>
      <c r="K243" s="38">
        <f t="shared" si="12"/>
        <v>0</v>
      </c>
      <c r="L243" s="1"/>
      <c r="M243" s="2"/>
      <c r="N243" s="79"/>
    </row>
    <row r="244" spans="1:14" ht="12.75" customHeight="1">
      <c r="A244" s="53"/>
      <c r="B244" s="148"/>
      <c r="C244" s="149"/>
      <c r="D244" s="149"/>
      <c r="E244" s="149"/>
      <c r="F244" s="150"/>
      <c r="G244" s="104"/>
      <c r="H244" s="151"/>
      <c r="I244" s="71">
        <v>1</v>
      </c>
      <c r="J244" s="20">
        <f t="shared" si="11"/>
        <v>0</v>
      </c>
      <c r="K244" s="38">
        <f t="shared" si="12"/>
        <v>0</v>
      </c>
      <c r="L244" s="1"/>
      <c r="M244" s="2"/>
      <c r="N244" s="79"/>
    </row>
    <row r="245" spans="1:14" ht="12.75" customHeight="1">
      <c r="A245" s="53"/>
      <c r="B245" s="148"/>
      <c r="C245" s="149"/>
      <c r="D245" s="149"/>
      <c r="E245" s="149"/>
      <c r="F245" s="150"/>
      <c r="G245" s="104"/>
      <c r="H245" s="151"/>
      <c r="I245" s="71">
        <v>1</v>
      </c>
      <c r="J245" s="20">
        <f t="shared" si="11"/>
        <v>0</v>
      </c>
      <c r="K245" s="38">
        <f t="shared" si="12"/>
        <v>0</v>
      </c>
      <c r="L245" s="1"/>
      <c r="M245" s="2"/>
      <c r="N245" s="79"/>
    </row>
    <row r="246" spans="1:14" ht="14.25" customHeight="1">
      <c r="A246" s="53"/>
      <c r="B246" s="148"/>
      <c r="C246" s="149"/>
      <c r="D246" s="149"/>
      <c r="E246" s="149"/>
      <c r="F246" s="150"/>
      <c r="G246" s="104"/>
      <c r="H246" s="151"/>
      <c r="I246" s="71">
        <v>1</v>
      </c>
      <c r="J246" s="20">
        <f t="shared" si="11"/>
        <v>0</v>
      </c>
      <c r="K246" s="38">
        <f t="shared" si="12"/>
        <v>0</v>
      </c>
      <c r="L246" s="1"/>
      <c r="M246" s="2"/>
      <c r="N246" s="79"/>
    </row>
    <row r="247" spans="1:14" ht="12.75" customHeight="1">
      <c r="A247" s="54"/>
      <c r="B247" s="224"/>
      <c r="C247" s="225"/>
      <c r="D247" s="225"/>
      <c r="E247" s="225"/>
      <c r="F247" s="226"/>
      <c r="G247" s="106"/>
      <c r="H247" s="227"/>
      <c r="I247" s="69">
        <v>1</v>
      </c>
      <c r="J247" s="22">
        <f t="shared" si="11"/>
        <v>0</v>
      </c>
      <c r="K247" s="39">
        <f t="shared" si="12"/>
        <v>0</v>
      </c>
      <c r="L247" s="1"/>
      <c r="M247" s="2"/>
      <c r="N247" s="79"/>
    </row>
    <row r="248" spans="1:14" ht="12.75" customHeight="1">
      <c r="A248" s="228" t="s">
        <v>45</v>
      </c>
      <c r="B248" s="112"/>
      <c r="C248" s="112"/>
      <c r="D248" s="112"/>
      <c r="E248" s="112"/>
      <c r="F248" s="112"/>
      <c r="G248" s="146">
        <f>SUM(G208:H247)</f>
        <v>0</v>
      </c>
      <c r="H248" s="147"/>
      <c r="I248" s="18"/>
      <c r="J248" s="18">
        <f>SUM(J208:J247)</f>
        <v>0</v>
      </c>
      <c r="K248" s="18">
        <f>SUM(K208:K247)</f>
        <v>0</v>
      </c>
      <c r="L248" s="18"/>
      <c r="M248" s="18"/>
      <c r="N248" s="79"/>
    </row>
    <row r="249" spans="1:14" ht="12.75" customHeight="1">
      <c r="A249" s="192"/>
      <c r="B249" s="192"/>
      <c r="C249" s="192"/>
      <c r="D249" s="192"/>
      <c r="E249" s="192"/>
      <c r="F249" s="192"/>
      <c r="G249" s="192"/>
      <c r="H249" s="192"/>
      <c r="I249" s="192"/>
      <c r="J249" s="44" t="s">
        <v>3</v>
      </c>
      <c r="K249" s="44" t="s">
        <v>7</v>
      </c>
      <c r="L249" s="1"/>
      <c r="M249" s="1"/>
      <c r="N249" s="79"/>
    </row>
    <row r="250" spans="1:14" ht="15.75" customHeight="1">
      <c r="A250" s="97" t="s">
        <v>46</v>
      </c>
      <c r="B250" s="219"/>
      <c r="C250" s="219"/>
      <c r="D250" s="219"/>
      <c r="E250" s="219"/>
      <c r="F250" s="219"/>
      <c r="G250" s="219"/>
      <c r="H250" s="219"/>
      <c r="I250" s="219"/>
      <c r="J250" s="99"/>
      <c r="K250" s="99"/>
      <c r="L250" s="99"/>
      <c r="M250" s="99"/>
      <c r="N250" s="99"/>
    </row>
    <row r="251" spans="1:14" s="62" customFormat="1" ht="15" customHeight="1">
      <c r="A251" s="97"/>
      <c r="B251" s="102"/>
      <c r="C251" s="102"/>
      <c r="D251" s="102"/>
      <c r="E251" s="102"/>
      <c r="F251" s="102"/>
      <c r="G251" s="102"/>
      <c r="H251" s="102"/>
      <c r="I251" s="102"/>
      <c r="J251" s="99"/>
      <c r="K251" s="99"/>
      <c r="L251" s="99"/>
      <c r="M251" s="99"/>
      <c r="N251" s="99"/>
    </row>
    <row r="252" spans="1:14" ht="12.75" customHeight="1">
      <c r="A252" s="203" t="s">
        <v>26</v>
      </c>
      <c r="B252" s="165" t="s">
        <v>27</v>
      </c>
      <c r="C252" s="166"/>
      <c r="D252" s="166"/>
      <c r="E252" s="166"/>
      <c r="F252" s="167"/>
      <c r="G252" s="171" t="s">
        <v>28</v>
      </c>
      <c r="H252" s="172"/>
      <c r="I252" s="206" t="s">
        <v>31</v>
      </c>
      <c r="J252" s="206" t="s">
        <v>32</v>
      </c>
      <c r="K252" s="208" t="s">
        <v>33</v>
      </c>
      <c r="L252" s="40"/>
      <c r="M252" s="2"/>
      <c r="N252" s="79"/>
    </row>
    <row r="253" spans="1:14" ht="12.75" customHeight="1">
      <c r="A253" s="120"/>
      <c r="B253" s="168"/>
      <c r="C253" s="169"/>
      <c r="D253" s="169"/>
      <c r="E253" s="169"/>
      <c r="F253" s="170"/>
      <c r="G253" s="173"/>
      <c r="H253" s="174"/>
      <c r="I253" s="207"/>
      <c r="J253" s="207"/>
      <c r="K253" s="207"/>
      <c r="L253" s="40"/>
      <c r="M253" s="1"/>
      <c r="N253" s="79"/>
    </row>
    <row r="254" spans="1:14" ht="12.75" customHeight="1">
      <c r="A254" s="53"/>
      <c r="B254" s="148"/>
      <c r="C254" s="149"/>
      <c r="D254" s="149"/>
      <c r="E254" s="149"/>
      <c r="F254" s="150"/>
      <c r="G254" s="163"/>
      <c r="H254" s="164"/>
      <c r="I254" s="67">
        <v>1</v>
      </c>
      <c r="J254" s="19">
        <f>IF(G254="",0,IF(ROUNDDOWN(G254/9,0)+5&gt;59,60*I254,IF(ROUNDDOWN(G254/9,0)+5&gt;30,30*I254,(ROUNDDOWN(G254/9,0)+5)*I254)))</f>
        <v>0</v>
      </c>
      <c r="K254" s="38">
        <f>IF(G254="",0,(ROUNDDOWN(G254/9,0)+5)*I254-J254)</f>
        <v>0</v>
      </c>
      <c r="L254" s="35">
        <f>IF((G254&lt;75.1)*AND(G254&gt;0),"Ystafell rhy fach; nodwch hyn yn Rhan 4","")</f>
      </c>
      <c r="M254" s="1"/>
      <c r="N254" s="79"/>
    </row>
    <row r="255" spans="1:14" ht="12.75" customHeight="1">
      <c r="A255" s="53"/>
      <c r="B255" s="148"/>
      <c r="C255" s="149"/>
      <c r="D255" s="149"/>
      <c r="E255" s="149"/>
      <c r="F255" s="150"/>
      <c r="G255" s="104"/>
      <c r="H255" s="151"/>
      <c r="I255" s="71">
        <v>1</v>
      </c>
      <c r="J255" s="19">
        <f aca="true" t="shared" si="13" ref="J255:J301">IF(G255="",0,IF(ROUNDDOWN(G255/9,0)+5&gt;59,60*I255,IF(ROUNDDOWN(G255/9,0)+5&gt;30,30*I255,(ROUNDDOWN(G255/9,0)+5)*I255)))</f>
        <v>0</v>
      </c>
      <c r="K255" s="38">
        <f aca="true" t="shared" si="14" ref="K255:K301">IF(G255="",0,(ROUNDDOWN(G255/9,0)+5)*I255-J255)</f>
        <v>0</v>
      </c>
      <c r="L255" s="35">
        <f aca="true" t="shared" si="15" ref="L255:L301">IF((G255&lt;75.1)*AND(G255&gt;0),"Ystafell rhy fach; nodwch hyn yn Rhan 4","")</f>
      </c>
      <c r="M255" s="35"/>
      <c r="N255" s="79"/>
    </row>
    <row r="256" spans="1:14" ht="12.75" customHeight="1">
      <c r="A256" s="53"/>
      <c r="B256" s="148"/>
      <c r="C256" s="149"/>
      <c r="D256" s="149"/>
      <c r="E256" s="149"/>
      <c r="F256" s="150"/>
      <c r="G256" s="104"/>
      <c r="H256" s="151"/>
      <c r="I256" s="71">
        <v>1</v>
      </c>
      <c r="J256" s="19">
        <f t="shared" si="13"/>
        <v>0</v>
      </c>
      <c r="K256" s="38">
        <f t="shared" si="14"/>
        <v>0</v>
      </c>
      <c r="L256" s="35">
        <f t="shared" si="15"/>
      </c>
      <c r="M256" s="35"/>
      <c r="N256" s="79"/>
    </row>
    <row r="257" spans="1:14" ht="12.75" customHeight="1">
      <c r="A257" s="53"/>
      <c r="B257" s="41"/>
      <c r="C257" s="72"/>
      <c r="D257" s="72"/>
      <c r="E257" s="72"/>
      <c r="F257" s="73"/>
      <c r="G257" s="104"/>
      <c r="H257" s="151"/>
      <c r="I257" s="71">
        <v>1</v>
      </c>
      <c r="J257" s="19">
        <f t="shared" si="13"/>
        <v>0</v>
      </c>
      <c r="K257" s="38">
        <f t="shared" si="14"/>
        <v>0</v>
      </c>
      <c r="L257" s="35">
        <f t="shared" si="15"/>
      </c>
      <c r="M257" s="35"/>
      <c r="N257" s="79"/>
    </row>
    <row r="258" spans="1:14" ht="12.75" customHeight="1">
      <c r="A258" s="53"/>
      <c r="B258" s="41"/>
      <c r="C258" s="72"/>
      <c r="D258" s="72"/>
      <c r="E258" s="72"/>
      <c r="F258" s="74"/>
      <c r="G258" s="104"/>
      <c r="H258" s="151"/>
      <c r="I258" s="71">
        <v>1</v>
      </c>
      <c r="J258" s="55">
        <f t="shared" si="13"/>
        <v>0</v>
      </c>
      <c r="K258" s="38">
        <f t="shared" si="14"/>
        <v>0</v>
      </c>
      <c r="L258" s="35">
        <f t="shared" si="15"/>
      </c>
      <c r="M258" s="35"/>
      <c r="N258" s="79"/>
    </row>
    <row r="259" spans="1:14" ht="12.75" customHeight="1">
      <c r="A259" s="53"/>
      <c r="B259" s="41"/>
      <c r="C259" s="72"/>
      <c r="D259" s="72"/>
      <c r="E259" s="72"/>
      <c r="F259" s="74"/>
      <c r="G259" s="104"/>
      <c r="H259" s="151"/>
      <c r="I259" s="71">
        <v>1</v>
      </c>
      <c r="J259" s="55">
        <f t="shared" si="13"/>
        <v>0</v>
      </c>
      <c r="K259" s="38">
        <f t="shared" si="14"/>
        <v>0</v>
      </c>
      <c r="L259" s="35">
        <f t="shared" si="15"/>
      </c>
      <c r="M259" s="35"/>
      <c r="N259" s="79"/>
    </row>
    <row r="260" spans="1:14" ht="12.75" customHeight="1">
      <c r="A260" s="53"/>
      <c r="B260" s="41"/>
      <c r="C260" s="72"/>
      <c r="D260" s="72"/>
      <c r="E260" s="72"/>
      <c r="F260" s="74"/>
      <c r="G260" s="104"/>
      <c r="H260" s="151"/>
      <c r="I260" s="71">
        <v>1</v>
      </c>
      <c r="J260" s="55">
        <f t="shared" si="13"/>
        <v>0</v>
      </c>
      <c r="K260" s="38">
        <f t="shared" si="14"/>
        <v>0</v>
      </c>
      <c r="L260" s="35">
        <f t="shared" si="15"/>
      </c>
      <c r="M260" s="35"/>
      <c r="N260" s="79"/>
    </row>
    <row r="261" spans="1:14" ht="12.75" customHeight="1">
      <c r="A261" s="53"/>
      <c r="B261" s="148"/>
      <c r="C261" s="149"/>
      <c r="D261" s="149"/>
      <c r="E261" s="149"/>
      <c r="F261" s="229"/>
      <c r="G261" s="104"/>
      <c r="H261" s="151"/>
      <c r="I261" s="71">
        <v>1</v>
      </c>
      <c r="J261" s="55">
        <f t="shared" si="13"/>
        <v>0</v>
      </c>
      <c r="K261" s="38">
        <f t="shared" si="14"/>
        <v>0</v>
      </c>
      <c r="L261" s="35">
        <f t="shared" si="15"/>
      </c>
      <c r="M261" s="35"/>
      <c r="N261" s="79"/>
    </row>
    <row r="262" spans="1:14" ht="12.75" customHeight="1">
      <c r="A262" s="53"/>
      <c r="B262" s="148"/>
      <c r="C262" s="149"/>
      <c r="D262" s="149"/>
      <c r="E262" s="149"/>
      <c r="F262" s="229"/>
      <c r="G262" s="104"/>
      <c r="H262" s="151"/>
      <c r="I262" s="71">
        <v>1</v>
      </c>
      <c r="J262" s="55">
        <f t="shared" si="13"/>
        <v>0</v>
      </c>
      <c r="K262" s="38">
        <f t="shared" si="14"/>
        <v>0</v>
      </c>
      <c r="L262" s="35">
        <f t="shared" si="15"/>
      </c>
      <c r="M262" s="35"/>
      <c r="N262" s="79"/>
    </row>
    <row r="263" spans="1:14" ht="12.75" customHeight="1">
      <c r="A263" s="53"/>
      <c r="B263" s="148"/>
      <c r="C263" s="149"/>
      <c r="D263" s="149"/>
      <c r="E263" s="149"/>
      <c r="F263" s="229"/>
      <c r="G263" s="104"/>
      <c r="H263" s="151"/>
      <c r="I263" s="71">
        <v>1</v>
      </c>
      <c r="J263" s="55">
        <f t="shared" si="13"/>
        <v>0</v>
      </c>
      <c r="K263" s="38">
        <f t="shared" si="14"/>
        <v>0</v>
      </c>
      <c r="L263" s="35">
        <f t="shared" si="15"/>
      </c>
      <c r="M263" s="35"/>
      <c r="N263" s="79"/>
    </row>
    <row r="264" spans="1:14" ht="12.75" customHeight="1">
      <c r="A264" s="53"/>
      <c r="B264" s="148"/>
      <c r="C264" s="149"/>
      <c r="D264" s="149"/>
      <c r="E264" s="149"/>
      <c r="F264" s="229"/>
      <c r="G264" s="104"/>
      <c r="H264" s="151"/>
      <c r="I264" s="71">
        <v>1</v>
      </c>
      <c r="J264" s="55">
        <f t="shared" si="13"/>
        <v>0</v>
      </c>
      <c r="K264" s="38">
        <f t="shared" si="14"/>
        <v>0</v>
      </c>
      <c r="L264" s="35">
        <f t="shared" si="15"/>
      </c>
      <c r="M264" s="35"/>
      <c r="N264" s="79"/>
    </row>
    <row r="265" spans="1:14" ht="12.75" customHeight="1">
      <c r="A265" s="53"/>
      <c r="B265" s="148"/>
      <c r="C265" s="149"/>
      <c r="D265" s="149"/>
      <c r="E265" s="149"/>
      <c r="F265" s="229"/>
      <c r="G265" s="104"/>
      <c r="H265" s="151"/>
      <c r="I265" s="71">
        <v>1</v>
      </c>
      <c r="J265" s="55">
        <f t="shared" si="13"/>
        <v>0</v>
      </c>
      <c r="K265" s="38">
        <f t="shared" si="14"/>
        <v>0</v>
      </c>
      <c r="L265" s="35">
        <f t="shared" si="15"/>
      </c>
      <c r="M265" s="35"/>
      <c r="N265" s="79"/>
    </row>
    <row r="266" spans="1:14" ht="12.75" customHeight="1">
      <c r="A266" s="53"/>
      <c r="B266" s="148"/>
      <c r="C266" s="149"/>
      <c r="D266" s="149"/>
      <c r="E266" s="149"/>
      <c r="F266" s="229"/>
      <c r="G266" s="104"/>
      <c r="H266" s="151"/>
      <c r="I266" s="71">
        <v>1</v>
      </c>
      <c r="J266" s="55">
        <f t="shared" si="13"/>
        <v>0</v>
      </c>
      <c r="K266" s="38">
        <f t="shared" si="14"/>
        <v>0</v>
      </c>
      <c r="L266" s="35">
        <f t="shared" si="15"/>
      </c>
      <c r="M266" s="35"/>
      <c r="N266" s="79"/>
    </row>
    <row r="267" spans="1:14" ht="12.75" customHeight="1">
      <c r="A267" s="53"/>
      <c r="B267" s="148"/>
      <c r="C267" s="149"/>
      <c r="D267" s="149"/>
      <c r="E267" s="149"/>
      <c r="F267" s="229"/>
      <c r="G267" s="104"/>
      <c r="H267" s="151"/>
      <c r="I267" s="71">
        <v>1</v>
      </c>
      <c r="J267" s="19">
        <f t="shared" si="13"/>
        <v>0</v>
      </c>
      <c r="K267" s="38">
        <f t="shared" si="14"/>
        <v>0</v>
      </c>
      <c r="L267" s="35">
        <f t="shared" si="15"/>
      </c>
      <c r="M267" s="35"/>
      <c r="N267" s="79"/>
    </row>
    <row r="268" spans="1:14" ht="12.75" customHeight="1">
      <c r="A268" s="53"/>
      <c r="B268" s="148"/>
      <c r="C268" s="149"/>
      <c r="D268" s="149"/>
      <c r="E268" s="149"/>
      <c r="F268" s="150"/>
      <c r="G268" s="104"/>
      <c r="H268" s="151"/>
      <c r="I268" s="71">
        <v>1</v>
      </c>
      <c r="J268" s="19">
        <f t="shared" si="13"/>
        <v>0</v>
      </c>
      <c r="K268" s="38">
        <f t="shared" si="14"/>
        <v>0</v>
      </c>
      <c r="L268" s="35">
        <f t="shared" si="15"/>
      </c>
      <c r="M268" s="35"/>
      <c r="N268" s="79"/>
    </row>
    <row r="269" spans="1:14" ht="12.75" customHeight="1">
      <c r="A269" s="53"/>
      <c r="B269" s="148"/>
      <c r="C269" s="149"/>
      <c r="D269" s="149"/>
      <c r="E269" s="149"/>
      <c r="F269" s="150"/>
      <c r="G269" s="104"/>
      <c r="H269" s="151"/>
      <c r="I269" s="71">
        <v>1</v>
      </c>
      <c r="J269" s="19">
        <f t="shared" si="13"/>
        <v>0</v>
      </c>
      <c r="K269" s="38">
        <f t="shared" si="14"/>
        <v>0</v>
      </c>
      <c r="L269" s="35">
        <f t="shared" si="15"/>
      </c>
      <c r="M269" s="35"/>
      <c r="N269" s="79"/>
    </row>
    <row r="270" spans="1:14" ht="12.75" customHeight="1">
      <c r="A270" s="53"/>
      <c r="B270" s="148"/>
      <c r="C270" s="149"/>
      <c r="D270" s="149"/>
      <c r="E270" s="149"/>
      <c r="F270" s="150"/>
      <c r="G270" s="104"/>
      <c r="H270" s="151"/>
      <c r="I270" s="71">
        <v>1</v>
      </c>
      <c r="J270" s="19">
        <f t="shared" si="13"/>
        <v>0</v>
      </c>
      <c r="K270" s="38">
        <f t="shared" si="14"/>
        <v>0</v>
      </c>
      <c r="L270" s="35">
        <f t="shared" si="15"/>
      </c>
      <c r="M270" s="35"/>
      <c r="N270" s="79"/>
    </row>
    <row r="271" spans="1:14" ht="12.75" customHeight="1">
      <c r="A271" s="53"/>
      <c r="B271" s="148"/>
      <c r="C271" s="149"/>
      <c r="D271" s="149"/>
      <c r="E271" s="149"/>
      <c r="F271" s="150"/>
      <c r="G271" s="104"/>
      <c r="H271" s="151"/>
      <c r="I271" s="71">
        <v>1</v>
      </c>
      <c r="J271" s="19">
        <f t="shared" si="13"/>
        <v>0</v>
      </c>
      <c r="K271" s="38">
        <f t="shared" si="14"/>
        <v>0</v>
      </c>
      <c r="L271" s="35">
        <f t="shared" si="15"/>
      </c>
      <c r="M271" s="35"/>
      <c r="N271" s="79"/>
    </row>
    <row r="272" spans="1:14" ht="12.75" customHeight="1">
      <c r="A272" s="53"/>
      <c r="B272" s="148"/>
      <c r="C272" s="149"/>
      <c r="D272" s="149"/>
      <c r="E272" s="149"/>
      <c r="F272" s="150"/>
      <c r="G272" s="104"/>
      <c r="H272" s="151"/>
      <c r="I272" s="71">
        <v>1</v>
      </c>
      <c r="J272" s="19">
        <f t="shared" si="13"/>
        <v>0</v>
      </c>
      <c r="K272" s="38">
        <f t="shared" si="14"/>
        <v>0</v>
      </c>
      <c r="L272" s="35">
        <f t="shared" si="15"/>
      </c>
      <c r="M272" s="35"/>
      <c r="N272" s="79"/>
    </row>
    <row r="273" spans="1:14" ht="12.75" customHeight="1">
      <c r="A273" s="53"/>
      <c r="B273" s="148"/>
      <c r="C273" s="149"/>
      <c r="D273" s="149"/>
      <c r="E273" s="149"/>
      <c r="F273" s="150"/>
      <c r="G273" s="104"/>
      <c r="H273" s="151"/>
      <c r="I273" s="71">
        <v>1</v>
      </c>
      <c r="J273" s="19">
        <f t="shared" si="13"/>
        <v>0</v>
      </c>
      <c r="K273" s="38">
        <f t="shared" si="14"/>
        <v>0</v>
      </c>
      <c r="L273" s="35">
        <f t="shared" si="15"/>
      </c>
      <c r="M273" s="35"/>
      <c r="N273" s="79"/>
    </row>
    <row r="274" spans="1:14" ht="12.75" customHeight="1">
      <c r="A274" s="53"/>
      <c r="B274" s="148"/>
      <c r="C274" s="149"/>
      <c r="D274" s="149"/>
      <c r="E274" s="149"/>
      <c r="F274" s="150"/>
      <c r="G274" s="104"/>
      <c r="H274" s="151"/>
      <c r="I274" s="71">
        <v>1</v>
      </c>
      <c r="J274" s="19">
        <f t="shared" si="13"/>
        <v>0</v>
      </c>
      <c r="K274" s="38">
        <f t="shared" si="14"/>
        <v>0</v>
      </c>
      <c r="L274" s="35">
        <f t="shared" si="15"/>
      </c>
      <c r="M274" s="35"/>
      <c r="N274" s="79"/>
    </row>
    <row r="275" spans="1:14" ht="12.75" customHeight="1">
      <c r="A275" s="53"/>
      <c r="B275" s="148"/>
      <c r="C275" s="149"/>
      <c r="D275" s="149"/>
      <c r="E275" s="149"/>
      <c r="F275" s="150"/>
      <c r="G275" s="104"/>
      <c r="H275" s="151"/>
      <c r="I275" s="71">
        <v>1</v>
      </c>
      <c r="J275" s="19">
        <f t="shared" si="13"/>
        <v>0</v>
      </c>
      <c r="K275" s="38">
        <f t="shared" si="14"/>
        <v>0</v>
      </c>
      <c r="L275" s="35">
        <f t="shared" si="15"/>
      </c>
      <c r="M275" s="35"/>
      <c r="N275" s="79"/>
    </row>
    <row r="276" spans="1:14" ht="12.75" customHeight="1">
      <c r="A276" s="53"/>
      <c r="B276" s="148"/>
      <c r="C276" s="149"/>
      <c r="D276" s="149"/>
      <c r="E276" s="149"/>
      <c r="F276" s="150"/>
      <c r="G276" s="104"/>
      <c r="H276" s="151"/>
      <c r="I276" s="71">
        <v>1</v>
      </c>
      <c r="J276" s="19">
        <f t="shared" si="13"/>
        <v>0</v>
      </c>
      <c r="K276" s="38">
        <f t="shared" si="14"/>
        <v>0</v>
      </c>
      <c r="L276" s="35">
        <f t="shared" si="15"/>
      </c>
      <c r="M276" s="35"/>
      <c r="N276" s="79"/>
    </row>
    <row r="277" spans="1:14" ht="12.75" customHeight="1">
      <c r="A277" s="53"/>
      <c r="B277" s="148"/>
      <c r="C277" s="149"/>
      <c r="D277" s="149"/>
      <c r="E277" s="149"/>
      <c r="F277" s="150"/>
      <c r="G277" s="104"/>
      <c r="H277" s="151"/>
      <c r="I277" s="71">
        <v>1</v>
      </c>
      <c r="J277" s="19">
        <f t="shared" si="13"/>
        <v>0</v>
      </c>
      <c r="K277" s="38">
        <f t="shared" si="14"/>
        <v>0</v>
      </c>
      <c r="L277" s="35">
        <f t="shared" si="15"/>
      </c>
      <c r="M277" s="35"/>
      <c r="N277" s="79"/>
    </row>
    <row r="278" spans="1:14" ht="12.75" customHeight="1">
      <c r="A278" s="53"/>
      <c r="B278" s="148"/>
      <c r="C278" s="149"/>
      <c r="D278" s="149"/>
      <c r="E278" s="149"/>
      <c r="F278" s="150"/>
      <c r="G278" s="104"/>
      <c r="H278" s="151"/>
      <c r="I278" s="71">
        <v>1</v>
      </c>
      <c r="J278" s="19">
        <f t="shared" si="13"/>
        <v>0</v>
      </c>
      <c r="K278" s="38">
        <f t="shared" si="14"/>
        <v>0</v>
      </c>
      <c r="L278" s="35">
        <f t="shared" si="15"/>
      </c>
      <c r="M278" s="35"/>
      <c r="N278" s="79"/>
    </row>
    <row r="279" spans="1:14" ht="12.75" customHeight="1">
      <c r="A279" s="53"/>
      <c r="B279" s="148"/>
      <c r="C279" s="221"/>
      <c r="D279" s="221"/>
      <c r="E279" s="221"/>
      <c r="F279" s="222"/>
      <c r="G279" s="104"/>
      <c r="H279" s="151"/>
      <c r="I279" s="71">
        <v>1</v>
      </c>
      <c r="J279" s="19">
        <f t="shared" si="13"/>
        <v>0</v>
      </c>
      <c r="K279" s="38">
        <f t="shared" si="14"/>
        <v>0</v>
      </c>
      <c r="L279" s="35">
        <f t="shared" si="15"/>
      </c>
      <c r="M279" s="35"/>
      <c r="N279" s="79"/>
    </row>
    <row r="280" spans="1:14" ht="12.75" customHeight="1">
      <c r="A280" s="53"/>
      <c r="B280" s="148"/>
      <c r="C280" s="221"/>
      <c r="D280" s="221"/>
      <c r="E280" s="221"/>
      <c r="F280" s="222"/>
      <c r="G280" s="104"/>
      <c r="H280" s="151"/>
      <c r="I280" s="71">
        <v>1</v>
      </c>
      <c r="J280" s="19">
        <f t="shared" si="13"/>
        <v>0</v>
      </c>
      <c r="K280" s="38">
        <f t="shared" si="14"/>
        <v>0</v>
      </c>
      <c r="L280" s="35">
        <f t="shared" si="15"/>
      </c>
      <c r="M280" s="35"/>
      <c r="N280" s="79"/>
    </row>
    <row r="281" spans="1:14" ht="12.75" customHeight="1">
      <c r="A281" s="53"/>
      <c r="B281" s="41"/>
      <c r="C281" s="72"/>
      <c r="D281" s="72"/>
      <c r="E281" s="72"/>
      <c r="F281" s="73"/>
      <c r="G281" s="104"/>
      <c r="H281" s="151"/>
      <c r="I281" s="71">
        <v>1</v>
      </c>
      <c r="J281" s="19">
        <f t="shared" si="13"/>
        <v>0</v>
      </c>
      <c r="K281" s="38">
        <f t="shared" si="14"/>
        <v>0</v>
      </c>
      <c r="L281" s="35">
        <f t="shared" si="15"/>
      </c>
      <c r="M281" s="35"/>
      <c r="N281" s="79"/>
    </row>
    <row r="282" spans="1:14" ht="12.75" customHeight="1">
      <c r="A282" s="53"/>
      <c r="B282" s="41"/>
      <c r="C282" s="72"/>
      <c r="D282" s="72"/>
      <c r="E282" s="72"/>
      <c r="F282" s="73"/>
      <c r="G282" s="104"/>
      <c r="H282" s="151"/>
      <c r="I282" s="71">
        <v>1</v>
      </c>
      <c r="J282" s="19">
        <f t="shared" si="13"/>
        <v>0</v>
      </c>
      <c r="K282" s="38">
        <f t="shared" si="14"/>
        <v>0</v>
      </c>
      <c r="L282" s="35">
        <f t="shared" si="15"/>
      </c>
      <c r="M282" s="35"/>
      <c r="N282" s="79"/>
    </row>
    <row r="283" spans="1:14" ht="12.75" customHeight="1">
      <c r="A283" s="53"/>
      <c r="B283" s="41"/>
      <c r="C283" s="72"/>
      <c r="D283" s="72"/>
      <c r="E283" s="72"/>
      <c r="F283" s="73"/>
      <c r="G283" s="104"/>
      <c r="H283" s="151"/>
      <c r="I283" s="71">
        <v>1</v>
      </c>
      <c r="J283" s="19">
        <f t="shared" si="13"/>
        <v>0</v>
      </c>
      <c r="K283" s="38">
        <f t="shared" si="14"/>
        <v>0</v>
      </c>
      <c r="L283" s="35">
        <f t="shared" si="15"/>
      </c>
      <c r="M283" s="35"/>
      <c r="N283" s="79"/>
    </row>
    <row r="284" spans="1:14" ht="12.75" customHeight="1">
      <c r="A284" s="53"/>
      <c r="B284" s="41"/>
      <c r="C284" s="72"/>
      <c r="D284" s="72"/>
      <c r="E284" s="72"/>
      <c r="F284" s="73"/>
      <c r="G284" s="104"/>
      <c r="H284" s="151"/>
      <c r="I284" s="71">
        <v>1</v>
      </c>
      <c r="J284" s="19">
        <f t="shared" si="13"/>
        <v>0</v>
      </c>
      <c r="K284" s="38">
        <f t="shared" si="14"/>
        <v>0</v>
      </c>
      <c r="L284" s="35">
        <f t="shared" si="15"/>
      </c>
      <c r="M284" s="35"/>
      <c r="N284" s="79"/>
    </row>
    <row r="285" spans="1:14" ht="12.75" customHeight="1">
      <c r="A285" s="53"/>
      <c r="B285" s="41"/>
      <c r="C285" s="72"/>
      <c r="D285" s="72"/>
      <c r="E285" s="72"/>
      <c r="F285" s="73"/>
      <c r="G285" s="104"/>
      <c r="H285" s="151"/>
      <c r="I285" s="71">
        <v>1</v>
      </c>
      <c r="J285" s="19">
        <f t="shared" si="13"/>
        <v>0</v>
      </c>
      <c r="K285" s="38">
        <f t="shared" si="14"/>
        <v>0</v>
      </c>
      <c r="L285" s="35">
        <f t="shared" si="15"/>
      </c>
      <c r="M285" s="35"/>
      <c r="N285" s="79"/>
    </row>
    <row r="286" spans="1:14" ht="12.75" customHeight="1">
      <c r="A286" s="53"/>
      <c r="B286" s="41"/>
      <c r="C286" s="72"/>
      <c r="D286" s="72"/>
      <c r="E286" s="72"/>
      <c r="F286" s="73"/>
      <c r="G286" s="104"/>
      <c r="H286" s="151"/>
      <c r="I286" s="71">
        <v>1</v>
      </c>
      <c r="J286" s="19">
        <f t="shared" si="13"/>
        <v>0</v>
      </c>
      <c r="K286" s="38">
        <f t="shared" si="14"/>
        <v>0</v>
      </c>
      <c r="L286" s="35">
        <f t="shared" si="15"/>
      </c>
      <c r="M286" s="35"/>
      <c r="N286" s="79"/>
    </row>
    <row r="287" spans="1:14" ht="12.75" customHeight="1">
      <c r="A287" s="53"/>
      <c r="B287" s="41"/>
      <c r="C287" s="72"/>
      <c r="D287" s="72"/>
      <c r="E287" s="72"/>
      <c r="F287" s="73"/>
      <c r="G287" s="104"/>
      <c r="H287" s="151"/>
      <c r="I287" s="71">
        <v>1</v>
      </c>
      <c r="J287" s="19">
        <f t="shared" si="13"/>
        <v>0</v>
      </c>
      <c r="K287" s="38">
        <f t="shared" si="14"/>
        <v>0</v>
      </c>
      <c r="L287" s="35">
        <f t="shared" si="15"/>
      </c>
      <c r="M287" s="35"/>
      <c r="N287" s="79"/>
    </row>
    <row r="288" spans="1:14" ht="12.75" customHeight="1">
      <c r="A288" s="53"/>
      <c r="B288" s="41"/>
      <c r="C288" s="72"/>
      <c r="D288" s="72"/>
      <c r="E288" s="72"/>
      <c r="F288" s="73"/>
      <c r="G288" s="104"/>
      <c r="H288" s="151"/>
      <c r="I288" s="71">
        <v>1</v>
      </c>
      <c r="J288" s="19">
        <f t="shared" si="13"/>
        <v>0</v>
      </c>
      <c r="K288" s="38">
        <f t="shared" si="14"/>
        <v>0</v>
      </c>
      <c r="L288" s="35">
        <f t="shared" si="15"/>
      </c>
      <c r="M288" s="35"/>
      <c r="N288" s="79"/>
    </row>
    <row r="289" spans="1:14" ht="12.75" customHeight="1">
      <c r="A289" s="53"/>
      <c r="B289" s="148"/>
      <c r="C289" s="149"/>
      <c r="D289" s="149"/>
      <c r="E289" s="149"/>
      <c r="F289" s="150"/>
      <c r="G289" s="104"/>
      <c r="H289" s="151"/>
      <c r="I289" s="71">
        <v>1</v>
      </c>
      <c r="J289" s="19">
        <f t="shared" si="13"/>
        <v>0</v>
      </c>
      <c r="K289" s="38">
        <f t="shared" si="14"/>
        <v>0</v>
      </c>
      <c r="L289" s="35">
        <f t="shared" si="15"/>
      </c>
      <c r="M289" s="35"/>
      <c r="N289" s="79"/>
    </row>
    <row r="290" spans="1:14" ht="12.75" customHeight="1">
      <c r="A290" s="53"/>
      <c r="B290" s="148"/>
      <c r="C290" s="149"/>
      <c r="D290" s="149"/>
      <c r="E290" s="149"/>
      <c r="F290" s="150"/>
      <c r="G290" s="104"/>
      <c r="H290" s="151"/>
      <c r="I290" s="71">
        <v>1</v>
      </c>
      <c r="J290" s="19">
        <f t="shared" si="13"/>
        <v>0</v>
      </c>
      <c r="K290" s="38">
        <f t="shared" si="14"/>
        <v>0</v>
      </c>
      <c r="L290" s="35">
        <f t="shared" si="15"/>
      </c>
      <c r="M290" s="35"/>
      <c r="N290" s="79"/>
    </row>
    <row r="291" spans="1:14" ht="12.75" customHeight="1">
      <c r="A291" s="53"/>
      <c r="B291" s="148"/>
      <c r="C291" s="149"/>
      <c r="D291" s="149"/>
      <c r="E291" s="149"/>
      <c r="F291" s="150"/>
      <c r="G291" s="104"/>
      <c r="H291" s="151"/>
      <c r="I291" s="71">
        <v>1</v>
      </c>
      <c r="J291" s="19">
        <f t="shared" si="13"/>
        <v>0</v>
      </c>
      <c r="K291" s="38">
        <f t="shared" si="14"/>
        <v>0</v>
      </c>
      <c r="L291" s="35">
        <f t="shared" si="15"/>
      </c>
      <c r="M291" s="35"/>
      <c r="N291" s="79"/>
    </row>
    <row r="292" spans="1:14" ht="12.75" customHeight="1">
      <c r="A292" s="53"/>
      <c r="B292" s="148"/>
      <c r="C292" s="149"/>
      <c r="D292" s="149"/>
      <c r="E292" s="149"/>
      <c r="F292" s="150"/>
      <c r="G292" s="104"/>
      <c r="H292" s="151"/>
      <c r="I292" s="71">
        <v>1</v>
      </c>
      <c r="J292" s="19">
        <f t="shared" si="13"/>
        <v>0</v>
      </c>
      <c r="K292" s="38">
        <f t="shared" si="14"/>
        <v>0</v>
      </c>
      <c r="L292" s="35">
        <f t="shared" si="15"/>
      </c>
      <c r="M292" s="35"/>
      <c r="N292" s="79"/>
    </row>
    <row r="293" spans="1:14" ht="12.75" customHeight="1">
      <c r="A293" s="53"/>
      <c r="B293" s="148"/>
      <c r="C293" s="149"/>
      <c r="D293" s="149"/>
      <c r="E293" s="149"/>
      <c r="F293" s="150"/>
      <c r="G293" s="104"/>
      <c r="H293" s="151"/>
      <c r="I293" s="71">
        <v>1</v>
      </c>
      <c r="J293" s="19">
        <f t="shared" si="13"/>
        <v>0</v>
      </c>
      <c r="K293" s="38">
        <f t="shared" si="14"/>
        <v>0</v>
      </c>
      <c r="L293" s="35">
        <f t="shared" si="15"/>
      </c>
      <c r="M293" s="35"/>
      <c r="N293" s="79"/>
    </row>
    <row r="294" spans="1:14" ht="12.75" customHeight="1">
      <c r="A294" s="53"/>
      <c r="B294" s="148"/>
      <c r="C294" s="149"/>
      <c r="D294" s="149"/>
      <c r="E294" s="149"/>
      <c r="F294" s="150"/>
      <c r="G294" s="104"/>
      <c r="H294" s="151"/>
      <c r="I294" s="71">
        <v>1</v>
      </c>
      <c r="J294" s="19">
        <f t="shared" si="13"/>
        <v>0</v>
      </c>
      <c r="K294" s="38">
        <f t="shared" si="14"/>
        <v>0</v>
      </c>
      <c r="L294" s="35">
        <f t="shared" si="15"/>
      </c>
      <c r="M294" s="35"/>
      <c r="N294" s="79"/>
    </row>
    <row r="295" spans="1:14" ht="12.75" customHeight="1">
      <c r="A295" s="53"/>
      <c r="B295" s="148"/>
      <c r="C295" s="149"/>
      <c r="D295" s="149"/>
      <c r="E295" s="149"/>
      <c r="F295" s="150"/>
      <c r="G295" s="104"/>
      <c r="H295" s="151"/>
      <c r="I295" s="71">
        <v>1</v>
      </c>
      <c r="J295" s="19">
        <f t="shared" si="13"/>
        <v>0</v>
      </c>
      <c r="K295" s="38">
        <f t="shared" si="14"/>
        <v>0</v>
      </c>
      <c r="L295" s="35">
        <f t="shared" si="15"/>
      </c>
      <c r="M295" s="35"/>
      <c r="N295" s="79"/>
    </row>
    <row r="296" spans="1:14" ht="12.75" customHeight="1">
      <c r="A296" s="53"/>
      <c r="B296" s="148"/>
      <c r="C296" s="149"/>
      <c r="D296" s="149"/>
      <c r="E296" s="149"/>
      <c r="F296" s="150"/>
      <c r="G296" s="104"/>
      <c r="H296" s="151"/>
      <c r="I296" s="71">
        <v>1</v>
      </c>
      <c r="J296" s="19">
        <f t="shared" si="13"/>
        <v>0</v>
      </c>
      <c r="K296" s="38">
        <f t="shared" si="14"/>
        <v>0</v>
      </c>
      <c r="L296" s="35">
        <f t="shared" si="15"/>
      </c>
      <c r="M296" s="35"/>
      <c r="N296" s="79"/>
    </row>
    <row r="297" spans="1:14" ht="12.75" customHeight="1">
      <c r="A297" s="53"/>
      <c r="B297" s="148"/>
      <c r="C297" s="149"/>
      <c r="D297" s="149"/>
      <c r="E297" s="149"/>
      <c r="F297" s="150"/>
      <c r="G297" s="104"/>
      <c r="H297" s="151"/>
      <c r="I297" s="71">
        <v>1</v>
      </c>
      <c r="J297" s="19">
        <f t="shared" si="13"/>
        <v>0</v>
      </c>
      <c r="K297" s="38">
        <f t="shared" si="14"/>
        <v>0</v>
      </c>
      <c r="L297" s="35">
        <f t="shared" si="15"/>
      </c>
      <c r="M297" s="35"/>
      <c r="N297" s="79"/>
    </row>
    <row r="298" spans="1:14" ht="12.75" customHeight="1">
      <c r="A298" s="53"/>
      <c r="B298" s="148"/>
      <c r="C298" s="149"/>
      <c r="D298" s="149"/>
      <c r="E298" s="149"/>
      <c r="F298" s="150"/>
      <c r="G298" s="104"/>
      <c r="H298" s="151"/>
      <c r="I298" s="71">
        <v>1</v>
      </c>
      <c r="J298" s="19">
        <f t="shared" si="13"/>
        <v>0</v>
      </c>
      <c r="K298" s="38">
        <f t="shared" si="14"/>
        <v>0</v>
      </c>
      <c r="L298" s="35">
        <f t="shared" si="15"/>
      </c>
      <c r="M298" s="35"/>
      <c r="N298" s="79"/>
    </row>
    <row r="299" spans="1:14" ht="12.75" customHeight="1">
      <c r="A299" s="53"/>
      <c r="B299" s="148"/>
      <c r="C299" s="149"/>
      <c r="D299" s="149"/>
      <c r="E299" s="149"/>
      <c r="F299" s="150"/>
      <c r="G299" s="104"/>
      <c r="H299" s="151"/>
      <c r="I299" s="71">
        <v>1</v>
      </c>
      <c r="J299" s="19">
        <f t="shared" si="13"/>
        <v>0</v>
      </c>
      <c r="K299" s="38">
        <f t="shared" si="14"/>
        <v>0</v>
      </c>
      <c r="L299" s="35">
        <f t="shared" si="15"/>
      </c>
      <c r="M299" s="35"/>
      <c r="N299" s="79"/>
    </row>
    <row r="300" spans="1:14" ht="14.25" customHeight="1">
      <c r="A300" s="53"/>
      <c r="B300" s="148"/>
      <c r="C300" s="149"/>
      <c r="D300" s="149"/>
      <c r="E300" s="149"/>
      <c r="F300" s="150"/>
      <c r="G300" s="104"/>
      <c r="H300" s="151"/>
      <c r="I300" s="71">
        <v>1</v>
      </c>
      <c r="J300" s="19">
        <f t="shared" si="13"/>
        <v>0</v>
      </c>
      <c r="K300" s="38">
        <f t="shared" si="14"/>
        <v>0</v>
      </c>
      <c r="L300" s="35">
        <f t="shared" si="15"/>
      </c>
      <c r="M300" s="35"/>
      <c r="N300" s="79"/>
    </row>
    <row r="301" spans="1:14" ht="12.75" customHeight="1">
      <c r="A301" s="53"/>
      <c r="B301" s="148"/>
      <c r="C301" s="149"/>
      <c r="D301" s="149"/>
      <c r="E301" s="149"/>
      <c r="F301" s="150"/>
      <c r="G301" s="106"/>
      <c r="H301" s="230"/>
      <c r="I301" s="69">
        <v>1</v>
      </c>
      <c r="J301" s="22">
        <f t="shared" si="13"/>
        <v>0</v>
      </c>
      <c r="K301" s="39">
        <f t="shared" si="14"/>
        <v>0</v>
      </c>
      <c r="L301" s="35">
        <f t="shared" si="15"/>
      </c>
      <c r="M301" s="35"/>
      <c r="N301" s="79"/>
    </row>
    <row r="302" spans="1:14" ht="12.75" customHeight="1">
      <c r="A302" s="228" t="s">
        <v>47</v>
      </c>
      <c r="B302" s="112"/>
      <c r="C302" s="112"/>
      <c r="D302" s="112"/>
      <c r="E302" s="112"/>
      <c r="F302" s="112"/>
      <c r="G302" s="146">
        <f>SUM(G254:H301)</f>
        <v>0</v>
      </c>
      <c r="H302" s="231"/>
      <c r="I302" s="47"/>
      <c r="J302" s="18">
        <f>SUM(J254:J301)</f>
        <v>0</v>
      </c>
      <c r="K302" s="18">
        <f>SUM(K254:K301)</f>
        <v>0</v>
      </c>
      <c r="L302" s="1"/>
      <c r="M302" s="1"/>
      <c r="N302" s="79"/>
    </row>
    <row r="303" spans="1:14" ht="12.75" customHeight="1">
      <c r="A303" s="192"/>
      <c r="B303" s="192"/>
      <c r="C303" s="192"/>
      <c r="D303" s="192"/>
      <c r="E303" s="192"/>
      <c r="F303" s="192"/>
      <c r="G303" s="192"/>
      <c r="H303" s="192"/>
      <c r="I303" s="99"/>
      <c r="J303" s="44" t="s">
        <v>4</v>
      </c>
      <c r="K303" s="44" t="s">
        <v>11</v>
      </c>
      <c r="L303" s="1"/>
      <c r="M303" s="1"/>
      <c r="N303" s="79"/>
    </row>
    <row r="304" spans="1:14" ht="15.75" customHeight="1">
      <c r="A304" s="97" t="s">
        <v>48</v>
      </c>
      <c r="B304" s="219"/>
      <c r="C304" s="219"/>
      <c r="D304" s="219"/>
      <c r="E304" s="219"/>
      <c r="F304" s="219"/>
      <c r="G304" s="219"/>
      <c r="H304" s="219"/>
      <c r="I304" s="219"/>
      <c r="J304" s="99"/>
      <c r="K304" s="99"/>
      <c r="L304" s="99"/>
      <c r="M304" s="99"/>
      <c r="N304" s="99"/>
    </row>
    <row r="305" spans="1:14" s="62" customFormat="1" ht="15" customHeight="1">
      <c r="A305" s="97"/>
      <c r="B305" s="102"/>
      <c r="C305" s="102"/>
      <c r="D305" s="102"/>
      <c r="E305" s="102"/>
      <c r="F305" s="102"/>
      <c r="G305" s="102"/>
      <c r="H305" s="102"/>
      <c r="I305" s="102"/>
      <c r="J305" s="99"/>
      <c r="K305" s="99"/>
      <c r="L305" s="99"/>
      <c r="M305" s="99"/>
      <c r="N305" s="99"/>
    </row>
    <row r="306" spans="1:14" ht="12.75" customHeight="1">
      <c r="A306" s="203" t="s">
        <v>34</v>
      </c>
      <c r="B306" s="165" t="s">
        <v>27</v>
      </c>
      <c r="C306" s="209"/>
      <c r="D306" s="209"/>
      <c r="E306" s="209"/>
      <c r="F306" s="209"/>
      <c r="G306" s="171" t="s">
        <v>28</v>
      </c>
      <c r="H306" s="172"/>
      <c r="I306" s="81" t="s">
        <v>35</v>
      </c>
      <c r="J306" s="79"/>
      <c r="K306" s="79"/>
      <c r="L306" s="79"/>
      <c r="M306" s="79"/>
      <c r="N306" s="79"/>
    </row>
    <row r="307" spans="1:14" ht="12.75" customHeight="1">
      <c r="A307" s="204"/>
      <c r="B307" s="210"/>
      <c r="C307" s="211"/>
      <c r="D307" s="211"/>
      <c r="E307" s="211"/>
      <c r="F307" s="211"/>
      <c r="G307" s="173"/>
      <c r="H307" s="174"/>
      <c r="I307" s="82" t="s">
        <v>36</v>
      </c>
      <c r="J307" s="79"/>
      <c r="K307" s="79"/>
      <c r="L307" s="79"/>
      <c r="M307" s="79"/>
      <c r="N307" s="79"/>
    </row>
    <row r="308" spans="1:14" ht="12.75" customHeight="1">
      <c r="A308" s="53"/>
      <c r="B308" s="148"/>
      <c r="C308" s="232"/>
      <c r="D308" s="232"/>
      <c r="E308" s="232"/>
      <c r="F308" s="233"/>
      <c r="G308" s="104"/>
      <c r="H308" s="105"/>
      <c r="I308" s="83">
        <f>ROUNDDOWN(G308/2,0)</f>
        <v>0</v>
      </c>
      <c r="J308" s="79"/>
      <c r="K308" s="79"/>
      <c r="L308" s="79"/>
      <c r="M308" s="79"/>
      <c r="N308" s="79"/>
    </row>
    <row r="309" spans="1:14" ht="12.75" customHeight="1">
      <c r="A309" s="53"/>
      <c r="B309" s="148"/>
      <c r="C309" s="232"/>
      <c r="D309" s="232"/>
      <c r="E309" s="232"/>
      <c r="F309" s="233"/>
      <c r="G309" s="104"/>
      <c r="H309" s="105"/>
      <c r="I309" s="20">
        <f aca="true" t="shared" si="16" ref="I309:I366">ROUNDDOWN(G309/2,0)</f>
        <v>0</v>
      </c>
      <c r="J309" s="79"/>
      <c r="K309" s="79"/>
      <c r="L309" s="79"/>
      <c r="M309" s="79"/>
      <c r="N309" s="79"/>
    </row>
    <row r="310" spans="1:14" ht="12.75" customHeight="1">
      <c r="A310" s="53"/>
      <c r="B310" s="148"/>
      <c r="C310" s="232"/>
      <c r="D310" s="232"/>
      <c r="E310" s="232"/>
      <c r="F310" s="233"/>
      <c r="G310" s="104"/>
      <c r="H310" s="105"/>
      <c r="I310" s="20">
        <f t="shared" si="16"/>
        <v>0</v>
      </c>
      <c r="J310" s="79"/>
      <c r="K310" s="79"/>
      <c r="L310" s="79"/>
      <c r="M310" s="79"/>
      <c r="N310" s="79"/>
    </row>
    <row r="311" spans="1:14" ht="12.75" customHeight="1">
      <c r="A311" s="53"/>
      <c r="B311" s="148"/>
      <c r="C311" s="232"/>
      <c r="D311" s="232"/>
      <c r="E311" s="232"/>
      <c r="F311" s="233"/>
      <c r="G311" s="104"/>
      <c r="H311" s="105"/>
      <c r="I311" s="20">
        <f t="shared" si="16"/>
        <v>0</v>
      </c>
      <c r="J311" s="79"/>
      <c r="K311" s="79"/>
      <c r="L311" s="79"/>
      <c r="M311" s="79"/>
      <c r="N311" s="79"/>
    </row>
    <row r="312" spans="1:14" ht="12.75" customHeight="1">
      <c r="A312" s="53"/>
      <c r="B312" s="148"/>
      <c r="C312" s="232"/>
      <c r="D312" s="232"/>
      <c r="E312" s="232"/>
      <c r="F312" s="233"/>
      <c r="G312" s="104"/>
      <c r="H312" s="105"/>
      <c r="I312" s="20">
        <f t="shared" si="16"/>
        <v>0</v>
      </c>
      <c r="J312" s="79"/>
      <c r="K312" s="79"/>
      <c r="L312" s="79"/>
      <c r="M312" s="79"/>
      <c r="N312" s="79"/>
    </row>
    <row r="313" spans="1:14" ht="12.75" customHeight="1">
      <c r="A313" s="53"/>
      <c r="B313" s="148"/>
      <c r="C313" s="232"/>
      <c r="D313" s="232"/>
      <c r="E313" s="232"/>
      <c r="F313" s="233"/>
      <c r="G313" s="104"/>
      <c r="H313" s="105"/>
      <c r="I313" s="20">
        <f t="shared" si="16"/>
        <v>0</v>
      </c>
      <c r="J313" s="79"/>
      <c r="K313" s="79"/>
      <c r="L313" s="79"/>
      <c r="M313" s="79"/>
      <c r="N313" s="79"/>
    </row>
    <row r="314" spans="1:14" ht="12.75" customHeight="1">
      <c r="A314" s="53"/>
      <c r="B314" s="148"/>
      <c r="C314" s="232"/>
      <c r="D314" s="232"/>
      <c r="E314" s="232"/>
      <c r="F314" s="233"/>
      <c r="G314" s="104"/>
      <c r="H314" s="105"/>
      <c r="I314" s="20">
        <f t="shared" si="16"/>
        <v>0</v>
      </c>
      <c r="J314" s="79"/>
      <c r="K314" s="79"/>
      <c r="L314" s="79"/>
      <c r="M314" s="79"/>
      <c r="N314" s="79"/>
    </row>
    <row r="315" spans="1:14" ht="12.75" customHeight="1">
      <c r="A315" s="53"/>
      <c r="B315" s="148"/>
      <c r="C315" s="232"/>
      <c r="D315" s="232"/>
      <c r="E315" s="232"/>
      <c r="F315" s="233"/>
      <c r="G315" s="104"/>
      <c r="H315" s="105"/>
      <c r="I315" s="20">
        <f t="shared" si="16"/>
        <v>0</v>
      </c>
      <c r="J315" s="79"/>
      <c r="K315" s="79"/>
      <c r="L315" s="79"/>
      <c r="M315" s="79"/>
      <c r="N315" s="79"/>
    </row>
    <row r="316" spans="1:14" ht="12.75" customHeight="1">
      <c r="A316" s="53"/>
      <c r="B316" s="148"/>
      <c r="C316" s="232"/>
      <c r="D316" s="232"/>
      <c r="E316" s="232"/>
      <c r="F316" s="233"/>
      <c r="G316" s="104"/>
      <c r="H316" s="234"/>
      <c r="I316" s="20">
        <f t="shared" si="16"/>
        <v>0</v>
      </c>
      <c r="J316" s="79"/>
      <c r="K316" s="79"/>
      <c r="L316" s="79"/>
      <c r="M316" s="79"/>
      <c r="N316" s="79"/>
    </row>
    <row r="317" spans="1:14" ht="12.75" customHeight="1">
      <c r="A317" s="53"/>
      <c r="B317" s="148"/>
      <c r="C317" s="232"/>
      <c r="D317" s="232"/>
      <c r="E317" s="232"/>
      <c r="F317" s="233"/>
      <c r="G317" s="104"/>
      <c r="H317" s="234"/>
      <c r="I317" s="20">
        <f t="shared" si="16"/>
        <v>0</v>
      </c>
      <c r="J317" s="79"/>
      <c r="K317" s="79"/>
      <c r="L317" s="79"/>
      <c r="M317" s="79"/>
      <c r="N317" s="79"/>
    </row>
    <row r="318" spans="1:14" ht="12.75" customHeight="1">
      <c r="A318" s="53"/>
      <c r="B318" s="148"/>
      <c r="C318" s="232"/>
      <c r="D318" s="232"/>
      <c r="E318" s="232"/>
      <c r="F318" s="233"/>
      <c r="G318" s="104"/>
      <c r="H318" s="234"/>
      <c r="I318" s="20">
        <f t="shared" si="16"/>
        <v>0</v>
      </c>
      <c r="J318" s="79"/>
      <c r="K318" s="79"/>
      <c r="L318" s="79"/>
      <c r="M318" s="79"/>
      <c r="N318" s="79"/>
    </row>
    <row r="319" spans="1:14" ht="12.75" customHeight="1">
      <c r="A319" s="53"/>
      <c r="B319" s="148"/>
      <c r="C319" s="232"/>
      <c r="D319" s="232"/>
      <c r="E319" s="232"/>
      <c r="F319" s="233"/>
      <c r="G319" s="104"/>
      <c r="H319" s="234"/>
      <c r="I319" s="20">
        <f t="shared" si="16"/>
        <v>0</v>
      </c>
      <c r="J319" s="79"/>
      <c r="K319" s="79"/>
      <c r="L319" s="79"/>
      <c r="M319" s="79"/>
      <c r="N319" s="79"/>
    </row>
    <row r="320" spans="1:14" ht="12.75" customHeight="1">
      <c r="A320" s="53"/>
      <c r="B320" s="148"/>
      <c r="C320" s="232"/>
      <c r="D320" s="232"/>
      <c r="E320" s="232"/>
      <c r="F320" s="233"/>
      <c r="G320" s="104"/>
      <c r="H320" s="234"/>
      <c r="I320" s="20">
        <f t="shared" si="16"/>
        <v>0</v>
      </c>
      <c r="J320" s="79"/>
      <c r="K320" s="79"/>
      <c r="L320" s="79"/>
      <c r="M320" s="79"/>
      <c r="N320" s="79"/>
    </row>
    <row r="321" spans="1:14" ht="12.75" customHeight="1">
      <c r="A321" s="53"/>
      <c r="B321" s="148"/>
      <c r="C321" s="232"/>
      <c r="D321" s="232"/>
      <c r="E321" s="232"/>
      <c r="F321" s="233"/>
      <c r="G321" s="104"/>
      <c r="H321" s="234"/>
      <c r="I321" s="20">
        <f t="shared" si="16"/>
        <v>0</v>
      </c>
      <c r="J321" s="79"/>
      <c r="K321" s="79"/>
      <c r="L321" s="79"/>
      <c r="M321" s="79"/>
      <c r="N321" s="79"/>
    </row>
    <row r="322" spans="1:14" ht="12.75" customHeight="1">
      <c r="A322" s="53"/>
      <c r="B322" s="148"/>
      <c r="C322" s="232"/>
      <c r="D322" s="232"/>
      <c r="E322" s="232"/>
      <c r="F322" s="233"/>
      <c r="G322" s="104"/>
      <c r="H322" s="234"/>
      <c r="I322" s="20">
        <f t="shared" si="16"/>
        <v>0</v>
      </c>
      <c r="J322" s="79"/>
      <c r="K322" s="79"/>
      <c r="L322" s="79"/>
      <c r="M322" s="79"/>
      <c r="N322" s="79"/>
    </row>
    <row r="323" spans="1:14" ht="12.75" customHeight="1">
      <c r="A323" s="53"/>
      <c r="B323" s="148"/>
      <c r="C323" s="232"/>
      <c r="D323" s="232"/>
      <c r="E323" s="232"/>
      <c r="F323" s="233"/>
      <c r="G323" s="104"/>
      <c r="H323" s="234"/>
      <c r="I323" s="20">
        <f t="shared" si="16"/>
        <v>0</v>
      </c>
      <c r="J323" s="79"/>
      <c r="K323" s="79"/>
      <c r="L323" s="79"/>
      <c r="M323" s="79"/>
      <c r="N323" s="79"/>
    </row>
    <row r="324" spans="1:14" ht="12.75" customHeight="1">
      <c r="A324" s="53"/>
      <c r="B324" s="148"/>
      <c r="C324" s="232"/>
      <c r="D324" s="232"/>
      <c r="E324" s="232"/>
      <c r="F324" s="233"/>
      <c r="G324" s="104"/>
      <c r="H324" s="234"/>
      <c r="I324" s="20">
        <f t="shared" si="16"/>
        <v>0</v>
      </c>
      <c r="J324" s="79"/>
      <c r="K324" s="79"/>
      <c r="L324" s="79"/>
      <c r="M324" s="79"/>
      <c r="N324" s="79"/>
    </row>
    <row r="325" spans="1:14" ht="12.75" customHeight="1">
      <c r="A325" s="53"/>
      <c r="B325" s="148"/>
      <c r="C325" s="232"/>
      <c r="D325" s="232"/>
      <c r="E325" s="232"/>
      <c r="F325" s="233"/>
      <c r="G325" s="104"/>
      <c r="H325" s="234"/>
      <c r="I325" s="20">
        <f t="shared" si="16"/>
        <v>0</v>
      </c>
      <c r="J325" s="79"/>
      <c r="K325" s="79"/>
      <c r="L325" s="79"/>
      <c r="M325" s="79"/>
      <c r="N325" s="79"/>
    </row>
    <row r="326" spans="1:14" ht="12.75" customHeight="1">
      <c r="A326" s="53"/>
      <c r="B326" s="148"/>
      <c r="C326" s="232"/>
      <c r="D326" s="232"/>
      <c r="E326" s="232"/>
      <c r="F326" s="233"/>
      <c r="G326" s="104"/>
      <c r="H326" s="234"/>
      <c r="I326" s="20">
        <f t="shared" si="16"/>
        <v>0</v>
      </c>
      <c r="J326" s="79"/>
      <c r="K326" s="79"/>
      <c r="L326" s="79"/>
      <c r="M326" s="79"/>
      <c r="N326" s="79"/>
    </row>
    <row r="327" spans="1:14" ht="12.75" customHeight="1">
      <c r="A327" s="53"/>
      <c r="B327" s="148"/>
      <c r="C327" s="232"/>
      <c r="D327" s="232"/>
      <c r="E327" s="232"/>
      <c r="F327" s="233"/>
      <c r="G327" s="104"/>
      <c r="H327" s="234"/>
      <c r="I327" s="20">
        <f t="shared" si="16"/>
        <v>0</v>
      </c>
      <c r="J327" s="79"/>
      <c r="K327" s="79"/>
      <c r="L327" s="79"/>
      <c r="M327" s="79"/>
      <c r="N327" s="79"/>
    </row>
    <row r="328" spans="1:14" ht="12.75" customHeight="1">
      <c r="A328" s="53"/>
      <c r="B328" s="148"/>
      <c r="C328" s="232"/>
      <c r="D328" s="232"/>
      <c r="E328" s="232"/>
      <c r="F328" s="233"/>
      <c r="G328" s="104"/>
      <c r="H328" s="234"/>
      <c r="I328" s="20">
        <f t="shared" si="16"/>
        <v>0</v>
      </c>
      <c r="J328" s="79"/>
      <c r="K328" s="79"/>
      <c r="L328" s="79"/>
      <c r="M328" s="79"/>
      <c r="N328" s="79"/>
    </row>
    <row r="329" spans="1:14" ht="12.75" customHeight="1">
      <c r="A329" s="53"/>
      <c r="B329" s="148"/>
      <c r="C329" s="232"/>
      <c r="D329" s="232"/>
      <c r="E329" s="232"/>
      <c r="F329" s="233"/>
      <c r="G329" s="104"/>
      <c r="H329" s="234"/>
      <c r="I329" s="20">
        <f t="shared" si="16"/>
        <v>0</v>
      </c>
      <c r="J329" s="79"/>
      <c r="K329" s="79"/>
      <c r="L329" s="79"/>
      <c r="M329" s="79"/>
      <c r="N329" s="79"/>
    </row>
    <row r="330" spans="1:14" ht="12.75" customHeight="1">
      <c r="A330" s="53"/>
      <c r="B330" s="148"/>
      <c r="C330" s="232"/>
      <c r="D330" s="232"/>
      <c r="E330" s="232"/>
      <c r="F330" s="233"/>
      <c r="G330" s="104"/>
      <c r="H330" s="234"/>
      <c r="I330" s="20">
        <f t="shared" si="16"/>
        <v>0</v>
      </c>
      <c r="J330" s="79"/>
      <c r="K330" s="79"/>
      <c r="L330" s="79"/>
      <c r="M330" s="79"/>
      <c r="N330" s="79"/>
    </row>
    <row r="331" spans="1:14" ht="12.75" customHeight="1">
      <c r="A331" s="53"/>
      <c r="B331" s="148"/>
      <c r="C331" s="232"/>
      <c r="D331" s="232"/>
      <c r="E331" s="232"/>
      <c r="F331" s="233"/>
      <c r="G331" s="104"/>
      <c r="H331" s="234"/>
      <c r="I331" s="20">
        <f t="shared" si="16"/>
        <v>0</v>
      </c>
      <c r="J331" s="79"/>
      <c r="K331" s="79"/>
      <c r="L331" s="79"/>
      <c r="M331" s="79"/>
      <c r="N331" s="79"/>
    </row>
    <row r="332" spans="1:14" ht="12.75" customHeight="1">
      <c r="A332" s="53"/>
      <c r="B332" s="148"/>
      <c r="C332" s="232"/>
      <c r="D332" s="232"/>
      <c r="E332" s="232"/>
      <c r="F332" s="233"/>
      <c r="G332" s="104"/>
      <c r="H332" s="234"/>
      <c r="I332" s="20">
        <f t="shared" si="16"/>
        <v>0</v>
      </c>
      <c r="J332" s="79"/>
      <c r="K332" s="79"/>
      <c r="L332" s="79"/>
      <c r="M332" s="79"/>
      <c r="N332" s="79"/>
    </row>
    <row r="333" spans="1:14" ht="12.75" customHeight="1">
      <c r="A333" s="53"/>
      <c r="B333" s="148"/>
      <c r="C333" s="232"/>
      <c r="D333" s="232"/>
      <c r="E333" s="232"/>
      <c r="F333" s="233"/>
      <c r="G333" s="104"/>
      <c r="H333" s="234"/>
      <c r="I333" s="20">
        <f t="shared" si="16"/>
        <v>0</v>
      </c>
      <c r="J333" s="79"/>
      <c r="K333" s="79"/>
      <c r="L333" s="79"/>
      <c r="M333" s="79"/>
      <c r="N333" s="79"/>
    </row>
    <row r="334" spans="1:14" ht="12.75" customHeight="1">
      <c r="A334" s="53"/>
      <c r="B334" s="148"/>
      <c r="C334" s="232"/>
      <c r="D334" s="232"/>
      <c r="E334" s="232"/>
      <c r="F334" s="233"/>
      <c r="G334" s="104"/>
      <c r="H334" s="234"/>
      <c r="I334" s="20">
        <f t="shared" si="16"/>
        <v>0</v>
      </c>
      <c r="J334" s="79"/>
      <c r="K334" s="79"/>
      <c r="L334" s="79"/>
      <c r="M334" s="79"/>
      <c r="N334" s="79"/>
    </row>
    <row r="335" spans="1:14" ht="12.75" customHeight="1">
      <c r="A335" s="53"/>
      <c r="B335" s="148"/>
      <c r="C335" s="232"/>
      <c r="D335" s="232"/>
      <c r="E335" s="232"/>
      <c r="F335" s="233"/>
      <c r="G335" s="104"/>
      <c r="H335" s="234"/>
      <c r="I335" s="20">
        <f t="shared" si="16"/>
        <v>0</v>
      </c>
      <c r="J335" s="79"/>
      <c r="K335" s="79"/>
      <c r="L335" s="79"/>
      <c r="M335" s="79"/>
      <c r="N335" s="79"/>
    </row>
    <row r="336" spans="1:14" ht="12.75" customHeight="1">
      <c r="A336" s="53"/>
      <c r="B336" s="148"/>
      <c r="C336" s="232"/>
      <c r="D336" s="232"/>
      <c r="E336" s="232"/>
      <c r="F336" s="233"/>
      <c r="G336" s="104"/>
      <c r="H336" s="234"/>
      <c r="I336" s="20">
        <f t="shared" si="16"/>
        <v>0</v>
      </c>
      <c r="J336" s="79"/>
      <c r="K336" s="79"/>
      <c r="L336" s="79"/>
      <c r="M336" s="79"/>
      <c r="N336" s="79"/>
    </row>
    <row r="337" spans="1:14" ht="12.75" customHeight="1">
      <c r="A337" s="53"/>
      <c r="B337" s="148"/>
      <c r="C337" s="232"/>
      <c r="D337" s="232"/>
      <c r="E337" s="232"/>
      <c r="F337" s="233"/>
      <c r="G337" s="104"/>
      <c r="H337" s="234"/>
      <c r="I337" s="20">
        <f t="shared" si="16"/>
        <v>0</v>
      </c>
      <c r="J337" s="79"/>
      <c r="K337" s="79"/>
      <c r="L337" s="79"/>
      <c r="M337" s="79"/>
      <c r="N337" s="79"/>
    </row>
    <row r="338" spans="1:14" ht="12.75" customHeight="1">
      <c r="A338" s="53"/>
      <c r="B338" s="148"/>
      <c r="C338" s="232"/>
      <c r="D338" s="232"/>
      <c r="E338" s="232"/>
      <c r="F338" s="233"/>
      <c r="G338" s="104"/>
      <c r="H338" s="234"/>
      <c r="I338" s="20">
        <f t="shared" si="16"/>
        <v>0</v>
      </c>
      <c r="J338" s="79"/>
      <c r="K338" s="79"/>
      <c r="L338" s="79"/>
      <c r="M338" s="79"/>
      <c r="N338" s="79"/>
    </row>
    <row r="339" spans="1:14" ht="12.75" customHeight="1">
      <c r="A339" s="53"/>
      <c r="B339" s="148"/>
      <c r="C339" s="232"/>
      <c r="D339" s="232"/>
      <c r="E339" s="232"/>
      <c r="F339" s="233"/>
      <c r="G339" s="104"/>
      <c r="H339" s="234"/>
      <c r="I339" s="20">
        <f t="shared" si="16"/>
        <v>0</v>
      </c>
      <c r="J339" s="79"/>
      <c r="K339" s="79"/>
      <c r="L339" s="79"/>
      <c r="M339" s="79"/>
      <c r="N339" s="79"/>
    </row>
    <row r="340" spans="1:14" ht="12.75" customHeight="1">
      <c r="A340" s="53"/>
      <c r="B340" s="148"/>
      <c r="C340" s="232"/>
      <c r="D340" s="232"/>
      <c r="E340" s="232"/>
      <c r="F340" s="233"/>
      <c r="G340" s="104"/>
      <c r="H340" s="234"/>
      <c r="I340" s="20">
        <f t="shared" si="16"/>
        <v>0</v>
      </c>
      <c r="J340" s="79"/>
      <c r="K340" s="79"/>
      <c r="L340" s="79"/>
      <c r="M340" s="79"/>
      <c r="N340" s="79"/>
    </row>
    <row r="341" spans="1:14" ht="12.75" customHeight="1">
      <c r="A341" s="53"/>
      <c r="B341" s="148"/>
      <c r="C341" s="232"/>
      <c r="D341" s="232"/>
      <c r="E341" s="232"/>
      <c r="F341" s="233"/>
      <c r="G341" s="104"/>
      <c r="H341" s="234"/>
      <c r="I341" s="20">
        <f t="shared" si="16"/>
        <v>0</v>
      </c>
      <c r="J341" s="79"/>
      <c r="K341" s="79"/>
      <c r="L341" s="79"/>
      <c r="M341" s="79"/>
      <c r="N341" s="79"/>
    </row>
    <row r="342" spans="1:14" ht="12.75" customHeight="1">
      <c r="A342" s="53"/>
      <c r="B342" s="148"/>
      <c r="C342" s="232"/>
      <c r="D342" s="232"/>
      <c r="E342" s="232"/>
      <c r="F342" s="233"/>
      <c r="G342" s="104"/>
      <c r="H342" s="234"/>
      <c r="I342" s="20">
        <f t="shared" si="16"/>
        <v>0</v>
      </c>
      <c r="J342" s="79"/>
      <c r="K342" s="79"/>
      <c r="L342" s="79"/>
      <c r="M342" s="79"/>
      <c r="N342" s="79"/>
    </row>
    <row r="343" spans="1:14" ht="12.75" customHeight="1">
      <c r="A343" s="53"/>
      <c r="B343" s="148"/>
      <c r="C343" s="232"/>
      <c r="D343" s="232"/>
      <c r="E343" s="232"/>
      <c r="F343" s="233"/>
      <c r="G343" s="104"/>
      <c r="H343" s="234"/>
      <c r="I343" s="20">
        <f t="shared" si="16"/>
        <v>0</v>
      </c>
      <c r="J343" s="79"/>
      <c r="K343" s="79"/>
      <c r="L343" s="79"/>
      <c r="M343" s="79"/>
      <c r="N343" s="79"/>
    </row>
    <row r="344" spans="1:14" ht="12.75" customHeight="1">
      <c r="A344" s="53"/>
      <c r="B344" s="148"/>
      <c r="C344" s="232"/>
      <c r="D344" s="232"/>
      <c r="E344" s="232"/>
      <c r="F344" s="233"/>
      <c r="G344" s="104"/>
      <c r="H344" s="234"/>
      <c r="I344" s="20">
        <f t="shared" si="16"/>
        <v>0</v>
      </c>
      <c r="J344" s="79"/>
      <c r="K344" s="79"/>
      <c r="L344" s="79"/>
      <c r="M344" s="79"/>
      <c r="N344" s="79"/>
    </row>
    <row r="345" spans="1:14" ht="12.75" customHeight="1">
      <c r="A345" s="53"/>
      <c r="B345" s="148"/>
      <c r="C345" s="232"/>
      <c r="D345" s="232"/>
      <c r="E345" s="232"/>
      <c r="F345" s="233"/>
      <c r="G345" s="104"/>
      <c r="H345" s="234"/>
      <c r="I345" s="20">
        <f t="shared" si="16"/>
        <v>0</v>
      </c>
      <c r="J345" s="79"/>
      <c r="K345" s="79"/>
      <c r="L345" s="79"/>
      <c r="M345" s="79"/>
      <c r="N345" s="79"/>
    </row>
    <row r="346" spans="1:14" ht="12.75" customHeight="1">
      <c r="A346" s="53"/>
      <c r="B346" s="148"/>
      <c r="C346" s="232"/>
      <c r="D346" s="232"/>
      <c r="E346" s="232"/>
      <c r="F346" s="233"/>
      <c r="G346" s="104"/>
      <c r="H346" s="234"/>
      <c r="I346" s="20">
        <f t="shared" si="16"/>
        <v>0</v>
      </c>
      <c r="J346" s="79"/>
      <c r="K346" s="79"/>
      <c r="L346" s="79"/>
      <c r="M346" s="79"/>
      <c r="N346" s="79"/>
    </row>
    <row r="347" spans="1:14" ht="12.75" customHeight="1">
      <c r="A347" s="53"/>
      <c r="B347" s="148"/>
      <c r="C347" s="232"/>
      <c r="D347" s="232"/>
      <c r="E347" s="232"/>
      <c r="F347" s="233"/>
      <c r="G347" s="104"/>
      <c r="H347" s="234"/>
      <c r="I347" s="20">
        <f t="shared" si="16"/>
        <v>0</v>
      </c>
      <c r="J347" s="79"/>
      <c r="K347" s="79"/>
      <c r="L347" s="79"/>
      <c r="M347" s="79"/>
      <c r="N347" s="79"/>
    </row>
    <row r="348" spans="1:14" ht="12.75" customHeight="1">
      <c r="A348" s="53"/>
      <c r="B348" s="148"/>
      <c r="C348" s="232"/>
      <c r="D348" s="232"/>
      <c r="E348" s="232"/>
      <c r="F348" s="233"/>
      <c r="G348" s="104"/>
      <c r="H348" s="234"/>
      <c r="I348" s="20">
        <f t="shared" si="16"/>
        <v>0</v>
      </c>
      <c r="J348" s="79"/>
      <c r="K348" s="79"/>
      <c r="L348" s="79"/>
      <c r="M348" s="79"/>
      <c r="N348" s="79"/>
    </row>
    <row r="349" spans="1:14" ht="12.75" customHeight="1">
      <c r="A349" s="53"/>
      <c r="B349" s="148"/>
      <c r="C349" s="232"/>
      <c r="D349" s="232"/>
      <c r="E349" s="232"/>
      <c r="F349" s="233"/>
      <c r="G349" s="104"/>
      <c r="H349" s="234"/>
      <c r="I349" s="20">
        <f t="shared" si="16"/>
        <v>0</v>
      </c>
      <c r="J349" s="79"/>
      <c r="K349" s="79"/>
      <c r="L349" s="79"/>
      <c r="M349" s="79"/>
      <c r="N349" s="79"/>
    </row>
    <row r="350" spans="1:14" ht="12.75" customHeight="1">
      <c r="A350" s="53"/>
      <c r="B350" s="148"/>
      <c r="C350" s="232"/>
      <c r="D350" s="232"/>
      <c r="E350" s="232"/>
      <c r="F350" s="233"/>
      <c r="G350" s="104"/>
      <c r="H350" s="234"/>
      <c r="I350" s="20">
        <f t="shared" si="16"/>
        <v>0</v>
      </c>
      <c r="J350" s="79"/>
      <c r="K350" s="79"/>
      <c r="L350" s="79"/>
      <c r="M350" s="79"/>
      <c r="N350" s="79"/>
    </row>
    <row r="351" spans="1:14" ht="12.75" customHeight="1">
      <c r="A351" s="53"/>
      <c r="B351" s="148"/>
      <c r="C351" s="232"/>
      <c r="D351" s="232"/>
      <c r="E351" s="232"/>
      <c r="F351" s="233"/>
      <c r="G351" s="104"/>
      <c r="H351" s="234"/>
      <c r="I351" s="20">
        <f t="shared" si="16"/>
        <v>0</v>
      </c>
      <c r="J351" s="79"/>
      <c r="K351" s="79"/>
      <c r="L351" s="79"/>
      <c r="M351" s="79"/>
      <c r="N351" s="79"/>
    </row>
    <row r="352" spans="1:14" ht="12.75" customHeight="1">
      <c r="A352" s="53"/>
      <c r="B352" s="148"/>
      <c r="C352" s="232"/>
      <c r="D352" s="232"/>
      <c r="E352" s="232"/>
      <c r="F352" s="233"/>
      <c r="G352" s="104"/>
      <c r="H352" s="234"/>
      <c r="I352" s="20">
        <f t="shared" si="16"/>
        <v>0</v>
      </c>
      <c r="J352" s="79"/>
      <c r="K352" s="79"/>
      <c r="L352" s="79"/>
      <c r="M352" s="79"/>
      <c r="N352" s="79"/>
    </row>
    <row r="353" spans="1:14" ht="12.75" customHeight="1">
      <c r="A353" s="53"/>
      <c r="B353" s="148"/>
      <c r="C353" s="232"/>
      <c r="D353" s="232"/>
      <c r="E353" s="232"/>
      <c r="F353" s="233"/>
      <c r="G353" s="104"/>
      <c r="H353" s="234"/>
      <c r="I353" s="20">
        <f t="shared" si="16"/>
        <v>0</v>
      </c>
      <c r="J353" s="79"/>
      <c r="K353" s="79"/>
      <c r="L353" s="79"/>
      <c r="M353" s="79"/>
      <c r="N353" s="79"/>
    </row>
    <row r="354" spans="1:14" ht="12.75" customHeight="1">
      <c r="A354" s="53"/>
      <c r="B354" s="148"/>
      <c r="C354" s="232"/>
      <c r="D354" s="232"/>
      <c r="E354" s="232"/>
      <c r="F354" s="233"/>
      <c r="G354" s="104"/>
      <c r="H354" s="234"/>
      <c r="I354" s="20">
        <f t="shared" si="16"/>
        <v>0</v>
      </c>
      <c r="J354" s="79"/>
      <c r="K354" s="79"/>
      <c r="L354" s="79"/>
      <c r="M354" s="79"/>
      <c r="N354" s="79"/>
    </row>
    <row r="355" spans="1:14" ht="12.75" customHeight="1">
      <c r="A355" s="53"/>
      <c r="B355" s="148"/>
      <c r="C355" s="232"/>
      <c r="D355" s="232"/>
      <c r="E355" s="232"/>
      <c r="F355" s="233"/>
      <c r="G355" s="104"/>
      <c r="H355" s="234"/>
      <c r="I355" s="20">
        <f t="shared" si="16"/>
        <v>0</v>
      </c>
      <c r="J355" s="79"/>
      <c r="K355" s="79"/>
      <c r="L355" s="79"/>
      <c r="M355" s="79"/>
      <c r="N355" s="79"/>
    </row>
    <row r="356" spans="1:14" ht="12.75" customHeight="1">
      <c r="A356" s="53"/>
      <c r="B356" s="148"/>
      <c r="C356" s="232"/>
      <c r="D356" s="232"/>
      <c r="E356" s="232"/>
      <c r="F356" s="233"/>
      <c r="G356" s="104"/>
      <c r="H356" s="234"/>
      <c r="I356" s="20">
        <f t="shared" si="16"/>
        <v>0</v>
      </c>
      <c r="J356" s="79"/>
      <c r="K356" s="79"/>
      <c r="L356" s="79"/>
      <c r="M356" s="79"/>
      <c r="N356" s="79"/>
    </row>
    <row r="357" spans="1:14" ht="12.75" customHeight="1">
      <c r="A357" s="53"/>
      <c r="B357" s="148"/>
      <c r="C357" s="232"/>
      <c r="D357" s="232"/>
      <c r="E357" s="232"/>
      <c r="F357" s="233"/>
      <c r="G357" s="104"/>
      <c r="H357" s="234"/>
      <c r="I357" s="20">
        <f t="shared" si="16"/>
        <v>0</v>
      </c>
      <c r="J357" s="79"/>
      <c r="K357" s="79"/>
      <c r="L357" s="79"/>
      <c r="M357" s="79"/>
      <c r="N357" s="79"/>
    </row>
    <row r="358" spans="1:14" ht="12.75" customHeight="1">
      <c r="A358" s="53"/>
      <c r="B358" s="148"/>
      <c r="C358" s="232"/>
      <c r="D358" s="232"/>
      <c r="E358" s="232"/>
      <c r="F358" s="233"/>
      <c r="G358" s="104"/>
      <c r="H358" s="234"/>
      <c r="I358" s="20">
        <f t="shared" si="16"/>
        <v>0</v>
      </c>
      <c r="J358" s="79"/>
      <c r="K358" s="79"/>
      <c r="L358" s="79"/>
      <c r="M358" s="79"/>
      <c r="N358" s="79"/>
    </row>
    <row r="359" spans="1:14" ht="12.75" customHeight="1">
      <c r="A359" s="53"/>
      <c r="B359" s="148"/>
      <c r="C359" s="232"/>
      <c r="D359" s="232"/>
      <c r="E359" s="232"/>
      <c r="F359" s="233"/>
      <c r="G359" s="104"/>
      <c r="H359" s="234"/>
      <c r="I359" s="20">
        <f t="shared" si="16"/>
        <v>0</v>
      </c>
      <c r="J359" s="79"/>
      <c r="K359" s="79"/>
      <c r="L359" s="79"/>
      <c r="M359" s="79"/>
      <c r="N359" s="79"/>
    </row>
    <row r="360" spans="1:14" ht="12.75" customHeight="1">
      <c r="A360" s="53"/>
      <c r="B360" s="148"/>
      <c r="C360" s="232"/>
      <c r="D360" s="232"/>
      <c r="E360" s="232"/>
      <c r="F360" s="233"/>
      <c r="G360" s="104"/>
      <c r="H360" s="234"/>
      <c r="I360" s="20">
        <f t="shared" si="16"/>
        <v>0</v>
      </c>
      <c r="J360" s="79"/>
      <c r="K360" s="79"/>
      <c r="L360" s="79"/>
      <c r="M360" s="79"/>
      <c r="N360" s="79"/>
    </row>
    <row r="361" spans="1:14" ht="12.75" customHeight="1">
      <c r="A361" s="53"/>
      <c r="B361" s="148"/>
      <c r="C361" s="232"/>
      <c r="D361" s="232"/>
      <c r="E361" s="232"/>
      <c r="F361" s="233"/>
      <c r="G361" s="104"/>
      <c r="H361" s="234"/>
      <c r="I361" s="20">
        <f t="shared" si="16"/>
        <v>0</v>
      </c>
      <c r="J361" s="79"/>
      <c r="K361" s="79"/>
      <c r="L361" s="79"/>
      <c r="M361" s="79"/>
      <c r="N361" s="79"/>
    </row>
    <row r="362" spans="1:14" ht="12.75" customHeight="1">
      <c r="A362" s="53"/>
      <c r="B362" s="148"/>
      <c r="C362" s="232"/>
      <c r="D362" s="232"/>
      <c r="E362" s="232"/>
      <c r="F362" s="233"/>
      <c r="G362" s="104"/>
      <c r="H362" s="234"/>
      <c r="I362" s="20">
        <f t="shared" si="16"/>
        <v>0</v>
      </c>
      <c r="J362" s="79"/>
      <c r="K362" s="79"/>
      <c r="L362" s="79"/>
      <c r="M362" s="79"/>
      <c r="N362" s="79"/>
    </row>
    <row r="363" spans="1:14" ht="12.75" customHeight="1">
      <c r="A363" s="53"/>
      <c r="B363" s="148"/>
      <c r="C363" s="232"/>
      <c r="D363" s="232"/>
      <c r="E363" s="232"/>
      <c r="F363" s="233"/>
      <c r="G363" s="104"/>
      <c r="H363" s="234"/>
      <c r="I363" s="20">
        <f t="shared" si="16"/>
        <v>0</v>
      </c>
      <c r="J363" s="79"/>
      <c r="K363" s="79"/>
      <c r="L363" s="79"/>
      <c r="M363" s="79"/>
      <c r="N363" s="79"/>
    </row>
    <row r="364" spans="1:14" ht="12.75" customHeight="1">
      <c r="A364" s="53"/>
      <c r="B364" s="148"/>
      <c r="C364" s="232"/>
      <c r="D364" s="232"/>
      <c r="E364" s="232"/>
      <c r="F364" s="233"/>
      <c r="G364" s="104"/>
      <c r="H364" s="234"/>
      <c r="I364" s="20">
        <f t="shared" si="16"/>
        <v>0</v>
      </c>
      <c r="J364" s="79"/>
      <c r="K364" s="79"/>
      <c r="L364" s="79"/>
      <c r="M364" s="79"/>
      <c r="N364" s="79"/>
    </row>
    <row r="365" spans="1:14" ht="12.75" customHeight="1">
      <c r="A365" s="53"/>
      <c r="B365" s="148"/>
      <c r="C365" s="232"/>
      <c r="D365" s="232"/>
      <c r="E365" s="232"/>
      <c r="F365" s="233"/>
      <c r="G365" s="104"/>
      <c r="H365" s="234"/>
      <c r="I365" s="20">
        <f t="shared" si="16"/>
        <v>0</v>
      </c>
      <c r="J365" s="79"/>
      <c r="K365" s="79"/>
      <c r="L365" s="79"/>
      <c r="M365" s="79"/>
      <c r="N365" s="79"/>
    </row>
    <row r="366" spans="1:14" ht="12.75" customHeight="1">
      <c r="A366" s="54"/>
      <c r="B366" s="14"/>
      <c r="C366" s="14"/>
      <c r="D366" s="14"/>
      <c r="E366" s="14"/>
      <c r="F366" s="14"/>
      <c r="G366" s="106"/>
      <c r="H366" s="236"/>
      <c r="I366" s="21">
        <f t="shared" si="16"/>
        <v>0</v>
      </c>
      <c r="J366" s="79"/>
      <c r="K366" s="79"/>
      <c r="L366" s="79"/>
      <c r="M366" s="79"/>
      <c r="N366" s="79"/>
    </row>
    <row r="367" spans="1:14" ht="12.75" customHeight="1">
      <c r="A367" s="228" t="s">
        <v>49</v>
      </c>
      <c r="B367" s="228"/>
      <c r="C367" s="228"/>
      <c r="D367" s="228"/>
      <c r="E367" s="228"/>
      <c r="F367" s="228"/>
      <c r="G367" s="146">
        <f>SUM(G308:H366)</f>
        <v>0</v>
      </c>
      <c r="H367" s="231"/>
      <c r="I367" s="18">
        <f>SUM(I308:I366)</f>
        <v>0</v>
      </c>
      <c r="J367" s="79"/>
      <c r="K367" s="79"/>
      <c r="L367" s="79"/>
      <c r="M367" s="79"/>
      <c r="N367" s="79"/>
    </row>
    <row r="368" spans="1:14" ht="12.75" customHeight="1">
      <c r="A368" s="192"/>
      <c r="B368" s="99"/>
      <c r="C368" s="99"/>
      <c r="D368" s="99"/>
      <c r="E368" s="99"/>
      <c r="F368" s="99"/>
      <c r="G368" s="99"/>
      <c r="H368" s="99"/>
      <c r="I368" s="84" t="s">
        <v>12</v>
      </c>
      <c r="J368" s="79"/>
      <c r="K368" s="79"/>
      <c r="L368" s="79"/>
      <c r="M368" s="79"/>
      <c r="N368" s="79"/>
    </row>
    <row r="369" spans="1:14" ht="12.75" customHeight="1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</row>
    <row r="370" spans="1:14" s="62" customFormat="1" ht="15.75" customHeight="1">
      <c r="A370" s="97" t="s">
        <v>50</v>
      </c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</row>
    <row r="371" spans="1:14" s="62" customFormat="1" ht="15" customHeight="1">
      <c r="A371" s="97"/>
      <c r="B371" s="102"/>
      <c r="C371" s="102"/>
      <c r="D371" s="102"/>
      <c r="E371" s="102"/>
      <c r="F371" s="102"/>
      <c r="G371" s="102"/>
      <c r="H371" s="102"/>
      <c r="I371" s="102"/>
      <c r="J371" s="99"/>
      <c r="K371" s="99"/>
      <c r="L371" s="99"/>
      <c r="M371" s="99"/>
      <c r="N371" s="99"/>
    </row>
    <row r="372" spans="1:14" s="62" customFormat="1" ht="12.75" customHeight="1">
      <c r="A372" s="145"/>
      <c r="B372" s="112"/>
      <c r="C372" s="112"/>
      <c r="D372" s="112"/>
      <c r="E372" s="112"/>
      <c r="F372" s="112"/>
      <c r="G372" s="158" t="s">
        <v>62</v>
      </c>
      <c r="H372" s="141"/>
      <c r="I372" s="56" t="s">
        <v>35</v>
      </c>
      <c r="J372" s="94"/>
      <c r="K372" s="90"/>
      <c r="L372" s="90"/>
      <c r="M372" s="99"/>
      <c r="N372" s="99"/>
    </row>
    <row r="373" spans="1:14" s="62" customFormat="1" ht="12.75" customHeight="1">
      <c r="A373" s="128"/>
      <c r="B373" s="128"/>
      <c r="C373" s="128"/>
      <c r="D373" s="128"/>
      <c r="E373" s="128"/>
      <c r="F373" s="128"/>
      <c r="G373" s="159"/>
      <c r="H373" s="128"/>
      <c r="I373" s="57" t="s">
        <v>63</v>
      </c>
      <c r="J373" s="94"/>
      <c r="K373" s="90"/>
      <c r="L373" s="90"/>
      <c r="M373" s="99"/>
      <c r="N373" s="99"/>
    </row>
    <row r="374" spans="1:14" ht="12.75" customHeight="1">
      <c r="A374" s="3" t="s">
        <v>51</v>
      </c>
      <c r="B374" s="3"/>
      <c r="C374" s="3"/>
      <c r="D374" s="3"/>
      <c r="E374" s="142" t="s">
        <v>52</v>
      </c>
      <c r="F374" s="143"/>
      <c r="G374" s="15">
        <f>G100</f>
        <v>0</v>
      </c>
      <c r="H374" s="152"/>
      <c r="I374" s="15">
        <f>J100</f>
        <v>0</v>
      </c>
      <c r="J374" s="87" t="s">
        <v>0</v>
      </c>
      <c r="K374" s="110"/>
      <c r="L374" s="110"/>
      <c r="M374" s="99"/>
      <c r="N374" s="99"/>
    </row>
    <row r="375" spans="1:14" ht="12.75" customHeight="1">
      <c r="A375" s="131" t="s">
        <v>53</v>
      </c>
      <c r="B375" s="131"/>
      <c r="C375" s="131"/>
      <c r="D375" s="131"/>
      <c r="E375" s="144" t="s">
        <v>54</v>
      </c>
      <c r="F375" s="114"/>
      <c r="G375" s="15">
        <f>G141</f>
        <v>0</v>
      </c>
      <c r="H375" s="153"/>
      <c r="I375" s="15">
        <f>J141</f>
        <v>0</v>
      </c>
      <c r="J375" s="87" t="s">
        <v>1</v>
      </c>
      <c r="K375" s="110"/>
      <c r="L375" s="110"/>
      <c r="M375" s="99"/>
      <c r="N375" s="99"/>
    </row>
    <row r="376" spans="1:14" ht="12.75" customHeight="1">
      <c r="A376" s="3" t="s">
        <v>55</v>
      </c>
      <c r="B376" s="3"/>
      <c r="C376" s="3"/>
      <c r="D376" s="3"/>
      <c r="E376" s="144" t="s">
        <v>56</v>
      </c>
      <c r="F376" s="114"/>
      <c r="G376" s="15">
        <f>G201</f>
        <v>0</v>
      </c>
      <c r="H376" s="154"/>
      <c r="I376" s="15">
        <f>J201</f>
        <v>0</v>
      </c>
      <c r="J376" s="87" t="s">
        <v>2</v>
      </c>
      <c r="K376" s="110"/>
      <c r="L376" s="110"/>
      <c r="M376" s="99"/>
      <c r="N376" s="99"/>
    </row>
    <row r="377" spans="1:14" ht="12.75" customHeight="1">
      <c r="A377" s="3" t="s">
        <v>57</v>
      </c>
      <c r="B377" s="3"/>
      <c r="C377" s="3"/>
      <c r="D377" s="3"/>
      <c r="E377" s="131" t="s">
        <v>58</v>
      </c>
      <c r="F377" s="132"/>
      <c r="G377" s="15">
        <f>G248</f>
        <v>0</v>
      </c>
      <c r="H377" s="154"/>
      <c r="I377" s="15">
        <f>J248</f>
        <v>0</v>
      </c>
      <c r="J377" s="87" t="s">
        <v>3</v>
      </c>
      <c r="K377" s="110"/>
      <c r="L377" s="110"/>
      <c r="M377" s="99"/>
      <c r="N377" s="99"/>
    </row>
    <row r="378" spans="1:14" ht="12.75" customHeight="1">
      <c r="A378" s="4" t="s">
        <v>59</v>
      </c>
      <c r="B378" s="4"/>
      <c r="C378" s="4"/>
      <c r="D378" s="4"/>
      <c r="E378" s="131" t="s">
        <v>60</v>
      </c>
      <c r="F378" s="114"/>
      <c r="G378" s="15">
        <f>G302</f>
        <v>0</v>
      </c>
      <c r="H378" s="154"/>
      <c r="I378" s="15">
        <f>J302</f>
        <v>0</v>
      </c>
      <c r="J378" s="87" t="s">
        <v>4</v>
      </c>
      <c r="K378" s="110"/>
      <c r="L378" s="110"/>
      <c r="M378" s="99"/>
      <c r="N378" s="99"/>
    </row>
    <row r="379" spans="1:14" ht="12.75" customHeight="1" thickBot="1">
      <c r="A379" s="156"/>
      <c r="B379" s="156"/>
      <c r="C379" s="156"/>
      <c r="D379" s="156"/>
      <c r="E379" s="156"/>
      <c r="F379" s="157"/>
      <c r="G379" s="16"/>
      <c r="H379" s="155"/>
      <c r="I379" s="16"/>
      <c r="J379" s="87"/>
      <c r="K379" s="110"/>
      <c r="L379" s="110"/>
      <c r="M379" s="99"/>
      <c r="N379" s="99"/>
    </row>
    <row r="380" spans="1:14" ht="12.75" customHeight="1">
      <c r="A380" s="180" t="s">
        <v>61</v>
      </c>
      <c r="B380" s="181"/>
      <c r="C380" s="181"/>
      <c r="D380" s="181"/>
      <c r="E380" s="181"/>
      <c r="F380" s="182"/>
      <c r="G380" s="17">
        <f>SUM(G374:G378)</f>
        <v>0</v>
      </c>
      <c r="H380" s="7"/>
      <c r="I380" s="17">
        <f>SUM(I374:I378)</f>
        <v>0</v>
      </c>
      <c r="J380" s="95" t="s">
        <v>8</v>
      </c>
      <c r="K380" s="96"/>
      <c r="L380" s="96"/>
      <c r="M380" s="93"/>
      <c r="N380" s="93"/>
    </row>
    <row r="381" spans="1:14" ht="12.75" customHeight="1">
      <c r="A381" s="192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</row>
    <row r="382" spans="1:14" ht="12.75" customHeight="1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</row>
    <row r="383" spans="1:14" ht="12.75" customHeight="1" thickBot="1">
      <c r="A383" s="131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</row>
    <row r="384" spans="1:14" ht="12.75" customHeight="1" thickBot="1">
      <c r="A384" s="131"/>
      <c r="B384" s="131"/>
      <c r="C384" s="132"/>
      <c r="D384" s="8" t="s">
        <v>64</v>
      </c>
      <c r="E384" s="32" t="s">
        <v>65</v>
      </c>
      <c r="F384" s="108" t="str">
        <f>IF(K6="11-16",0.75,IF(K6="11-18",0.71,"Data ar goll"))</f>
        <v>Data ar goll</v>
      </c>
      <c r="G384" s="109"/>
      <c r="H384" s="239" t="s">
        <v>70</v>
      </c>
      <c r="I384" s="99"/>
      <c r="J384" s="99"/>
      <c r="K384" s="99"/>
      <c r="L384" s="99"/>
      <c r="M384" s="99"/>
      <c r="N384" s="99"/>
    </row>
    <row r="385" spans="1:14" ht="12.75" customHeight="1">
      <c r="A385" s="131"/>
      <c r="B385" s="131"/>
      <c r="C385" s="132"/>
      <c r="D385" s="9" t="s">
        <v>66</v>
      </c>
      <c r="E385" s="10">
        <v>0.75</v>
      </c>
      <c r="F385" s="199" t="str">
        <f>IF((F384="Data ar goll"),"Nodwch yr Ystod Oed yng nghell K6","")</f>
        <v>Nodwch yr Ystod Oed yng nghell K6</v>
      </c>
      <c r="G385" s="200"/>
      <c r="H385" s="200"/>
      <c r="I385" s="200"/>
      <c r="J385" s="200"/>
      <c r="K385" s="200"/>
      <c r="L385" s="200"/>
      <c r="M385" s="200"/>
      <c r="N385" s="200"/>
    </row>
    <row r="386" spans="1:14" ht="12.75" customHeight="1">
      <c r="A386" s="131"/>
      <c r="B386" s="131"/>
      <c r="C386" s="132"/>
      <c r="D386" s="11" t="s">
        <v>67</v>
      </c>
      <c r="E386" s="10">
        <v>0.71</v>
      </c>
      <c r="F386" s="199"/>
      <c r="G386" s="200"/>
      <c r="H386" s="200"/>
      <c r="I386" s="200"/>
      <c r="J386" s="200"/>
      <c r="K386" s="200"/>
      <c r="L386" s="200"/>
      <c r="M386" s="200"/>
      <c r="N386" s="200"/>
    </row>
    <row r="387" spans="1:14" ht="12.75" customHeight="1">
      <c r="A387" s="131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</row>
    <row r="388" spans="1:14" ht="12.75" customHeight="1" thickBot="1">
      <c r="A388" s="131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</row>
    <row r="389" spans="1:14" ht="12.75" customHeight="1" thickBot="1">
      <c r="A389" s="3" t="s">
        <v>68</v>
      </c>
      <c r="B389" s="3"/>
      <c r="C389" s="3"/>
      <c r="D389" s="3"/>
      <c r="E389" s="3"/>
      <c r="F389" s="6"/>
      <c r="G389" s="49">
        <f>IF(ISERROR(I380*F384),"",I380*F384)</f>
      </c>
      <c r="H389" s="42" t="s">
        <v>14</v>
      </c>
      <c r="I389" s="246" t="s">
        <v>71</v>
      </c>
      <c r="J389" s="99"/>
      <c r="K389" s="99"/>
      <c r="L389" s="99"/>
      <c r="M389" s="99"/>
      <c r="N389" s="99"/>
    </row>
    <row r="390" spans="1:14" ht="12.75" customHeight="1">
      <c r="A390" s="194" t="s">
        <v>69</v>
      </c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</row>
    <row r="391" spans="1:14" ht="12.75" customHeight="1" thickBot="1">
      <c r="A391" s="194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</row>
    <row r="392" spans="1:14" ht="12.75" customHeight="1" thickBot="1">
      <c r="A392" s="237" t="s">
        <v>73</v>
      </c>
      <c r="B392" s="238"/>
      <c r="C392" s="238"/>
      <c r="D392" s="238"/>
      <c r="E392" s="238"/>
      <c r="F392" s="86"/>
      <c r="G392" s="75"/>
      <c r="H392" s="42" t="s">
        <v>16</v>
      </c>
      <c r="I392" s="96" t="s">
        <v>72</v>
      </c>
      <c r="J392" s="195"/>
      <c r="K392" s="195"/>
      <c r="L392" s="195"/>
      <c r="M392" s="195"/>
      <c r="N392" s="195"/>
    </row>
    <row r="393" spans="1:14" ht="15" customHeight="1">
      <c r="A393" s="238"/>
      <c r="B393" s="238"/>
      <c r="C393" s="238"/>
      <c r="D393" s="238"/>
      <c r="E393" s="238"/>
      <c r="F393" s="86"/>
      <c r="G393" s="86"/>
      <c r="H393" s="196">
        <f>IF(G392=0,"",IF(G392&lt;G389*0.9,"Wedi rowndio i lawr mwy na 10%, adolygwch y gwerth",IF(G392&gt;=G389,"nheb rowndio i lawr, adolygwch os yw'n briodol","")))</f>
      </c>
      <c r="I393" s="196"/>
      <c r="J393" s="196"/>
      <c r="K393" s="196"/>
      <c r="L393" s="196"/>
      <c r="M393" s="196"/>
      <c r="N393" s="196"/>
    </row>
    <row r="394" spans="1:14" s="76" customFormat="1" ht="12.75" customHeight="1">
      <c r="A394" s="197"/>
      <c r="B394" s="198"/>
      <c r="C394" s="198"/>
      <c r="D394" s="198"/>
      <c r="E394" s="198"/>
      <c r="F394" s="198"/>
      <c r="G394" s="198"/>
      <c r="H394" s="198"/>
      <c r="I394" s="198"/>
      <c r="J394" s="198"/>
      <c r="K394" s="198"/>
      <c r="L394" s="198"/>
      <c r="M394" s="198"/>
      <c r="N394" s="198"/>
    </row>
    <row r="395" spans="1:14" ht="15" customHeight="1">
      <c r="A395" s="97" t="s">
        <v>74</v>
      </c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</row>
    <row r="396" spans="1:14" ht="15" customHeight="1">
      <c r="A396" s="97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</row>
    <row r="397" spans="1:14" ht="12.75" customHeight="1">
      <c r="A397" s="129" t="s">
        <v>75</v>
      </c>
      <c r="B397" s="130"/>
      <c r="C397" s="130"/>
      <c r="D397" s="130"/>
      <c r="E397" s="130"/>
      <c r="F397" s="121" t="s">
        <v>76</v>
      </c>
      <c r="G397" s="122"/>
      <c r="H397" s="115" t="s">
        <v>77</v>
      </c>
      <c r="I397" s="116"/>
      <c r="J397" s="117"/>
      <c r="K397" s="183" t="s">
        <v>78</v>
      </c>
      <c r="L397" s="184"/>
      <c r="M397" s="94"/>
      <c r="N397" s="99"/>
    </row>
    <row r="398" spans="1:14" ht="18.75" customHeight="1">
      <c r="A398" s="130"/>
      <c r="B398" s="130"/>
      <c r="C398" s="130"/>
      <c r="D398" s="130"/>
      <c r="E398" s="130"/>
      <c r="F398" s="123"/>
      <c r="G398" s="124"/>
      <c r="H398" s="118"/>
      <c r="I398" s="119"/>
      <c r="J398" s="120"/>
      <c r="K398" s="185"/>
      <c r="L398" s="186"/>
      <c r="M398" s="126"/>
      <c r="N398" s="99"/>
    </row>
    <row r="399" spans="1:14" ht="12.75" customHeight="1">
      <c r="A399" s="111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3"/>
      <c r="M399" s="126"/>
      <c r="N399" s="99"/>
    </row>
    <row r="400" spans="1:14" ht="12.75" customHeight="1">
      <c r="A400" s="125"/>
      <c r="B400" s="99"/>
      <c r="C400" s="99"/>
      <c r="D400" s="99"/>
      <c r="E400" s="101" t="s">
        <v>79</v>
      </c>
      <c r="F400" s="99"/>
      <c r="G400" s="99"/>
      <c r="H400" s="114"/>
      <c r="I400" s="77"/>
      <c r="J400" s="4"/>
      <c r="K400" s="29">
        <f>IF(F402="",0,ROUND(I400/F402,2))</f>
        <v>0</v>
      </c>
      <c r="L400" s="12"/>
      <c r="M400" s="126"/>
      <c r="N400" s="99"/>
    </row>
    <row r="401" spans="1:14" ht="12.75" customHeight="1">
      <c r="A401" s="126"/>
      <c r="B401" s="99"/>
      <c r="C401" s="99"/>
      <c r="D401" s="99"/>
      <c r="E401" s="101"/>
      <c r="F401" s="99"/>
      <c r="G401" s="99"/>
      <c r="H401" s="99"/>
      <c r="I401" s="99"/>
      <c r="J401" s="99"/>
      <c r="K401" s="99"/>
      <c r="L401" s="114"/>
      <c r="M401" s="126"/>
      <c r="N401" s="99"/>
    </row>
    <row r="402" spans="1:14" ht="12.75" customHeight="1">
      <c r="A402" s="126"/>
      <c r="B402" s="99"/>
      <c r="C402" s="99"/>
      <c r="D402" s="99"/>
      <c r="E402" s="4" t="s">
        <v>80</v>
      </c>
      <c r="F402" s="139"/>
      <c r="G402" s="140"/>
      <c r="H402" s="85"/>
      <c r="I402" s="77"/>
      <c r="J402" s="4"/>
      <c r="K402" s="29">
        <f>IF(F404="",0,ROUND(I402/F404,2))</f>
        <v>0</v>
      </c>
      <c r="L402" s="12"/>
      <c r="M402" s="126"/>
      <c r="N402" s="99"/>
    </row>
    <row r="403" spans="1:14" ht="12.75" customHeight="1">
      <c r="A403" s="126"/>
      <c r="B403" s="99"/>
      <c r="C403" s="99"/>
      <c r="D403" s="99"/>
      <c r="E403" s="101"/>
      <c r="F403" s="99"/>
      <c r="G403" s="99"/>
      <c r="H403" s="99"/>
      <c r="I403" s="99"/>
      <c r="J403" s="99"/>
      <c r="K403" s="99"/>
      <c r="L403" s="114"/>
      <c r="M403" s="126"/>
      <c r="N403" s="99"/>
    </row>
    <row r="404" spans="1:14" ht="12.75" customHeight="1">
      <c r="A404" s="126"/>
      <c r="B404" s="99"/>
      <c r="C404" s="99"/>
      <c r="D404" s="99"/>
      <c r="E404" s="4" t="s">
        <v>81</v>
      </c>
      <c r="F404" s="139"/>
      <c r="G404" s="140"/>
      <c r="H404" s="126"/>
      <c r="I404" s="99"/>
      <c r="J404" s="99"/>
      <c r="K404" s="99"/>
      <c r="L404" s="114"/>
      <c r="M404" s="126"/>
      <c r="N404" s="99"/>
    </row>
    <row r="405" spans="1:14" ht="12.75" customHeight="1">
      <c r="A405" s="126"/>
      <c r="B405" s="99"/>
      <c r="C405" s="99"/>
      <c r="D405" s="99"/>
      <c r="E405" s="101"/>
      <c r="F405" s="99"/>
      <c r="G405" s="99"/>
      <c r="H405" s="99"/>
      <c r="I405" s="99"/>
      <c r="J405" s="99"/>
      <c r="K405" s="99"/>
      <c r="L405" s="114"/>
      <c r="M405" s="126"/>
      <c r="N405" s="99"/>
    </row>
    <row r="406" spans="1:14" ht="12.75" customHeight="1">
      <c r="A406" s="126"/>
      <c r="B406" s="99"/>
      <c r="C406" s="99"/>
      <c r="D406" s="99"/>
      <c r="E406" s="101" t="s">
        <v>82</v>
      </c>
      <c r="F406" s="99"/>
      <c r="G406" s="99"/>
      <c r="H406" s="99"/>
      <c r="I406" s="99"/>
      <c r="J406" s="114"/>
      <c r="K406" s="30">
        <f>(K400+K402)/2</f>
        <v>0</v>
      </c>
      <c r="L406" s="43" t="s">
        <v>15</v>
      </c>
      <c r="M406" s="126"/>
      <c r="N406" s="99"/>
    </row>
    <row r="407" spans="1:14" ht="12.75" customHeight="1">
      <c r="A407" s="127"/>
      <c r="B407" s="128"/>
      <c r="C407" s="128"/>
      <c r="D407" s="128"/>
      <c r="E407" s="137"/>
      <c r="F407" s="128"/>
      <c r="G407" s="128"/>
      <c r="H407" s="128"/>
      <c r="I407" s="128"/>
      <c r="J407" s="128"/>
      <c r="K407" s="128"/>
      <c r="L407" s="138"/>
      <c r="M407" s="126"/>
      <c r="N407" s="99"/>
    </row>
    <row r="408" spans="1:14" ht="12.75" customHeight="1">
      <c r="A408" s="101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</row>
    <row r="409" spans="1:14" ht="12.75" customHeight="1">
      <c r="A409" s="131" t="s">
        <v>83</v>
      </c>
      <c r="B409" s="99"/>
      <c r="C409" s="99"/>
      <c r="D409" s="99"/>
      <c r="E409" s="99"/>
      <c r="F409" s="114"/>
      <c r="G409" s="31">
        <f>IF(ISERROR(G389/(5+K406)),"",IF(G392&gt;0,G392/(5+K406),G389/(5+K406)))</f>
      </c>
      <c r="H409" s="42" t="s">
        <v>10</v>
      </c>
      <c r="I409" s="96" t="s">
        <v>94</v>
      </c>
      <c r="J409" s="255"/>
      <c r="K409" s="255"/>
      <c r="L409" s="255"/>
      <c r="M409" s="255"/>
      <c r="N409" s="255"/>
    </row>
    <row r="410" spans="1:14" ht="12.75" customHeight="1">
      <c r="A410" s="131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</row>
    <row r="411" spans="1:14" ht="12.75" customHeight="1">
      <c r="A411" s="131" t="s">
        <v>84</v>
      </c>
      <c r="B411" s="131"/>
      <c r="C411" s="131"/>
      <c r="D411" s="131"/>
      <c r="E411" s="131"/>
      <c r="F411" s="132"/>
      <c r="G411" s="48">
        <f>IF(ISERROR(G409*K406),"",(G409*K406/2))</f>
      </c>
      <c r="H411" s="3"/>
      <c r="I411" s="246" t="s">
        <v>95</v>
      </c>
      <c r="J411" s="99"/>
      <c r="K411" s="99"/>
      <c r="L411" s="99"/>
      <c r="M411" s="99"/>
      <c r="N411" s="99"/>
    </row>
    <row r="412" spans="1:14" ht="12.75" customHeight="1">
      <c r="A412" s="131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</row>
    <row r="413" spans="1:14" ht="12.75" customHeight="1">
      <c r="A413" s="131" t="s">
        <v>85</v>
      </c>
      <c r="B413" s="131"/>
      <c r="C413" s="131"/>
      <c r="D413" s="131"/>
      <c r="E413" s="3" t="s">
        <v>86</v>
      </c>
      <c r="F413" s="133"/>
      <c r="G413" s="134"/>
      <c r="H413" s="134"/>
      <c r="I413" s="134"/>
      <c r="J413" s="134"/>
      <c r="K413" s="135"/>
      <c r="L413" s="103"/>
      <c r="M413" s="99"/>
      <c r="N413" s="99"/>
    </row>
    <row r="414" spans="1:14" ht="15" customHeight="1">
      <c r="A414" s="131"/>
      <c r="B414" s="99"/>
      <c r="C414" s="99"/>
      <c r="D414" s="99"/>
      <c r="E414" s="131"/>
      <c r="F414" s="177"/>
      <c r="G414" s="177"/>
      <c r="H414" s="177"/>
      <c r="I414" s="177"/>
      <c r="J414" s="177"/>
      <c r="K414" s="177"/>
      <c r="L414" s="177"/>
      <c r="M414" s="177"/>
      <c r="N414" s="177"/>
    </row>
    <row r="415" spans="1:14" ht="12.75" customHeight="1">
      <c r="A415" s="99"/>
      <c r="B415" s="99"/>
      <c r="C415" s="99"/>
      <c r="D415" s="99"/>
      <c r="E415" s="3" t="s">
        <v>87</v>
      </c>
      <c r="F415" s="136"/>
      <c r="G415" s="135"/>
      <c r="H415" s="135"/>
      <c r="I415" s="135"/>
      <c r="J415" s="135"/>
      <c r="K415" s="135"/>
      <c r="L415" s="102"/>
      <c r="M415" s="99"/>
      <c r="N415" s="99"/>
    </row>
    <row r="416" spans="1:14" ht="12.7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</row>
    <row r="417" spans="1:14" ht="12.75" customHeight="1">
      <c r="A417" s="131" t="s">
        <v>88</v>
      </c>
      <c r="B417" s="99"/>
      <c r="C417" s="99"/>
      <c r="D417" s="99"/>
      <c r="E417" s="99"/>
      <c r="F417" s="136"/>
      <c r="G417" s="135"/>
      <c r="H417" s="135"/>
      <c r="I417" s="135"/>
      <c r="J417" s="135"/>
      <c r="K417" s="135"/>
      <c r="L417" s="102"/>
      <c r="M417" s="99"/>
      <c r="N417" s="99"/>
    </row>
    <row r="418" spans="1:14" ht="12.75" customHeight="1">
      <c r="A418" s="192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</row>
    <row r="419" spans="1:14" ht="12.75" customHeight="1">
      <c r="A419" s="193" t="s">
        <v>89</v>
      </c>
      <c r="B419" s="254"/>
      <c r="C419" s="254"/>
      <c r="D419" s="254"/>
      <c r="E419" s="254"/>
      <c r="F419" s="254"/>
      <c r="G419" s="254"/>
      <c r="H419" s="254"/>
      <c r="I419" s="254"/>
      <c r="J419" s="254"/>
      <c r="K419" s="254"/>
      <c r="L419" s="254"/>
      <c r="M419" s="254"/>
      <c r="N419" s="254"/>
    </row>
    <row r="420" spans="1:14" ht="12.75" customHeight="1">
      <c r="A420" s="193"/>
      <c r="B420" s="176"/>
      <c r="C420" s="176"/>
      <c r="D420" s="176"/>
      <c r="E420" s="176"/>
      <c r="F420" s="176"/>
      <c r="G420" s="176"/>
      <c r="H420" s="176"/>
      <c r="I420" s="176"/>
      <c r="J420" s="176"/>
      <c r="K420" s="176"/>
      <c r="L420" s="176"/>
      <c r="M420" s="176"/>
      <c r="N420" s="176"/>
    </row>
    <row r="421" spans="1:14" ht="12.75" customHeight="1">
      <c r="A421" s="187" t="s">
        <v>90</v>
      </c>
      <c r="B421" s="188"/>
      <c r="C421" s="188"/>
      <c r="D421" s="188"/>
      <c r="E421" s="188"/>
      <c r="F421" s="189"/>
      <c r="G421" s="189"/>
      <c r="H421" s="175"/>
      <c r="I421" s="176"/>
      <c r="J421" s="176"/>
      <c r="K421" s="176"/>
      <c r="L421" s="176"/>
      <c r="M421" s="176"/>
      <c r="N421" s="176"/>
    </row>
    <row r="422" spans="1:14" ht="12.75" customHeight="1">
      <c r="A422" s="190"/>
      <c r="B422" s="190"/>
      <c r="C422" s="190"/>
      <c r="D422" s="190"/>
      <c r="E422" s="190"/>
      <c r="F422" s="191"/>
      <c r="G422" s="191"/>
      <c r="H422" s="175"/>
      <c r="I422" s="176"/>
      <c r="J422" s="176"/>
      <c r="K422" s="176"/>
      <c r="L422" s="176"/>
      <c r="M422" s="176"/>
      <c r="N422" s="176"/>
    </row>
    <row r="423" spans="1:14" ht="15" customHeight="1">
      <c r="A423" s="179" t="s">
        <v>91</v>
      </c>
      <c r="B423" s="179"/>
      <c r="C423" s="179"/>
      <c r="D423" s="179"/>
      <c r="E423" s="179"/>
      <c r="F423" s="141"/>
      <c r="G423" s="25">
        <f>I367</f>
        <v>0</v>
      </c>
      <c r="H423" s="175"/>
      <c r="I423" s="176"/>
      <c r="J423" s="176"/>
      <c r="K423" s="176"/>
      <c r="L423" s="176"/>
      <c r="M423" s="176"/>
      <c r="N423" s="176"/>
    </row>
    <row r="424" spans="1:14" ht="15" customHeight="1">
      <c r="A424" s="178" t="s">
        <v>92</v>
      </c>
      <c r="B424" s="178"/>
      <c r="C424" s="178"/>
      <c r="D424" s="178"/>
      <c r="E424" s="178"/>
      <c r="F424" s="178"/>
      <c r="G424" s="25">
        <f>K100+K141+K201+K248+K302</f>
        <v>0</v>
      </c>
      <c r="H424" s="175"/>
      <c r="I424" s="176"/>
      <c r="J424" s="176"/>
      <c r="K424" s="176"/>
      <c r="L424" s="176"/>
      <c r="M424" s="176"/>
      <c r="N424" s="176"/>
    </row>
    <row r="425" spans="1:14" ht="12.75" customHeight="1">
      <c r="A425" s="24"/>
      <c r="B425" s="24"/>
      <c r="C425" s="24"/>
      <c r="D425" s="24"/>
      <c r="E425" s="26" t="s">
        <v>93</v>
      </c>
      <c r="F425" s="27"/>
      <c r="G425" s="28">
        <f>SUM(G423:G424)</f>
        <v>0</v>
      </c>
      <c r="H425" s="175"/>
      <c r="I425" s="176"/>
      <c r="J425" s="176"/>
      <c r="K425" s="176"/>
      <c r="L425" s="176"/>
      <c r="M425" s="176"/>
      <c r="N425" s="176"/>
    </row>
    <row r="426" spans="1:14" ht="12.75" customHeight="1">
      <c r="A426" s="131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</row>
    <row r="427" spans="1:14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</row>
    <row r="429" spans="1:14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</row>
    <row r="430" spans="1:14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</row>
    <row r="431" spans="1:14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</row>
    <row r="432" spans="1:14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</row>
    <row r="433" spans="1:14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</row>
    <row r="434" spans="1:14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</row>
    <row r="435" spans="1:14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</row>
    <row r="436" spans="1:14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</row>
    <row r="437" spans="1:14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</row>
    <row r="438" spans="1:14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</row>
    <row r="439" spans="1:14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</row>
    <row r="440" spans="1:14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</row>
    <row r="441" spans="1:14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</row>
    <row r="442" spans="1:14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</row>
    <row r="443" spans="1:14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</row>
    <row r="444" spans="1:14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</row>
    <row r="445" spans="1:14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</row>
    <row r="446" spans="1:14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</row>
    <row r="447" spans="1:14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</row>
    <row r="448" spans="1:14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</row>
    <row r="449" spans="1:14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</row>
    <row r="450" spans="1:14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</row>
    <row r="451" spans="1:14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</row>
    <row r="452" spans="1:14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</row>
    <row r="453" spans="1:14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</row>
    <row r="454" spans="1:14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</row>
    <row r="455" spans="1:14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</row>
    <row r="456" spans="1:14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</row>
    <row r="457" spans="1:14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</row>
    <row r="458" spans="1:14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</row>
    <row r="459" spans="1:14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</row>
    <row r="460" spans="1:14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</row>
    <row r="461" spans="1:14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</row>
    <row r="462" spans="1:14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</row>
  </sheetData>
  <sheetProtection password="CF0D" sheet="1" objects="1" scenarios="1" selectLockedCells="1"/>
  <mergeCells count="788">
    <mergeCell ref="A369:N369"/>
    <mergeCell ref="A426:N426"/>
    <mergeCell ref="A3:G3"/>
    <mergeCell ref="A250:N250"/>
    <mergeCell ref="A251:N251"/>
    <mergeCell ref="A304:N304"/>
    <mergeCell ref="A419:N419"/>
    <mergeCell ref="I409:N409"/>
    <mergeCell ref="I411:N411"/>
    <mergeCell ref="F404:G404"/>
    <mergeCell ref="E405:L405"/>
    <mergeCell ref="L417:N417"/>
    <mergeCell ref="E416:N416"/>
    <mergeCell ref="A411:F411"/>
    <mergeCell ref="A370:N370"/>
    <mergeCell ref="G161:H161"/>
    <mergeCell ref="G189:H189"/>
    <mergeCell ref="G190:H190"/>
    <mergeCell ref="G191:H191"/>
    <mergeCell ref="G165:H165"/>
    <mergeCell ref="G166:H166"/>
    <mergeCell ref="G215:H215"/>
    <mergeCell ref="G216:H216"/>
    <mergeCell ref="G217:H217"/>
    <mergeCell ref="G173:H173"/>
    <mergeCell ref="G174:H174"/>
    <mergeCell ref="G175:H175"/>
    <mergeCell ref="G176:H176"/>
    <mergeCell ref="I27:N27"/>
    <mergeCell ref="I28:N28"/>
    <mergeCell ref="I33:N33"/>
    <mergeCell ref="I34:N34"/>
    <mergeCell ref="I29:N29"/>
    <mergeCell ref="I30:N30"/>
    <mergeCell ref="I31:N31"/>
    <mergeCell ref="I32:N32"/>
    <mergeCell ref="I17:N17"/>
    <mergeCell ref="I18:N18"/>
    <mergeCell ref="I19:N19"/>
    <mergeCell ref="I20:N20"/>
    <mergeCell ref="A1:N1"/>
    <mergeCell ref="I15:N15"/>
    <mergeCell ref="I16:N16"/>
    <mergeCell ref="I13:N13"/>
    <mergeCell ref="I14:N14"/>
    <mergeCell ref="A2:N2"/>
    <mergeCell ref="I3:N3"/>
    <mergeCell ref="A6:G6"/>
    <mergeCell ref="A5:H5"/>
    <mergeCell ref="A4:H4"/>
    <mergeCell ref="J104:J105"/>
    <mergeCell ref="A390:N390"/>
    <mergeCell ref="I389:N389"/>
    <mergeCell ref="G157:H157"/>
    <mergeCell ref="G158:H158"/>
    <mergeCell ref="G159:H159"/>
    <mergeCell ref="G281:H281"/>
    <mergeCell ref="G282:H282"/>
    <mergeCell ref="G265:H265"/>
    <mergeCell ref="G163:H163"/>
    <mergeCell ref="G164:H164"/>
    <mergeCell ref="B33:F33"/>
    <mergeCell ref="A34:F34"/>
    <mergeCell ref="A35:N35"/>
    <mergeCell ref="A102:N102"/>
    <mergeCell ref="A143:N143"/>
    <mergeCell ref="A144:N144"/>
    <mergeCell ref="G150:H150"/>
    <mergeCell ref="G151:H151"/>
    <mergeCell ref="G111:H111"/>
    <mergeCell ref="G20:H20"/>
    <mergeCell ref="G21:H21"/>
    <mergeCell ref="G22:H22"/>
    <mergeCell ref="K104:K105"/>
    <mergeCell ref="I21:N21"/>
    <mergeCell ref="I22:N22"/>
    <mergeCell ref="I23:N23"/>
    <mergeCell ref="I24:N24"/>
    <mergeCell ref="I25:N25"/>
    <mergeCell ref="I26:N26"/>
    <mergeCell ref="G30:H30"/>
    <mergeCell ref="G25:H25"/>
    <mergeCell ref="G26:H26"/>
    <mergeCell ref="G29:H29"/>
    <mergeCell ref="G172:H172"/>
    <mergeCell ref="G169:H169"/>
    <mergeCell ref="G170:H170"/>
    <mergeCell ref="B32:F32"/>
    <mergeCell ref="B169:F169"/>
    <mergeCell ref="G156:H156"/>
    <mergeCell ref="G162:H162"/>
    <mergeCell ref="B163:F163"/>
    <mergeCell ref="B164:F164"/>
    <mergeCell ref="G155:H155"/>
    <mergeCell ref="G160:H160"/>
    <mergeCell ref="A142:I142"/>
    <mergeCell ref="B111:F111"/>
    <mergeCell ref="G154:H154"/>
    <mergeCell ref="G152:H152"/>
    <mergeCell ref="G153:H153"/>
    <mergeCell ref="B151:F151"/>
    <mergeCell ref="B152:F152"/>
    <mergeCell ref="I146:I147"/>
    <mergeCell ref="B118:F118"/>
    <mergeCell ref="J146:J147"/>
    <mergeCell ref="B149:F149"/>
    <mergeCell ref="B110:F110"/>
    <mergeCell ref="G141:H141"/>
    <mergeCell ref="A141:F141"/>
    <mergeCell ref="G148:H148"/>
    <mergeCell ref="G149:H149"/>
    <mergeCell ref="B146:F147"/>
    <mergeCell ref="G146:H147"/>
    <mergeCell ref="B115:F115"/>
    <mergeCell ref="G201:H201"/>
    <mergeCell ref="A37:N37"/>
    <mergeCell ref="G40:H40"/>
    <mergeCell ref="G59:H59"/>
    <mergeCell ref="B38:F39"/>
    <mergeCell ref="A38:A39"/>
    <mergeCell ref="I38:I39"/>
    <mergeCell ref="J38:J39"/>
    <mergeCell ref="K146:K147"/>
    <mergeCell ref="A145:N145"/>
    <mergeCell ref="G54:H54"/>
    <mergeCell ref="G55:H55"/>
    <mergeCell ref="G56:H56"/>
    <mergeCell ref="G71:H71"/>
    <mergeCell ref="G61:H61"/>
    <mergeCell ref="B96:F96"/>
    <mergeCell ref="B97:F97"/>
    <mergeCell ref="G96:H96"/>
    <mergeCell ref="G68:H68"/>
    <mergeCell ref="G70:H70"/>
    <mergeCell ref="G91:H91"/>
    <mergeCell ref="G97:H97"/>
    <mergeCell ref="G82:H82"/>
    <mergeCell ref="G83:H83"/>
    <mergeCell ref="G84:H84"/>
    <mergeCell ref="B104:F105"/>
    <mergeCell ref="B168:F168"/>
    <mergeCell ref="B166:F166"/>
    <mergeCell ref="B167:F167"/>
    <mergeCell ref="B154:F154"/>
    <mergeCell ref="B155:F155"/>
    <mergeCell ref="B156:F156"/>
    <mergeCell ref="B150:F150"/>
    <mergeCell ref="B108:F108"/>
    <mergeCell ref="B107:F107"/>
    <mergeCell ref="G168:H168"/>
    <mergeCell ref="B165:F165"/>
    <mergeCell ref="B170:F170"/>
    <mergeCell ref="B171:F171"/>
    <mergeCell ref="G167:H167"/>
    <mergeCell ref="G171:H171"/>
    <mergeCell ref="B172:F172"/>
    <mergeCell ref="B173:F173"/>
    <mergeCell ref="B174:F174"/>
    <mergeCell ref="B153:F153"/>
    <mergeCell ref="B162:F162"/>
    <mergeCell ref="G98:H98"/>
    <mergeCell ref="G99:H99"/>
    <mergeCell ref="G100:H100"/>
    <mergeCell ref="G110:H110"/>
    <mergeCell ref="G108:H108"/>
    <mergeCell ref="G106:H106"/>
    <mergeCell ref="G107:H107"/>
    <mergeCell ref="B99:F99"/>
    <mergeCell ref="B148:F148"/>
    <mergeCell ref="G86:H86"/>
    <mergeCell ref="G87:H87"/>
    <mergeCell ref="G88:H88"/>
    <mergeCell ref="G109:H109"/>
    <mergeCell ref="A103:N103"/>
    <mergeCell ref="A104:A105"/>
    <mergeCell ref="G104:H105"/>
    <mergeCell ref="I104:I105"/>
    <mergeCell ref="G85:H85"/>
    <mergeCell ref="G90:H90"/>
    <mergeCell ref="B98:F98"/>
    <mergeCell ref="B106:F106"/>
    <mergeCell ref="G92:H92"/>
    <mergeCell ref="G93:H93"/>
    <mergeCell ref="G94:H94"/>
    <mergeCell ref="G95:H95"/>
    <mergeCell ref="A101:I101"/>
    <mergeCell ref="A100:F100"/>
    <mergeCell ref="K38:K39"/>
    <mergeCell ref="B40:F40"/>
    <mergeCell ref="B41:F41"/>
    <mergeCell ref="B42:F42"/>
    <mergeCell ref="G42:H42"/>
    <mergeCell ref="G38:H39"/>
    <mergeCell ref="B43:F43"/>
    <mergeCell ref="B44:F44"/>
    <mergeCell ref="B45:F45"/>
    <mergeCell ref="B46:F46"/>
    <mergeCell ref="B51:F51"/>
    <mergeCell ref="B52:F52"/>
    <mergeCell ref="B53:F53"/>
    <mergeCell ref="B54:F54"/>
    <mergeCell ref="B47:F47"/>
    <mergeCell ref="B48:F48"/>
    <mergeCell ref="B49:F49"/>
    <mergeCell ref="B50:F50"/>
    <mergeCell ref="B60:F60"/>
    <mergeCell ref="B61:F61"/>
    <mergeCell ref="A410:N410"/>
    <mergeCell ref="A408:N408"/>
    <mergeCell ref="G65:H65"/>
    <mergeCell ref="G67:H67"/>
    <mergeCell ref="G89:H89"/>
    <mergeCell ref="G366:H366"/>
    <mergeCell ref="A392:E393"/>
    <mergeCell ref="H384:N384"/>
    <mergeCell ref="B56:F56"/>
    <mergeCell ref="B57:F57"/>
    <mergeCell ref="B58:F58"/>
    <mergeCell ref="B59:F59"/>
    <mergeCell ref="I5:J5"/>
    <mergeCell ref="K5:N5"/>
    <mergeCell ref="J4:N4"/>
    <mergeCell ref="A36:N36"/>
    <mergeCell ref="B20:F20"/>
    <mergeCell ref="B21:F21"/>
    <mergeCell ref="B22:F22"/>
    <mergeCell ref="G19:H19"/>
    <mergeCell ref="B17:F17"/>
    <mergeCell ref="B18:F18"/>
    <mergeCell ref="G367:H367"/>
    <mergeCell ref="B264:F264"/>
    <mergeCell ref="G264:H264"/>
    <mergeCell ref="B265:F265"/>
    <mergeCell ref="B363:F363"/>
    <mergeCell ref="G363:H363"/>
    <mergeCell ref="B360:F360"/>
    <mergeCell ref="G306:H307"/>
    <mergeCell ref="A302:F302"/>
    <mergeCell ref="G360:H360"/>
    <mergeCell ref="B55:F55"/>
    <mergeCell ref="A367:F367"/>
    <mergeCell ref="A368:H368"/>
    <mergeCell ref="B364:F364"/>
    <mergeCell ref="G364:H364"/>
    <mergeCell ref="B365:F365"/>
    <mergeCell ref="G365:H365"/>
    <mergeCell ref="B362:F362"/>
    <mergeCell ref="G362:H362"/>
    <mergeCell ref="B361:F361"/>
    <mergeCell ref="G361:H361"/>
    <mergeCell ref="B358:F358"/>
    <mergeCell ref="G358:H358"/>
    <mergeCell ref="B359:F359"/>
    <mergeCell ref="G359:H359"/>
    <mergeCell ref="B356:F356"/>
    <mergeCell ref="G356:H356"/>
    <mergeCell ref="B357:F357"/>
    <mergeCell ref="G357:H357"/>
    <mergeCell ref="B354:F354"/>
    <mergeCell ref="G354:H354"/>
    <mergeCell ref="B355:F355"/>
    <mergeCell ref="G355:H355"/>
    <mergeCell ref="B352:F352"/>
    <mergeCell ref="G352:H352"/>
    <mergeCell ref="B353:F353"/>
    <mergeCell ref="G353:H353"/>
    <mergeCell ref="B350:F350"/>
    <mergeCell ref="G350:H350"/>
    <mergeCell ref="B351:F351"/>
    <mergeCell ref="G351:H351"/>
    <mergeCell ref="B348:F348"/>
    <mergeCell ref="G348:H348"/>
    <mergeCell ref="B349:F349"/>
    <mergeCell ref="G349:H349"/>
    <mergeCell ref="B346:F346"/>
    <mergeCell ref="G346:H346"/>
    <mergeCell ref="B347:F347"/>
    <mergeCell ref="G347:H347"/>
    <mergeCell ref="B344:F344"/>
    <mergeCell ref="G344:H344"/>
    <mergeCell ref="B345:F345"/>
    <mergeCell ref="G345:H345"/>
    <mergeCell ref="B342:F342"/>
    <mergeCell ref="G342:H342"/>
    <mergeCell ref="B343:F343"/>
    <mergeCell ref="G343:H343"/>
    <mergeCell ref="B340:F340"/>
    <mergeCell ref="G340:H340"/>
    <mergeCell ref="B341:F341"/>
    <mergeCell ref="G341:H341"/>
    <mergeCell ref="B338:F338"/>
    <mergeCell ref="G338:H338"/>
    <mergeCell ref="B339:F339"/>
    <mergeCell ref="G339:H339"/>
    <mergeCell ref="B336:F336"/>
    <mergeCell ref="G336:H336"/>
    <mergeCell ref="B337:F337"/>
    <mergeCell ref="G337:H337"/>
    <mergeCell ref="B334:F334"/>
    <mergeCell ref="G334:H334"/>
    <mergeCell ref="B335:F335"/>
    <mergeCell ref="G335:H335"/>
    <mergeCell ref="B332:F332"/>
    <mergeCell ref="G332:H332"/>
    <mergeCell ref="B333:F333"/>
    <mergeCell ref="G333:H333"/>
    <mergeCell ref="B330:F330"/>
    <mergeCell ref="G330:H330"/>
    <mergeCell ref="B331:F331"/>
    <mergeCell ref="G331:H331"/>
    <mergeCell ref="B328:F328"/>
    <mergeCell ref="G328:H328"/>
    <mergeCell ref="B329:F329"/>
    <mergeCell ref="G329:H329"/>
    <mergeCell ref="B326:F326"/>
    <mergeCell ref="G326:H326"/>
    <mergeCell ref="B327:F327"/>
    <mergeCell ref="G327:H327"/>
    <mergeCell ref="B324:F324"/>
    <mergeCell ref="G324:H324"/>
    <mergeCell ref="B325:F325"/>
    <mergeCell ref="G325:H325"/>
    <mergeCell ref="B322:F322"/>
    <mergeCell ref="G322:H322"/>
    <mergeCell ref="B323:F323"/>
    <mergeCell ref="G323:H323"/>
    <mergeCell ref="B320:F320"/>
    <mergeCell ref="G320:H320"/>
    <mergeCell ref="B321:F321"/>
    <mergeCell ref="G321:H321"/>
    <mergeCell ref="B318:F318"/>
    <mergeCell ref="G318:H318"/>
    <mergeCell ref="B319:F319"/>
    <mergeCell ref="G319:H319"/>
    <mergeCell ref="B316:F316"/>
    <mergeCell ref="G316:H316"/>
    <mergeCell ref="B317:F317"/>
    <mergeCell ref="G317:H317"/>
    <mergeCell ref="B314:F314"/>
    <mergeCell ref="G314:H314"/>
    <mergeCell ref="B315:F315"/>
    <mergeCell ref="G315:H315"/>
    <mergeCell ref="B312:F312"/>
    <mergeCell ref="G312:H312"/>
    <mergeCell ref="B313:F313"/>
    <mergeCell ref="G313:H313"/>
    <mergeCell ref="B310:F310"/>
    <mergeCell ref="G310:H310"/>
    <mergeCell ref="B311:F311"/>
    <mergeCell ref="G311:H311"/>
    <mergeCell ref="B308:F308"/>
    <mergeCell ref="G308:H308"/>
    <mergeCell ref="B309:F309"/>
    <mergeCell ref="G309:H309"/>
    <mergeCell ref="B300:F300"/>
    <mergeCell ref="G300:H300"/>
    <mergeCell ref="A306:A307"/>
    <mergeCell ref="B306:F307"/>
    <mergeCell ref="B301:F301"/>
    <mergeCell ref="G301:H301"/>
    <mergeCell ref="G302:H302"/>
    <mergeCell ref="A303:I303"/>
    <mergeCell ref="A305:N305"/>
    <mergeCell ref="B298:F298"/>
    <mergeCell ref="G298:H298"/>
    <mergeCell ref="B299:F299"/>
    <mergeCell ref="G299:H299"/>
    <mergeCell ref="B296:F296"/>
    <mergeCell ref="G296:H296"/>
    <mergeCell ref="B297:F297"/>
    <mergeCell ref="G297:H297"/>
    <mergeCell ref="B294:F294"/>
    <mergeCell ref="G294:H294"/>
    <mergeCell ref="B295:F295"/>
    <mergeCell ref="G295:H295"/>
    <mergeCell ref="B292:F292"/>
    <mergeCell ref="G292:H292"/>
    <mergeCell ref="B293:F293"/>
    <mergeCell ref="G293:H293"/>
    <mergeCell ref="B290:F290"/>
    <mergeCell ref="G290:H290"/>
    <mergeCell ref="B291:F291"/>
    <mergeCell ref="G291:H291"/>
    <mergeCell ref="B280:F280"/>
    <mergeCell ref="G280:H280"/>
    <mergeCell ref="B289:F289"/>
    <mergeCell ref="G289:H289"/>
    <mergeCell ref="G283:H283"/>
    <mergeCell ref="G284:H284"/>
    <mergeCell ref="G285:H285"/>
    <mergeCell ref="G286:H286"/>
    <mergeCell ref="G287:H287"/>
    <mergeCell ref="G288:H288"/>
    <mergeCell ref="B278:F278"/>
    <mergeCell ref="G278:H278"/>
    <mergeCell ref="B279:F279"/>
    <mergeCell ref="G279:H279"/>
    <mergeCell ref="B276:F276"/>
    <mergeCell ref="G276:H276"/>
    <mergeCell ref="B277:F277"/>
    <mergeCell ref="G277:H277"/>
    <mergeCell ref="B274:F274"/>
    <mergeCell ref="G274:H274"/>
    <mergeCell ref="B275:F275"/>
    <mergeCell ref="G275:H275"/>
    <mergeCell ref="B272:F272"/>
    <mergeCell ref="G272:H272"/>
    <mergeCell ref="B273:F273"/>
    <mergeCell ref="G273:H273"/>
    <mergeCell ref="B270:F270"/>
    <mergeCell ref="G270:H270"/>
    <mergeCell ref="B271:F271"/>
    <mergeCell ref="G271:H271"/>
    <mergeCell ref="B268:F268"/>
    <mergeCell ref="G268:H268"/>
    <mergeCell ref="B269:F269"/>
    <mergeCell ref="G269:H269"/>
    <mergeCell ref="B266:F266"/>
    <mergeCell ref="G266:H266"/>
    <mergeCell ref="B267:F267"/>
    <mergeCell ref="G267:H267"/>
    <mergeCell ref="B256:F256"/>
    <mergeCell ref="G256:H256"/>
    <mergeCell ref="B261:F261"/>
    <mergeCell ref="G261:H261"/>
    <mergeCell ref="G259:H259"/>
    <mergeCell ref="G260:H260"/>
    <mergeCell ref="B262:F262"/>
    <mergeCell ref="B263:F263"/>
    <mergeCell ref="G263:H263"/>
    <mergeCell ref="G257:H257"/>
    <mergeCell ref="G258:H258"/>
    <mergeCell ref="G262:H262"/>
    <mergeCell ref="B245:F245"/>
    <mergeCell ref="G245:H245"/>
    <mergeCell ref="B246:F246"/>
    <mergeCell ref="G246:H246"/>
    <mergeCell ref="B247:F247"/>
    <mergeCell ref="G247:H247"/>
    <mergeCell ref="A248:F248"/>
    <mergeCell ref="A249:I249"/>
    <mergeCell ref="B243:F243"/>
    <mergeCell ref="G243:H243"/>
    <mergeCell ref="B244:F244"/>
    <mergeCell ref="G244:H244"/>
    <mergeCell ref="B241:F241"/>
    <mergeCell ref="G241:H241"/>
    <mergeCell ref="B242:F242"/>
    <mergeCell ref="G242:H242"/>
    <mergeCell ref="B239:F239"/>
    <mergeCell ref="G239:H239"/>
    <mergeCell ref="B240:F240"/>
    <mergeCell ref="G240:H240"/>
    <mergeCell ref="B237:F237"/>
    <mergeCell ref="G237:H237"/>
    <mergeCell ref="B238:F238"/>
    <mergeCell ref="G238:H238"/>
    <mergeCell ref="B235:F235"/>
    <mergeCell ref="G235:H235"/>
    <mergeCell ref="B236:F236"/>
    <mergeCell ref="G236:H236"/>
    <mergeCell ref="B233:F233"/>
    <mergeCell ref="G233:H233"/>
    <mergeCell ref="B234:F234"/>
    <mergeCell ref="G234:H234"/>
    <mergeCell ref="B231:F231"/>
    <mergeCell ref="G231:H231"/>
    <mergeCell ref="B232:F232"/>
    <mergeCell ref="G232:H232"/>
    <mergeCell ref="B229:F229"/>
    <mergeCell ref="G229:H229"/>
    <mergeCell ref="B230:F230"/>
    <mergeCell ref="G230:H230"/>
    <mergeCell ref="B227:F227"/>
    <mergeCell ref="G227:H227"/>
    <mergeCell ref="B228:F228"/>
    <mergeCell ref="G228:H228"/>
    <mergeCell ref="B225:F225"/>
    <mergeCell ref="G225:H225"/>
    <mergeCell ref="B226:F226"/>
    <mergeCell ref="G226:H226"/>
    <mergeCell ref="B223:F223"/>
    <mergeCell ref="G223:H223"/>
    <mergeCell ref="B224:F224"/>
    <mergeCell ref="G224:H224"/>
    <mergeCell ref="B221:F221"/>
    <mergeCell ref="G221:H221"/>
    <mergeCell ref="B222:F222"/>
    <mergeCell ref="G222:H222"/>
    <mergeCell ref="B219:F219"/>
    <mergeCell ref="G219:H219"/>
    <mergeCell ref="B220:F220"/>
    <mergeCell ref="G220:H220"/>
    <mergeCell ref="B208:F208"/>
    <mergeCell ref="G208:H208"/>
    <mergeCell ref="B218:F218"/>
    <mergeCell ref="G218:H218"/>
    <mergeCell ref="G209:H209"/>
    <mergeCell ref="G210:H210"/>
    <mergeCell ref="G211:H211"/>
    <mergeCell ref="G212:H212"/>
    <mergeCell ref="G213:H213"/>
    <mergeCell ref="G214:H214"/>
    <mergeCell ref="B200:F200"/>
    <mergeCell ref="B206:F207"/>
    <mergeCell ref="G200:H200"/>
    <mergeCell ref="G202:H202"/>
    <mergeCell ref="A201:F201"/>
    <mergeCell ref="A202:F202"/>
    <mergeCell ref="G206:H207"/>
    <mergeCell ref="A204:M204"/>
    <mergeCell ref="A203:M203"/>
    <mergeCell ref="I206:I207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94:H194"/>
    <mergeCell ref="G195:H195"/>
    <mergeCell ref="G192:H192"/>
    <mergeCell ref="G193:H193"/>
    <mergeCell ref="G196:H196"/>
    <mergeCell ref="G197:H197"/>
    <mergeCell ref="G198:H198"/>
    <mergeCell ref="G199:H199"/>
    <mergeCell ref="G80:H80"/>
    <mergeCell ref="G81:H81"/>
    <mergeCell ref="G74:H74"/>
    <mergeCell ref="G75:H75"/>
    <mergeCell ref="G76:H76"/>
    <mergeCell ref="G77:H77"/>
    <mergeCell ref="G78:H78"/>
    <mergeCell ref="G79:H79"/>
    <mergeCell ref="G73:H73"/>
    <mergeCell ref="G57:H57"/>
    <mergeCell ref="G60:H60"/>
    <mergeCell ref="G69:H69"/>
    <mergeCell ref="G72:H72"/>
    <mergeCell ref="G58:H58"/>
    <mergeCell ref="G66:H66"/>
    <mergeCell ref="G62:H62"/>
    <mergeCell ref="G63:H63"/>
    <mergeCell ref="G64:H64"/>
    <mergeCell ref="G43:H43"/>
    <mergeCell ref="G53:H53"/>
    <mergeCell ref="G44:H44"/>
    <mergeCell ref="G45:H45"/>
    <mergeCell ref="G46:H46"/>
    <mergeCell ref="G47:H47"/>
    <mergeCell ref="G48:H48"/>
    <mergeCell ref="G52:H52"/>
    <mergeCell ref="G49:H49"/>
    <mergeCell ref="B181:F181"/>
    <mergeCell ref="B182:F182"/>
    <mergeCell ref="B196:F196"/>
    <mergeCell ref="B197:F197"/>
    <mergeCell ref="B183:F183"/>
    <mergeCell ref="B184:F184"/>
    <mergeCell ref="B185:F185"/>
    <mergeCell ref="B186:F186"/>
    <mergeCell ref="B199:F199"/>
    <mergeCell ref="B187:F187"/>
    <mergeCell ref="B188:F188"/>
    <mergeCell ref="B194:F194"/>
    <mergeCell ref="B195:F195"/>
    <mergeCell ref="B198:F198"/>
    <mergeCell ref="B62:F62"/>
    <mergeCell ref="B63:F63"/>
    <mergeCell ref="B64:F64"/>
    <mergeCell ref="B65:F65"/>
    <mergeCell ref="B66:F66"/>
    <mergeCell ref="B67:F67"/>
    <mergeCell ref="B68:F68"/>
    <mergeCell ref="B69:F69"/>
    <mergeCell ref="B81:F81"/>
    <mergeCell ref="B82:F82"/>
    <mergeCell ref="B85:F85"/>
    <mergeCell ref="B93:F93"/>
    <mergeCell ref="B86:F86"/>
    <mergeCell ref="B87:F87"/>
    <mergeCell ref="B88:F88"/>
    <mergeCell ref="B89:F89"/>
    <mergeCell ref="B80:F80"/>
    <mergeCell ref="B77:F77"/>
    <mergeCell ref="B78:F78"/>
    <mergeCell ref="B70:F70"/>
    <mergeCell ref="B72:F72"/>
    <mergeCell ref="B73:F73"/>
    <mergeCell ref="B74:F74"/>
    <mergeCell ref="B71:F71"/>
    <mergeCell ref="B75:F75"/>
    <mergeCell ref="B76:F76"/>
    <mergeCell ref="B19:F19"/>
    <mergeCell ref="G31:H31"/>
    <mergeCell ref="G23:H23"/>
    <mergeCell ref="G24:H24"/>
    <mergeCell ref="B23:F23"/>
    <mergeCell ref="B26:F26"/>
    <mergeCell ref="B27:F27"/>
    <mergeCell ref="B28:F28"/>
    <mergeCell ref="G27:H27"/>
    <mergeCell ref="G28:H28"/>
    <mergeCell ref="G13:H14"/>
    <mergeCell ref="B13:F14"/>
    <mergeCell ref="G17:H17"/>
    <mergeCell ref="G18:H18"/>
    <mergeCell ref="G15:H15"/>
    <mergeCell ref="G16:H16"/>
    <mergeCell ref="B15:F15"/>
    <mergeCell ref="B16:F16"/>
    <mergeCell ref="B109:F109"/>
    <mergeCell ref="B112:F112"/>
    <mergeCell ref="B24:F24"/>
    <mergeCell ref="B25:F25"/>
    <mergeCell ref="B30:F30"/>
    <mergeCell ref="B94:F94"/>
    <mergeCell ref="B29:F29"/>
    <mergeCell ref="B83:F83"/>
    <mergeCell ref="B84:F84"/>
    <mergeCell ref="B79:F79"/>
    <mergeCell ref="A13:A14"/>
    <mergeCell ref="A146:A147"/>
    <mergeCell ref="A206:A207"/>
    <mergeCell ref="A252:A253"/>
    <mergeCell ref="A205:M205"/>
    <mergeCell ref="J206:J207"/>
    <mergeCell ref="K206:K207"/>
    <mergeCell ref="I252:I253"/>
    <mergeCell ref="J252:J253"/>
    <mergeCell ref="K252:K253"/>
    <mergeCell ref="E378:F378"/>
    <mergeCell ref="E375:F375"/>
    <mergeCell ref="G34:H34"/>
    <mergeCell ref="B90:F90"/>
    <mergeCell ref="B91:F91"/>
    <mergeCell ref="B92:F92"/>
    <mergeCell ref="G50:H50"/>
    <mergeCell ref="G51:H51"/>
    <mergeCell ref="G41:H41"/>
    <mergeCell ref="B95:F95"/>
    <mergeCell ref="A381:N382"/>
    <mergeCell ref="A387:N387"/>
    <mergeCell ref="A388:N388"/>
    <mergeCell ref="A383:N383"/>
    <mergeCell ref="F386:N386"/>
    <mergeCell ref="F385:N385"/>
    <mergeCell ref="A384:C384"/>
    <mergeCell ref="A385:C385"/>
    <mergeCell ref="A386:C386"/>
    <mergeCell ref="A391:N391"/>
    <mergeCell ref="A396:N396"/>
    <mergeCell ref="I392:N392"/>
    <mergeCell ref="H393:N393"/>
    <mergeCell ref="A395:N395"/>
    <mergeCell ref="A394:N394"/>
    <mergeCell ref="H425:N425"/>
    <mergeCell ref="A380:F380"/>
    <mergeCell ref="K397:L398"/>
    <mergeCell ref="A421:G422"/>
    <mergeCell ref="H421:N421"/>
    <mergeCell ref="A418:N418"/>
    <mergeCell ref="H422:N422"/>
    <mergeCell ref="A412:N412"/>
    <mergeCell ref="A420:N420"/>
    <mergeCell ref="E406:J406"/>
    <mergeCell ref="H423:N423"/>
    <mergeCell ref="A409:F409"/>
    <mergeCell ref="M397:N407"/>
    <mergeCell ref="H424:N424"/>
    <mergeCell ref="E414:N414"/>
    <mergeCell ref="A424:F424"/>
    <mergeCell ref="A423:F423"/>
    <mergeCell ref="A414:D416"/>
    <mergeCell ref="A417:E417"/>
    <mergeCell ref="F417:K417"/>
    <mergeCell ref="G118:H118"/>
    <mergeCell ref="B119:F119"/>
    <mergeCell ref="G119:H119"/>
    <mergeCell ref="B252:F253"/>
    <mergeCell ref="G252:H253"/>
    <mergeCell ref="B177:F177"/>
    <mergeCell ref="B178:F178"/>
    <mergeCell ref="B179:F179"/>
    <mergeCell ref="B180:F180"/>
    <mergeCell ref="B128:F128"/>
    <mergeCell ref="B117:F117"/>
    <mergeCell ref="G117:H117"/>
    <mergeCell ref="B175:F175"/>
    <mergeCell ref="B176:F176"/>
    <mergeCell ref="B120:F120"/>
    <mergeCell ref="G120:H120"/>
    <mergeCell ref="B121:F121"/>
    <mergeCell ref="G121:H121"/>
    <mergeCell ref="B122:F122"/>
    <mergeCell ref="G122:H122"/>
    <mergeCell ref="B254:F254"/>
    <mergeCell ref="G254:H254"/>
    <mergeCell ref="G112:H112"/>
    <mergeCell ref="B113:F113"/>
    <mergeCell ref="G113:H113"/>
    <mergeCell ref="B114:F114"/>
    <mergeCell ref="G114:H114"/>
    <mergeCell ref="G115:H115"/>
    <mergeCell ref="B116:F116"/>
    <mergeCell ref="G116:H116"/>
    <mergeCell ref="G128:H128"/>
    <mergeCell ref="G123:H123"/>
    <mergeCell ref="G124:H124"/>
    <mergeCell ref="G125:H125"/>
    <mergeCell ref="G126:H126"/>
    <mergeCell ref="G127:H127"/>
    <mergeCell ref="B129:F129"/>
    <mergeCell ref="G129:H129"/>
    <mergeCell ref="B130:F130"/>
    <mergeCell ref="G130:H130"/>
    <mergeCell ref="B131:F131"/>
    <mergeCell ref="G131:H131"/>
    <mergeCell ref="B135:F135"/>
    <mergeCell ref="G135:H135"/>
    <mergeCell ref="G134:H134"/>
    <mergeCell ref="G132:H132"/>
    <mergeCell ref="G133:H133"/>
    <mergeCell ref="B136:F136"/>
    <mergeCell ref="G136:H136"/>
    <mergeCell ref="B137:F137"/>
    <mergeCell ref="G137:H137"/>
    <mergeCell ref="B140:F140"/>
    <mergeCell ref="G140:H140"/>
    <mergeCell ref="B138:F138"/>
    <mergeCell ref="G138:H138"/>
    <mergeCell ref="B139:F139"/>
    <mergeCell ref="G139:H139"/>
    <mergeCell ref="J376:N376"/>
    <mergeCell ref="A375:D375"/>
    <mergeCell ref="G248:H248"/>
    <mergeCell ref="B255:F255"/>
    <mergeCell ref="G255:H255"/>
    <mergeCell ref="H374:H379"/>
    <mergeCell ref="J375:N375"/>
    <mergeCell ref="A379:F379"/>
    <mergeCell ref="A371:N371"/>
    <mergeCell ref="G372:G373"/>
    <mergeCell ref="H372:H373"/>
    <mergeCell ref="E374:F374"/>
    <mergeCell ref="E376:F376"/>
    <mergeCell ref="A372:F373"/>
    <mergeCell ref="E377:F377"/>
    <mergeCell ref="A413:D413"/>
    <mergeCell ref="F413:K413"/>
    <mergeCell ref="F415:K415"/>
    <mergeCell ref="E407:L407"/>
    <mergeCell ref="L415:N415"/>
    <mergeCell ref="J377:N377"/>
    <mergeCell ref="J378:N378"/>
    <mergeCell ref="J379:N379"/>
    <mergeCell ref="F402:G402"/>
    <mergeCell ref="J374:N374"/>
    <mergeCell ref="A399:L399"/>
    <mergeCell ref="E401:L401"/>
    <mergeCell ref="E403:L403"/>
    <mergeCell ref="H397:J398"/>
    <mergeCell ref="F397:G398"/>
    <mergeCell ref="A400:D407"/>
    <mergeCell ref="A397:E398"/>
    <mergeCell ref="E400:H400"/>
    <mergeCell ref="H404:L404"/>
    <mergeCell ref="L6:N6"/>
    <mergeCell ref="A7:N7"/>
    <mergeCell ref="A8:N8"/>
    <mergeCell ref="A9:N9"/>
    <mergeCell ref="A10:N10"/>
    <mergeCell ref="A11:N11"/>
    <mergeCell ref="A12:N12"/>
    <mergeCell ref="L413:N413"/>
    <mergeCell ref="G32:H32"/>
    <mergeCell ref="G33:H33"/>
    <mergeCell ref="F384:G384"/>
    <mergeCell ref="J380:N380"/>
    <mergeCell ref="J372:N372"/>
    <mergeCell ref="J373:N373"/>
  </mergeCells>
  <dataValidations count="1">
    <dataValidation type="list" allowBlank="1" showInputMessage="1" showErrorMessage="1" sqref="K6">
      <formula1>"-,11-16,11-18"</formula1>
    </dataValidation>
  </dataValidations>
  <printOptions/>
  <pageMargins left="0.5905511811023623" right="0.5905511811023623" top="0.5905511811023623" bottom="0.3937007874015748" header="0.2755905511811024" footer="0.2755905511811024"/>
  <pageSetup fitToHeight="5" fitToWidth="1" horizontalDpi="600" verticalDpi="600" orientation="portrait" paperSize="9" scale="67" r:id="rId1"/>
  <headerFooter alignWithMargins="0">
    <oddHeader>&amp;C&amp;"Arial,Bold"&amp;14MEASURING THE CAPACITY OF SCHOOLS IN WALES</oddHeader>
  </headerFooter>
  <rowBreaks count="1" manualBreakCount="1">
    <brk id="3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Assembly for Wales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Massey</dc:creator>
  <cp:keywords/>
  <dc:description/>
  <cp:lastModifiedBy>GornyN</cp:lastModifiedBy>
  <cp:lastPrinted>2007-05-03T14:27:32Z</cp:lastPrinted>
  <dcterms:created xsi:type="dcterms:W3CDTF">2004-07-29T17:17:06Z</dcterms:created>
  <dcterms:modified xsi:type="dcterms:W3CDTF">2012-08-15T14:56:24Z</dcterms:modified>
  <cp:category/>
  <cp:version/>
  <cp:contentType/>
  <cp:contentStatus/>
</cp:coreProperties>
</file>