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70" windowHeight="3650" firstSheet="5" activeTab="14"/>
  </bookViews>
  <sheets>
    <sheet name="Cynnwys" sheetId="1" r:id="rId1"/>
    <sheet name="Tabl 1a" sheetId="2" r:id="rId2"/>
    <sheet name="Tabl 1b" sheetId="3" r:id="rId3"/>
    <sheet name="Tabl 1c" sheetId="4" r:id="rId4"/>
    <sheet name="Tabl 2a" sheetId="5" r:id="rId5"/>
    <sheet name="Tabl 2b" sheetId="6" r:id="rId6"/>
    <sheet name="Tabl 2c" sheetId="7" r:id="rId7"/>
    <sheet name="Tabl 3" sheetId="8" r:id="rId8"/>
    <sheet name="Tabl 4a" sheetId="9" r:id="rId9"/>
    <sheet name="Tabl 4b" sheetId="10" r:id="rId10"/>
    <sheet name="Tabl 4c" sheetId="11" r:id="rId11"/>
    <sheet name="Tabl 4d" sheetId="12" r:id="rId12"/>
    <sheet name="Tabl 5" sheetId="13" r:id="rId13"/>
    <sheet name="Tabl 6" sheetId="14" r:id="rId14"/>
    <sheet name="Tabl 7" sheetId="15" r:id="rId15"/>
    <sheet name="Tabl 8" sheetId="16" r:id="rId16"/>
  </sheets>
  <definedNames/>
  <calcPr fullCalcOnLoad="1"/>
</workbook>
</file>

<file path=xl/sharedStrings.xml><?xml version="1.0" encoding="utf-8"?>
<sst xmlns="http://schemas.openxmlformats.org/spreadsheetml/2006/main" count="773" uniqueCount="385">
  <si>
    <t>Awdurdod Unedol</t>
  </si>
  <si>
    <t>Cyllid Allanol Cyfun terfynol* 2019-20 ynghyd ag ychwanegiad cyllid</t>
  </si>
  <si>
    <t>Newid fel canran</t>
  </si>
  <si>
    <t>Rheng</t>
  </si>
  <si>
    <t>Ynys Môn</t>
  </si>
  <si>
    <t>Gwynedd</t>
  </si>
  <si>
    <t>Conwy</t>
  </si>
  <si>
    <t>Sir Ddinbych</t>
  </si>
  <si>
    <t>Sir y Fflint</t>
  </si>
  <si>
    <t>Wrecsam</t>
  </si>
  <si>
    <t>Powys</t>
  </si>
  <si>
    <t>Ceredigion</t>
  </si>
  <si>
    <t>Sir Benfro</t>
  </si>
  <si>
    <t>Sir Gaerfyrddin</t>
  </si>
  <si>
    <t>Abertawe</t>
  </si>
  <si>
    <t>Castell-nedd Port Talbot</t>
  </si>
  <si>
    <t>Pen-y-bont ar Ogwr</t>
  </si>
  <si>
    <t>Bro Morgannwg</t>
  </si>
  <si>
    <t>Rhondda Cynon Taf</t>
  </si>
  <si>
    <t>Merthyr Tudful</t>
  </si>
  <si>
    <t>Caerffili</t>
  </si>
  <si>
    <t>Blaenau Gwent</t>
  </si>
  <si>
    <t>Torfaen</t>
  </si>
  <si>
    <t>Sir Fynwy</t>
  </si>
  <si>
    <t>Casnewydd</t>
  </si>
  <si>
    <t>Caerdydd</t>
  </si>
  <si>
    <t>Cyfanswm Awdurdodau Unedol</t>
  </si>
  <si>
    <t>Setliad Refeniw Llywodraeth Leol Cymru 2020-2021</t>
  </si>
  <si>
    <t>Tabl 1a: Newid mewn Cyllid Allanol Cyfun (AEF) ynghyd ag ychwanegiad cyllid, wedi’i addasu ar gyfer trosglwyddiadau, yn ôl Awdurdod Unedol</t>
  </si>
  <si>
    <t>* Gallai'r Cyllid Allanol Cyfun terfynol 2019-20 sydd wedi'i gyhoeddi ei addasu fel y nodir yn Nhabl 6</t>
  </si>
  <si>
    <t>£'000edd</t>
  </si>
  <si>
    <t>Tabl 1b: Newid mewn Cyllid Allanol Cyfun (AEF) ynghyd ag ychwanegiad cyllid, heb ei addasu ar gyfer trosglwyddiadau, yn ôl Awdurdod Unedol</t>
  </si>
  <si>
    <t>Cyllid Allanol Cyfun terfynol 2019-20 ynghyd ag ychwanegiad cyllid</t>
  </si>
  <si>
    <t>Tabl 1c: Cyllid Allanol Cyfun (AEF), yn ôl Awdurdod Unedol, 2020-21</t>
  </si>
  <si>
    <t>Tabl 2a: Dadansoddiad o'r Cyllid Cyfalaf Cyffredinol (GCF), yn ôl Awdurdod Unedol, 2020-21</t>
  </si>
  <si>
    <t>(1)</t>
  </si>
  <si>
    <t>Cyllid Cyfalaf Cyffredinol 2020-21</t>
  </si>
  <si>
    <t>(2)</t>
  </si>
  <si>
    <t>Grant  Cyfalaf Cyffredinol</t>
  </si>
  <si>
    <t>Benthyca â chymorth heb ei neilltuo</t>
  </si>
  <si>
    <t>(3)=(1)-(2)</t>
  </si>
  <si>
    <t>o hwnnw:</t>
  </si>
  <si>
    <t>£000edd</t>
  </si>
  <si>
    <t xml:space="preserve">(1)  Mae'r cyllid cyfalaf cyffredinol wedi ei rannu i Fenthyca â Chymorth Heb ei Neilltuo (USB) a Grant Cyfalaf Cyffredinol. </t>
  </si>
  <si>
    <t>(2)  Mae Grant Cyfalaf Cyffredinol yn cael ei ddosbarthu yn gymesur â'r Cyllid Cyfalaf Cyffredinol ar gyfer yr elfen.</t>
  </si>
  <si>
    <t>(3)  Mae'r USB yn deillio o dynnu dyraniadau'r Grant Cyfalaf Cyffredinol o'r Cyllid Cyfalaf Cyffredinol.</t>
  </si>
  <si>
    <t>Tabl 2b: Setliad Cyfalaf Awdurdod Lleol, yn ôl Prif Grŵp Gwariant</t>
  </si>
  <si>
    <t>CYFANSWM</t>
  </si>
  <si>
    <t>Y Rhaglen Rheoli Risgiau Arfordirol</t>
  </si>
  <si>
    <t>Addysg</t>
  </si>
  <si>
    <t>CYFANSWM PORTFFOLIOS</t>
  </si>
  <si>
    <t>Tabl 2c: Cydrannau Cyllid Cyfalaf Asesiad o Wariant Safonol (SSA), yn ôl Awdurdod Unedol</t>
  </si>
  <si>
    <t>Cyllid cyfalaf ar gyfer y ddyled dybiannol:</t>
  </si>
  <si>
    <t>Ad-dalu</t>
  </si>
  <si>
    <t>Llog</t>
  </si>
  <si>
    <t>Grantiau penodol*</t>
  </si>
  <si>
    <t xml:space="preserve">Cyfanswm Cyllid Cyfalaf Asesiad of Wariant Safonol </t>
  </si>
  <si>
    <t>* Grantiau cyllid cyfalaf ar gyfer llysoedd ynadon a'r gwasanaeth prawf</t>
  </si>
  <si>
    <t>£000oedd</t>
  </si>
  <si>
    <t>Tabl 3: Cyfrifoldebau Newydd, yn ôl Awdurdod Unedol</t>
  </si>
  <si>
    <t>Dim cyfrifoldebau newydd</t>
  </si>
  <si>
    <t>Tabl 4a: Cymhariaeth o gyfanswm Asesiad o Wariant Safonol (SSA), yn ôl Awdurdod Unedol</t>
  </si>
  <si>
    <t>Asesiad of Wariant Safonol Terfynol* 2019-20</t>
  </si>
  <si>
    <t>Newid</t>
  </si>
  <si>
    <t>* Asesiad o wariant safonol 2019-20, fel yn Adroddiad Cyllid Llywodraeth Leol, heb ei addasu ar gyfer newidiadau i'r gwaelodlin.</t>
  </si>
  <si>
    <t/>
  </si>
  <si>
    <t>Gwasanaethau Ysgolion</t>
  </si>
  <si>
    <t>Addysg - Arall</t>
  </si>
  <si>
    <t>Gwasanaethau Cymdeithasol Personol</t>
  </si>
  <si>
    <t>Ffyrdd a thrafnidiaeth</t>
  </si>
  <si>
    <t>Tân</t>
  </si>
  <si>
    <t>Gwasanaethau eraill</t>
  </si>
  <si>
    <t>Grant Amddifadedd</t>
  </si>
  <si>
    <t>Cynlluniau Gostyngiadau'r Dreth Gyngor</t>
  </si>
  <si>
    <t>Cyllid Dyledion</t>
  </si>
  <si>
    <t>Cyfanswm</t>
  </si>
  <si>
    <t>Tabl 4b: Cyfansymiau sector yr Asesiadau Gwariant Safonol (SSA), yn ôl Awdurdod Unedol, 2019-20 wedi’u haddasu ar gyfer trosglwyddiadau*</t>
  </si>
  <si>
    <t>* Mae’r cyfansymiau sector hyn yn yr Asesiad o Wariant Safonol yn destun nifer o addasiadau a nodir yn Nhabl 6.</t>
  </si>
  <si>
    <t>Tabl 4c: Cyfansymiau sector yr Asesiadau Gwariant Safonol (SSA), yn ôl Awdurdod Unedol, 2020-21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</si>
  <si>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</si>
  <si>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</si>
  <si>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</si>
  <si>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</si>
  <si>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</si>
  <si>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</si>
  <si>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</si>
  <si>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 xml:space="preserve">Grant Brydau Ysgol am Ddim </t>
  </si>
  <si>
    <t xml:space="preserve">Addysg - Arall </t>
  </si>
  <si>
    <t>Gwasanaethau ieuenctid</t>
  </si>
  <si>
    <t>Addysg oedolion ac addysg barhaus - trafnidiaeth</t>
  </si>
  <si>
    <t>Addysg oedolion ac addysg barhaus</t>
  </si>
  <si>
    <t>Gweinyddu addysg</t>
  </si>
  <si>
    <t>Gwasanaethau cymdeithasol personol</t>
  </si>
  <si>
    <t>Gofal preswyl a gofal cartref i oedolion hŷn</t>
  </si>
  <si>
    <t>Gwasanaethau cymdeithasol personol i oedolion iau</t>
  </si>
  <si>
    <t>Plant a phobl ifanc</t>
  </si>
  <si>
    <t>Grant Byw’n Annibynnol Cymru</t>
  </si>
  <si>
    <t>Cynyddu Terfyn Cyfalaf ar gyfer Gofal Preswyl</t>
  </si>
  <si>
    <t>Gweinyddu Gwasanaethau Cymdeithasol Personol</t>
  </si>
  <si>
    <t>Gofal nyrsio a ariennir gan y GIG</t>
  </si>
  <si>
    <t>Ffyrdd a Thrafnidiaeth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</si>
  <si>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</si>
  <si>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</si>
  <si>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</si>
  <si>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</si>
  <si>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</si>
  <si>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Y Gwasanaeth Tân</t>
  </si>
  <si>
    <t>Gwasnaethau Eraill</t>
  </si>
  <si>
    <t>Casglu sbwriel</t>
  </si>
  <si>
    <t>Hamdden</t>
  </si>
  <si>
    <t>Gwaredu sbwriel</t>
  </si>
  <si>
    <t>Gweinyddu cyffredinol</t>
  </si>
  <si>
    <t>Glanhau Strydoedd</t>
  </si>
  <si>
    <t>Tai nad ydynt yn rhai’r Cyfrif Refeniw Tai</t>
  </si>
  <si>
    <t>Gwasanaethau Llyfrgell</t>
  </si>
  <si>
    <t>Gweinyddu’r dreth gyngor</t>
  </si>
  <si>
    <t>Iechyd yr amgylchedd arall ac iechyd porthladdoedd</t>
  </si>
  <si>
    <t>Gwasanaethau Diwylliannol</t>
  </si>
  <si>
    <t>Cynllunio</t>
  </si>
  <si>
    <t>Datblygu Economaidd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</si>
  <si>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</si>
  <si>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</si>
  <si>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</si>
  <si>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</si>
  <si>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</si>
  <si>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</si>
  <si>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</si>
  <si>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</si>
  <si>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</si>
  <si>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</si>
  <si>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Asesiad o Wariant Safonol (SSA) ddim yn gyfredol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</si>
  <si>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</si>
  <si>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</si>
  <si>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</si>
  <si>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</si>
  <si>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</si>
  <si>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Tabl 4d: Asesiadau ar sail Dangosyddion Gwasanaethau (IBAs), yn ôl Awdurdod Unedol, 2020-21</t>
  </si>
  <si>
    <t>Tabl 5: Manylion Prif Gyllid Cynghorau, yn ôl Awdurdod Unedol, 2020-21</t>
  </si>
  <si>
    <t>100% o sail dreth ¹</t>
  </si>
  <si>
    <t>Asesiad o Wariant Safonol</t>
  </si>
  <si>
    <t>Y Dreth Gyngor ²</t>
  </si>
  <si>
    <t>Grant Cynnal Refeniw</t>
  </si>
  <si>
    <t>Cyfraddau annomestig wedi eu hailddosbarthu</t>
  </si>
  <si>
    <t>Cyllid Allanol Cyfun ynghyd ag ychwanegiad cyllid ³</t>
  </si>
  <si>
    <t>1. Gan ddefnyddio ffigurau cyfwerth Band D 2020-21 o'r ffurflenni CT1 a ddaeth i law erbyn 19/11/2019</t>
  </si>
  <si>
    <t>2. 100% o'r sail dreth wedi ei luosi gyda'r dreth gyngor yn unol â gwarainat safonol (£1,335.76).</t>
  </si>
  <si>
    <t xml:space="preserve">3. Cyfanswm y grant cymorth refeniw a chyfraddau annomestig wedi eu hailddosbarthu ac ychwanegiad cyllid. </t>
  </si>
  <si>
    <t>Tabl 6: Newidiadau i sylfaen* Cyllid Allanol Cyfun (AEF) 2019-20, yn ôl Awdurdod Unedol</t>
  </si>
  <si>
    <t>Cyllid Allanol Cyfun 2019-20 wedi'i gyhoeddi ynghyd ag ychwanegiad cyllid</t>
  </si>
  <si>
    <t>Cyllid Allanol Cyfun 2019-20 wedi'i addasu gyda'r sylfaen drethu ynghyd ag ychwanegiad cyllid</t>
  </si>
  <si>
    <t>Grant Pensiynau Athrawon</t>
  </si>
  <si>
    <t>Gofal Nyrsio a Ariennir gan y GIG</t>
  </si>
  <si>
    <t>2019/20 Grant Cyflog Athrawon</t>
  </si>
  <si>
    <t>Trosglwyddiadau i mewn:</t>
  </si>
  <si>
    <t>Cyllid Allanol Cyfun 2019-20 wedi'i addasu ynghyd ag ychwanegiad cyllid</t>
  </si>
  <si>
    <t>* Newidiadau i’r sylfaen ar sail cyfatebol</t>
  </si>
  <si>
    <t>Noder: Mae'r Cyllid Allanol Cyfun a gyhoeddwyd yn destun i addasiad er mwyn ei wneud yn sylfaen addas ar gyfer y cyfrifiad ychwanegiad cyllid.Caiff ei addasu ar gyfer arian a drosglwyddir i mewn o £53.18m, a fynegir ym mhrisiau 2019-20.</t>
  </si>
  <si>
    <r>
      <t>Dysgu Proffesiynol</t>
    </r>
    <r>
      <rPr>
        <vertAlign val="superscript"/>
        <sz val="12"/>
        <rFont val="Arial"/>
        <family val="2"/>
      </rPr>
      <t>2</t>
    </r>
  </si>
  <si>
    <t>Tai a Llywodraeth Leol</t>
  </si>
  <si>
    <t>Awdurdod Harbwr Caerdydd</t>
  </si>
  <si>
    <t>Cysylltiadau rhyngwladol a'r iaith Gymraeg</t>
  </si>
  <si>
    <t>Enw'r grant a phortffolio</t>
  </si>
  <si>
    <t>Tabl 7: Rhestr a symiau amcangyfrifedig o Grantiau ar gyfer gyfan Cymru</t>
  </si>
  <si>
    <t>Setliad Llywodraeth Leol Cymru 2020-2021</t>
  </si>
  <si>
    <t>Yn ol i cynnwys</t>
  </si>
  <si>
    <t>Tabl 1a</t>
  </si>
  <si>
    <t>Newid mewn Cyllid Allanol Cyfun (AEF) ynghyd ag ychwanegiad cyllid, wedi’i addasu ar gyfer trosglwyddiadau, yn ôl Awdurdod Unedol</t>
  </si>
  <si>
    <t>Newid mewn Cyllid Allanol Cyfun (AEF) ynghyd ag ychwanegiad cyllid, heb ei addasu ar gyfer trosglwyddiadau, yn ôl Awdurdod Unedol</t>
  </si>
  <si>
    <t>Cyllid Allanol Cyfun (AEF), yn ôl Awdurdod Unedol, 2020-21</t>
  </si>
  <si>
    <t>Dadansoddiad o'r Cyllid Cyfalaf Cyffredinol (GCF), yn ôl Awdurdod Unedol, 2020-21</t>
  </si>
  <si>
    <t>Setliad Cyfalaf Awdurdod Lleol, yn ôl Prif Grŵp Gwariant</t>
  </si>
  <si>
    <t>Cydrannau Cyllid Cyfalaf Asesiad o Wariant Safonol (SSA), yn ôl Awdurdod Unedol</t>
  </si>
  <si>
    <t>Cyfrifoldebau Newydd, yn ôl Awdurdod Unedol</t>
  </si>
  <si>
    <t>Cymhariaeth o gyfanswm Asesiad o Wariant Safonol (SSA), yn ôl Awdurdod Unedol</t>
  </si>
  <si>
    <t>Cyfansymiau sector yr Asesiadau Gwariant Safonol (SSA), yn ôl Awdurdod Unedol, 2019-20 wedi’u haddasu ar gyfer trosglwyddiadau*</t>
  </si>
  <si>
    <t>Cyfansymiau sector yr Asesiadau Gwariant Safonol (SSA), yn ôl Awdurdod Unedol, 2020-21</t>
  </si>
  <si>
    <t>Asesiadau ar sail Dangosyddion Gwasanaethau (IBAs), yn ôl Awdurdod Unedol, 2020-21</t>
  </si>
  <si>
    <t>Manylion Prif Gyllid Cynghorau, yn ôl Awdurdod Unedol, 2020-21</t>
  </si>
  <si>
    <t>Newidiadau i sylfaen* Cyllid Allanol Cyfun (AEF) 2019-20, yn ôl Awdurdod Unedol</t>
  </si>
  <si>
    <t>Tabl 7</t>
  </si>
  <si>
    <t>Tabl 6</t>
  </si>
  <si>
    <t>Tabl 5</t>
  </si>
  <si>
    <t>Tabl 4d</t>
  </si>
  <si>
    <t>Tabl 4c</t>
  </si>
  <si>
    <t>Tabl 4b</t>
  </si>
  <si>
    <t>Tabl 4a</t>
  </si>
  <si>
    <t>Tabl 3</t>
  </si>
  <si>
    <t>Tabl 2c</t>
  </si>
  <si>
    <t>Tabl 2b</t>
  </si>
  <si>
    <t>Tabl 2a</t>
  </si>
  <si>
    <t>Tabl 1c</t>
  </si>
  <si>
    <t>Tabl 1b</t>
  </si>
  <si>
    <t>Enw Grant a Phortffolio</t>
  </si>
  <si>
    <t>* Yn seiliedig ar Amcangyfrifon Canol Blwyddyn 2018 a rhagamcanion AL Poblogaeth 2019 yn seiliedig ar 2014</t>
  </si>
  <si>
    <t>2020-21</t>
  </si>
  <si>
    <t>2019-20</t>
  </si>
  <si>
    <t>£'000oedd</t>
  </si>
  <si>
    <t>Terfynol</t>
  </si>
  <si>
    <t>Cyllid Allanol Cyfun Terfynol 2020-21</t>
  </si>
  <si>
    <t>Cynllun Allanol Cyfun cyllid Terfynol 2020-21 (£000oedd)</t>
  </si>
  <si>
    <t>Cynllun Allanol Cyfun Terfynol y pen (£) *</t>
  </si>
  <si>
    <t>Terfynol Cyfalaf - Amcangyfrifon Dangosol</t>
  </si>
  <si>
    <t>Terfynol Refeniw - amcangyfrifon dangosol</t>
  </si>
  <si>
    <r>
      <t>Asesiad o Wariant Safonol Terfynol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2020-21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</si>
  <si>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 Nid oedd unrhyw newidiadau rhwng y setliad llywodraeth leol dros dro a derfynol yn 2020-21</t>
    </r>
  </si>
  <si>
    <t>£000s</t>
  </si>
  <si>
    <t>Y Gronfa Cyfalaf Cyffredinol</t>
  </si>
  <si>
    <t>Y Grant Adnewyddu Priffyrdd Cyhoeddus</t>
  </si>
  <si>
    <r>
      <t>Cefnogi Ysgogi Economaidd mewn Awdurdodau Lleol</t>
    </r>
    <r>
      <rPr>
        <vertAlign val="superscript"/>
        <sz val="12"/>
        <rFont val="Arial"/>
        <family val="2"/>
      </rPr>
      <t>1</t>
    </r>
  </si>
  <si>
    <t>TBC</t>
  </si>
  <si>
    <t>HWYLUSO - Y Cynllun Addasiadau Gwell</t>
  </si>
  <si>
    <t>Y Rhaglen Ysgolion a Cholegau ar gyfer yr 21ain Ganrif</t>
  </si>
  <si>
    <t>Y Grant Lleihau Maint Dosbarthiadau Babanod - Cyfalaf</t>
  </si>
  <si>
    <t>Grant Hwb ar gyfer Seilwaith mewn Ysgolion</t>
  </si>
  <si>
    <t>Y Grant Cyfalaf Addysg Cyfrwng Cymraeg</t>
  </si>
  <si>
    <t>Yr Economi a Thrafnidiaeth</t>
  </si>
  <si>
    <t>Y Gronfa Trafnidaeth Leol</t>
  </si>
  <si>
    <t>Y Gronfa Teithio Llesol</t>
  </si>
  <si>
    <t>Llwybrau Diogel Mewn Cymunedau</t>
  </si>
  <si>
    <t>Y Gronfa Rhwydwaith Trafnidiaeth Leol</t>
  </si>
  <si>
    <t>Y Grant Diogelwch ar y Ffyrdd</t>
  </si>
  <si>
    <t>Maes Awyr Môn - uwchraddio</t>
  </si>
  <si>
    <t>Yr Amgylchedd, Ynni a Materion Gwledig</t>
  </si>
  <si>
    <r>
      <t>Draenio Tir a Diogelu'r Arfordir</t>
    </r>
    <r>
      <rPr>
        <vertAlign val="superscript"/>
        <sz val="12"/>
        <rFont val="Arial"/>
        <family val="2"/>
      </rPr>
      <t>2</t>
    </r>
  </si>
  <si>
    <t>Cyllid a'r Trefnydd</t>
  </si>
  <si>
    <t>Buddsoddi i Arbed</t>
  </si>
  <si>
    <t>Iechyd a Gwasanaethau Cymdeithasol</t>
  </si>
  <si>
    <t>Cyfalaf y Cynnig Gofal Plant</t>
  </si>
  <si>
    <t>Dechrau'n Deg</t>
  </si>
  <si>
    <t>Y Gronfa Weithredu ar Gamddefnyddio Sylweddau</t>
  </si>
  <si>
    <t>Y Dirprwy Weinidog a'r Prif Chwip</t>
  </si>
  <si>
    <t>Grant Cyfalaf Sipsiwn a Theithwyr</t>
  </si>
  <si>
    <t xml:space="preserve">Diwylliant, Chwaraeon a Thwristiaeth </t>
  </si>
  <si>
    <t>Grantiau Datblygu Cyfalaf Trawsnewid</t>
  </si>
  <si>
    <r>
      <t>Y Grant Adeiladau Hanesyddol</t>
    </r>
    <r>
      <rPr>
        <vertAlign val="superscript"/>
        <sz val="12"/>
        <color indexed="8"/>
        <rFont val="Arial"/>
        <family val="2"/>
      </rPr>
      <t>3</t>
    </r>
  </si>
  <si>
    <r>
      <t>Y Pethau Pwysig</t>
    </r>
    <r>
      <rPr>
        <vertAlign val="superscript"/>
        <sz val="12"/>
        <color indexed="8"/>
        <rFont val="Arial"/>
        <family val="2"/>
      </rPr>
      <t>5</t>
    </r>
  </si>
  <si>
    <t>CYFANSWM Y PORTFFOLIOS,AC EITHRIO TBC (AR GYFER CYMHARIAETH
TEBYG AT EI DEBYG)</t>
  </si>
  <si>
    <t>CYFANSWM Setliad Cyfalaf Llywodraeth Leol</t>
  </si>
  <si>
    <t>TBC =  I'w gadarnhau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</si>
  <si>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Grant yn dod i ben yn 2019-20</t>
    </r>
  </si>
  <si>
    <r>
      <t xml:space="preserve">2 </t>
    </r>
    <r>
      <rPr>
        <sz val="12"/>
        <rFont val="Arial"/>
        <family val="2"/>
      </rPr>
      <t>Mae'r ceisiadau'n parhau ar agor yn Rhagfyr 2019</t>
    </r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</si>
  <si>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Yn cynnwys ‘Grantiau Adeiladau Hanesyddol o dan Ddeddf 1953, Grantiau Adeiladau Hanesyddol o dan Ddeddf 1990, Grantiau Henebion i Berchnogion, Grantiau a Chytundebau Rheoli. </t>
    </r>
  </si>
  <si>
    <t>Bargen Dinas - Ranbarth Dinas Bae Abertawe</t>
  </si>
  <si>
    <t>Grantiau Cyfalaf Seilwaith Economi Gylchol i Awdurdod Lleol</t>
  </si>
  <si>
    <t>Cyllid Economi Gylchol</t>
  </si>
  <si>
    <t>Cerbydau Allyriadau Isel</t>
  </si>
  <si>
    <r>
      <t>Cymorth i Fuddsoddi mewn Amwynderau Twristiaeth (TAIS)</t>
    </r>
    <r>
      <rPr>
        <vertAlign val="superscript"/>
        <sz val="12"/>
        <rFont val="Arial"/>
        <family val="2"/>
      </rPr>
      <t xml:space="preserve">4,5 </t>
    </r>
  </si>
  <si>
    <r>
      <t>Grant Gwella Ysgolion y Consortia Rhanbarthol</t>
    </r>
    <r>
      <rPr>
        <vertAlign val="superscript"/>
        <sz val="12"/>
        <rFont val="Arial"/>
        <family val="2"/>
      </rPr>
      <t>1</t>
    </r>
  </si>
  <si>
    <t>Ariannu Chweched Dosbarth</t>
  </si>
  <si>
    <t xml:space="preserve">y Grant Datblygu Disgyblion </t>
  </si>
  <si>
    <t>Grant Cyflog Athrawon 2019/20</t>
  </si>
  <si>
    <t>GCR</t>
  </si>
  <si>
    <r>
      <t>Cymorth Ieuenctid</t>
    </r>
    <r>
      <rPr>
        <vertAlign val="superscript"/>
        <sz val="12"/>
        <rFont val="Arial"/>
        <family val="2"/>
      </rPr>
      <t xml:space="preserve"> </t>
    </r>
  </si>
  <si>
    <r>
      <t xml:space="preserve">Cymorth Pontio i ddysgwyr o Leiafrifoedd Ethnig a dysgwyr sy'n Sipsiwn, Roma neu Deithwyr </t>
    </r>
    <r>
      <rPr>
        <vertAlign val="superscript"/>
        <sz val="12"/>
        <color indexed="8"/>
        <rFont val="Arial"/>
        <family val="2"/>
      </rPr>
      <t>3</t>
    </r>
  </si>
  <si>
    <r>
      <t>Costau sy'n gysylltiedig â Chyflog Athrawon</t>
    </r>
    <r>
      <rPr>
        <vertAlign val="superscript"/>
        <sz val="12"/>
        <color indexed="8"/>
        <rFont val="Arial"/>
        <family val="2"/>
      </rPr>
      <t>4, 5</t>
    </r>
  </si>
  <si>
    <r>
      <t>Y Grant Datblygu Disgyblion - Mynediad</t>
    </r>
    <r>
      <rPr>
        <vertAlign val="superscript"/>
        <sz val="12"/>
        <color indexed="8"/>
        <rFont val="Arial"/>
        <family val="2"/>
      </rPr>
      <t>3</t>
    </r>
  </si>
  <si>
    <t>Y Grant Lleihau Maint Dosbarthiadau Babanod - Refeniw</t>
  </si>
  <si>
    <t>Dysgu Oedolion yn y Gymuned</t>
  </si>
  <si>
    <t>Y Gronfa Arloesi ym maes Anghenion Dysgu Ychwanegol</t>
  </si>
  <si>
    <t>Y Grant Ysgolion Bach a Gwledig</t>
  </si>
  <si>
    <t>Dull Ysgol Gyfan</t>
  </si>
  <si>
    <t>SEREN Grant Sylfaen</t>
  </si>
  <si>
    <r>
      <t>Model Clwstwr Cyflenwi Mewn Ysgolion – Prosiect Treialu</t>
    </r>
    <r>
      <rPr>
        <vertAlign val="superscript"/>
        <sz val="12"/>
        <color indexed="8"/>
        <rFont val="Arial"/>
        <family val="2"/>
      </rPr>
      <t>4</t>
    </r>
  </si>
  <si>
    <t>Grant Academi SEREN</t>
  </si>
  <si>
    <r>
      <t>Rheolwyr Busnes Ysgolion</t>
    </r>
    <r>
      <rPr>
        <vertAlign val="superscript"/>
        <sz val="12"/>
        <rFont val="Arial"/>
        <family val="2"/>
      </rPr>
      <t>4</t>
    </r>
  </si>
  <si>
    <r>
      <t>Cyfnod Peilot Sylfaen (Sir y Fflint yn unig)</t>
    </r>
    <r>
      <rPr>
        <vertAlign val="superscript"/>
        <sz val="12"/>
        <color indexed="8"/>
        <rFont val="Arial"/>
        <family val="2"/>
      </rPr>
      <t>4</t>
    </r>
  </si>
  <si>
    <r>
      <rPr>
        <sz val="12"/>
        <color theme="1"/>
        <rFont val="Arial"/>
        <family val="2"/>
      </rPr>
      <t>Anghenion Dysgu Ychwanegol</t>
    </r>
    <r>
      <rPr>
        <sz val="12"/>
        <color indexed="10"/>
        <rFont val="Arial"/>
        <family val="2"/>
      </rPr>
      <t xml:space="preserve"> </t>
    </r>
    <r>
      <rPr>
        <vertAlign val="superscript"/>
        <sz val="12"/>
        <color indexed="8"/>
        <rFont val="Arial"/>
        <family val="2"/>
      </rPr>
      <t>3</t>
    </r>
  </si>
  <si>
    <r>
      <rPr>
        <sz val="12"/>
        <color theme="1"/>
        <rFont val="Arial"/>
        <family val="2"/>
      </rPr>
      <t>Addysg Ddewisol yn y Cartref</t>
    </r>
    <r>
      <rPr>
        <sz val="12"/>
        <color indexed="10"/>
        <rFont val="Arial"/>
        <family val="2"/>
      </rPr>
      <t xml:space="preserve"> </t>
    </r>
    <r>
      <rPr>
        <vertAlign val="superscript"/>
        <sz val="12"/>
        <color indexed="8"/>
        <rFont val="Arial"/>
        <family val="2"/>
      </rPr>
      <t>3</t>
    </r>
  </si>
  <si>
    <r>
      <t>Y Grant Plant a Chymunedau</t>
    </r>
    <r>
      <rPr>
        <vertAlign val="superscript"/>
        <sz val="12"/>
        <rFont val="Arial"/>
        <family val="2"/>
      </rPr>
      <t>6</t>
    </r>
  </si>
  <si>
    <t>Y Grant Cymorth Tai</t>
  </si>
  <si>
    <t>Y Grant Pensiynau Athrawon</t>
  </si>
  <si>
    <t>Y Grant Rheoli Gwastraff Cynaliadwy</t>
  </si>
  <si>
    <t>Bargen Ddinesig Prifddinas-Ranbarth Caerdydd</t>
  </si>
  <si>
    <t>Cymorth ar gyfer Ffioedd Clwyd ar gyfer Trin Gwastaff Bwyd a Gwastraff Gweddilliol</t>
  </si>
  <si>
    <r>
      <t xml:space="preserve">Y Grant Tai Fforddiadwy </t>
    </r>
    <r>
      <rPr>
        <vertAlign val="superscript"/>
        <sz val="12"/>
        <color indexed="8"/>
        <rFont val="Arial"/>
        <family val="2"/>
      </rPr>
      <t>9</t>
    </r>
  </si>
  <si>
    <t>Claddu Plant</t>
  </si>
  <si>
    <t>Y Gronfa Trawsnewid Digidol</t>
  </si>
  <si>
    <r>
      <t xml:space="preserve">Cymorth yr UE ar gyfer Fforymau Lleol Cymru Gydnerth </t>
    </r>
    <r>
      <rPr>
        <vertAlign val="superscript"/>
        <sz val="12"/>
        <color indexed="8"/>
        <rFont val="Arial"/>
        <family val="2"/>
      </rPr>
      <t>4</t>
    </r>
  </si>
  <si>
    <t>Cymorth i Fyrddau Gwasanaethau Cyhoeddus</t>
  </si>
  <si>
    <t>Gweithgor Agregau Rhanbarthol y De</t>
  </si>
  <si>
    <t>Adroddiad Monitro Cynllunio Gwastraff - y Gogledd a'r De-ddwyrain</t>
  </si>
  <si>
    <t>Swyddogion Galluogi Tai Gwledig</t>
  </si>
  <si>
    <t xml:space="preserve">Gweithgor Agregau Rhanbarthol y Gogledd </t>
  </si>
  <si>
    <r>
      <t>Model ac Asesiad Hyfywedd Rhanbarthol y Canolbarth a'r De</t>
    </r>
    <r>
      <rPr>
        <vertAlign val="superscript"/>
        <sz val="12"/>
        <color indexed="8"/>
        <rFont val="Arial"/>
        <family val="2"/>
      </rPr>
      <t>4</t>
    </r>
  </si>
  <si>
    <t>Adroddiad Monitro Cynllunio Gwastraff - y De-orllewin</t>
  </si>
  <si>
    <t>Diwrnod y Lluoedd Arfog</t>
  </si>
  <si>
    <t xml:space="preserve">Y Cynnig Gofal Plant- Grant Costau Gofal Plant </t>
  </si>
  <si>
    <t>Grant y Tasglu Gofal Cymdeithasol a Phwysau Cynaliadwyedd</t>
  </si>
  <si>
    <t>Y Gronfa Weithredu ar Gamddefynyddio Sylweddau</t>
  </si>
  <si>
    <t>Gorllewin Cymru Iachach (rhaglenni a gefnogir 1,3, 7)</t>
  </si>
  <si>
    <t xml:space="preserve">Gwasanaethau Cymunedol - Gogledd Cymru </t>
  </si>
  <si>
    <t xml:space="preserve">Grant Gweinyddu'r Cynnig Gofal Plant </t>
  </si>
  <si>
    <r>
      <t xml:space="preserve">Ymyrraeth Gynnar Integredig a Chymorth Dwys i Blant, Pobl Ifanc a Theuluoedd - y Gogledd </t>
    </r>
    <r>
      <rPr>
        <vertAlign val="superscript"/>
        <sz val="12"/>
        <color indexed="8"/>
        <rFont val="Arial"/>
        <family val="2"/>
      </rPr>
      <t>4</t>
    </r>
  </si>
  <si>
    <t>Gwasanaethau Mabwysiadu</t>
  </si>
  <si>
    <t>Law yn Llaw at Iechyd Meddwl - Y Gogledd</t>
  </si>
  <si>
    <t>Tasgau Gofal Cymdeithasol a gyflawnir gan Nyrsiau Cofrestredig</t>
  </si>
  <si>
    <r>
      <t xml:space="preserve">Gwasanaethau Di-dor i Bobl ag Anableddau Dysgu - y Gogledd </t>
    </r>
    <r>
      <rPr>
        <vertAlign val="superscript"/>
        <sz val="12"/>
        <color indexed="8"/>
        <rFont val="Arial"/>
        <family val="2"/>
      </rPr>
      <t>4</t>
    </r>
  </si>
  <si>
    <t>Y Cynnig Gofal Plant - Grant Cymorth Ychwanegol</t>
  </si>
  <si>
    <t>Y Dull Cenedlaethol ar gyfer Eiriolaeth Statudol i Blant a Phobl Ifanc</t>
  </si>
  <si>
    <t>Rhaglen Drawsnewid Integreiddio'r Blynyddoedd Cynnar</t>
  </si>
  <si>
    <t>Trefniadau Diogelu wrth Amddifadu o Ryddid</t>
  </si>
  <si>
    <t>Adolygiad o Grant Fframwaith Rheoli Perfformiad yr Awdurdodau Lleol</t>
  </si>
  <si>
    <t>Cyllid am Anghenion Cymhleth - Camddefnyddio Sylweddau ac lechyd Meddwl</t>
  </si>
  <si>
    <t>Cynnal y Gwaith o Ddarparu Cofrestr Mabwysiadu Cymru</t>
  </si>
  <si>
    <t>Y Fframwaith Maethu Cenedlaethol - Datblygu Brand a Gwaith Marchnata Maethu Cymru</t>
  </si>
  <si>
    <t>Mentrau Cyffuriau ac Alcohol- Y Rhaglen Naxolene</t>
  </si>
  <si>
    <r>
      <t>Adolygu Cymorth a Datblygu Gweithdrefnau Cymru i Ddiogelu Oedolion a Phlant sydd mewn Perygl</t>
    </r>
    <r>
      <rPr>
        <vertAlign val="superscript"/>
        <sz val="12"/>
        <color indexed="8"/>
        <rFont val="Arial"/>
        <family val="2"/>
      </rPr>
      <t>4</t>
    </r>
  </si>
  <si>
    <t>Cefnogi Byrddau Diogelu i ddarparu hyfforddiant ynghylch rhoi polisi a deddfwriaeth Llywodraeth Cymru ar waith</t>
  </si>
  <si>
    <t>Cartrefi Gofal Preswyl i Blant - Grŵp Gorchwyl a Gorffen</t>
  </si>
  <si>
    <t>Canolfannau Cyswllt</t>
  </si>
  <si>
    <t>Teithio Am Ddim ar Fysiau</t>
  </si>
  <si>
    <t>Y Grant Cynnal Gwasnaethau Bysiau</t>
  </si>
  <si>
    <t>Cymorth Refeniw Bysiau - Traws Cymru</t>
  </si>
  <si>
    <t>Y Grant Diogelwch Ffyrdd</t>
  </si>
  <si>
    <t>Cronfa Arloesi Arfor</t>
  </si>
  <si>
    <t>Maes Awyr Môn - Gweithredu a Chynnal</t>
  </si>
  <si>
    <t>Cefnogaeth Barhaus i Bartneriauthau Sgiliau Rhanbarthol</t>
  </si>
  <si>
    <r>
      <t>Tasglu Morlyn Llanw Abertawe</t>
    </r>
    <r>
      <rPr>
        <vertAlign val="superscript"/>
        <sz val="12"/>
        <color indexed="8"/>
        <rFont val="Arial"/>
        <family val="2"/>
      </rPr>
      <t>4</t>
    </r>
  </si>
  <si>
    <r>
      <t>Ardal Gwella Busnes</t>
    </r>
    <r>
      <rPr>
        <vertAlign val="superscript"/>
        <sz val="12"/>
        <color indexed="8"/>
        <rFont val="Arial"/>
        <family val="2"/>
      </rPr>
      <t>4</t>
    </r>
  </si>
  <si>
    <t>Y Cynllun Teithio Rhatach i Bobl Ifanc (Fy Ngherdyn Teithio)</t>
  </si>
  <si>
    <t>Draenio Tir a Diogelu'r Arfordir</t>
  </si>
  <si>
    <r>
      <t>Cyfarwyddyd Ansawdd Aer Deddf yr Amgylchedd 1995 (Astudiaeth Ddichonoldeb ar gyfer Cydymffurfedd Nitrogen Deuocsid)</t>
    </r>
    <r>
      <rPr>
        <vertAlign val="superscript"/>
        <sz val="12"/>
        <color indexed="8"/>
        <rFont val="Arial"/>
        <family val="2"/>
      </rPr>
      <t>4</t>
    </r>
  </si>
  <si>
    <t>Ariannu Fframwaith Iechyd a Lles Anifeiliad Awdurdodau Lleol</t>
  </si>
  <si>
    <r>
      <t>Y Rhaglen Rheoli Risgiau Arfordirol</t>
    </r>
    <r>
      <rPr>
        <vertAlign val="superscript"/>
        <sz val="12"/>
        <color indexed="8"/>
        <rFont val="Arial"/>
        <family val="2"/>
      </rPr>
      <t>7</t>
    </r>
  </si>
  <si>
    <t xml:space="preserve">Y Fenter Byw yn Glyfar </t>
  </si>
  <si>
    <r>
      <t>Cymorth ar gyfer gorfodaeth i gyflawni deddfwriaeth sy'n ymwneud â TB buchol</t>
    </r>
    <r>
      <rPr>
        <vertAlign val="superscript"/>
        <sz val="12"/>
        <color indexed="8"/>
        <rFont val="Arial"/>
        <family val="2"/>
      </rPr>
      <t>4</t>
    </r>
  </si>
  <si>
    <t>Cymorth Ardrethi Annomestig (Busnes) ar gyfer Ynni Dŵr</t>
  </si>
  <si>
    <t>Urddas Mislif yn yr Ysgol</t>
  </si>
  <si>
    <t>Y Grant Trais yn erbyn Menywod,Cam-drin Domestig a Thrais Rhywiol</t>
  </si>
  <si>
    <t>Y Grant Cydlyniant Cymunedol</t>
  </si>
  <si>
    <r>
      <t>Urddas Mislif yn y Gymuned</t>
    </r>
    <r>
      <rPr>
        <vertAlign val="superscript"/>
        <sz val="12"/>
        <color indexed="8"/>
        <rFont val="Arial"/>
        <family val="2"/>
      </rPr>
      <t>8</t>
    </r>
  </si>
  <si>
    <t xml:space="preserve">Diwylliant, Chwaraeon a Twristiaeth </t>
  </si>
  <si>
    <r>
      <t>Y Gronfa Ymgysylltu Twristiaeth Ranbarthol</t>
    </r>
    <r>
      <rPr>
        <vertAlign val="superscript"/>
        <sz val="12"/>
        <rFont val="Arial"/>
        <family val="2"/>
      </rPr>
      <t>10</t>
    </r>
    <r>
      <rPr>
        <sz val="12"/>
        <rFont val="Arial"/>
        <family val="2"/>
      </rPr>
      <t xml:space="preserve">
</t>
    </r>
  </si>
  <si>
    <t>Grantiau strategol MALD, gan gynnwys Cyfuno</t>
  </si>
  <si>
    <t>Grantiau Gwasanaeth Arbenigol</t>
  </si>
  <si>
    <t xml:space="preserve">Hybu a Hyrwyddo Defnydd y Gymraeg </t>
  </si>
  <si>
    <t>Cynllun Grantiau'r Uned Digwyddiadau Mawr</t>
  </si>
  <si>
    <t>Rhyddhad Ardrethi'r Stryd Fawr ac Ardrethi Manwerthu</t>
  </si>
  <si>
    <t>Y Grant Refeniw Seibergadernid</t>
  </si>
  <si>
    <t xml:space="preserve">Holl grantiau </t>
  </si>
  <si>
    <t>Pob grant ac eithrio TBC (ar gyfer cymhariaeth gyfatebol) a throsglwyddiadau GCR</t>
  </si>
  <si>
    <t>i   Mae'n bwysig nodi mai symiau dangosol yw'r rhai ar gyfer blynyddoedd y dyfodol, ac y gallent newid.</t>
  </si>
  <si>
    <t xml:space="preserve">ii  Mater i'r maes polisi perthnasol yw rhoi gwybod yn ffurfiol am ddyraniadau grant. </t>
  </si>
  <si>
    <t>TBC= I'w gadarnhau</t>
  </si>
  <si>
    <t>GCR = arian ei drosglwyddo i'r Grant Cynnal Refeniw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</si>
  <si>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theme="1"/>
        <rFont val="Arial"/>
        <family val="2"/>
      </rPr>
      <t xml:space="preserve"> Yn cynnwys rhaglenni:EIG,Codi Safonau mewn Ysgolion,Ysgolion Arloesi,Asesu ar gyfer Dysgu,Siarter y Gymraeg,Llythrennedd a Rhifedd,Ieithoedd Tramor Modern,
Dysgu yn y Gymru Ddigidol,Y Fframwaith Cymhwysedd Digidol,Penaethiaid Newydd a Thros Dro ac NPQH.</t>
    </r>
  </si>
  <si>
    <r>
      <t>2</t>
    </r>
    <r>
      <rPr>
        <sz val="12"/>
        <color theme="1"/>
        <rFont val="Arial"/>
        <family val="2"/>
      </rPr>
      <t>Yn 2020-21 y cynllun yw am y cyllid i gael ei ddyrannu i ranbarthau a bydd hyn yn ffurfio rhan o'r grant RCSIG</t>
    </r>
  </si>
  <si>
    <r>
      <t xml:space="preserve">3 </t>
    </r>
    <r>
      <rPr>
        <sz val="12"/>
        <color theme="1"/>
        <rFont val="Arial"/>
        <family val="2"/>
      </rPr>
      <t>Rhaglenni sy'n rhan o'r Grand Addysg Awdurdodau Lleol</t>
    </r>
  </si>
  <si>
    <r>
      <rPr>
        <vertAlign val="superscript"/>
        <sz val="12"/>
        <color indexed="8"/>
        <rFont val="Arial"/>
        <family val="2"/>
      </rPr>
      <t xml:space="preserve">4 </t>
    </r>
    <r>
      <rPr>
        <sz val="12"/>
        <color theme="1"/>
        <rFont val="Arial"/>
        <family val="2"/>
      </rPr>
      <t>Daw'r grant i ben yn 2019-20</t>
    </r>
  </si>
  <si>
    <r>
      <rPr>
        <vertAlign val="superscript"/>
        <sz val="12"/>
        <color indexed="8"/>
        <rFont val="Arial"/>
        <family val="2"/>
      </rPr>
      <t>5</t>
    </r>
    <r>
      <rPr>
        <sz val="12"/>
        <color theme="1"/>
        <rFont val="Arial"/>
        <family val="2"/>
      </rPr>
      <t xml:space="preserve"> £7.5m wedi'i ddarparu yn 2018-19 a 2019-20 fel trefniant pontio cyfnod cyfyngedig i gefnogi awdurdodau lleol i ymdopi â phwysau cost sy'n gysylltiedig â rhoi bargen gyflogau athrawon 2018-19 ar waith. </t>
    </r>
  </si>
  <si>
    <r>
      <t>7</t>
    </r>
    <r>
      <rPr>
        <sz val="12"/>
        <color theme="1"/>
        <rFont val="Arial"/>
        <family val="2"/>
      </rPr>
      <t xml:space="preserve"> £0.15m yn cael ei drosglwyddo i'r Grant Cymorth Refeniw yn 2020-21</t>
    </r>
  </si>
  <si>
    <r>
      <rPr>
        <vertAlign val="superscript"/>
        <sz val="12"/>
        <color indexed="8"/>
        <rFont val="Arial"/>
        <family val="2"/>
      </rPr>
      <t>8</t>
    </r>
    <r>
      <rPr>
        <sz val="12"/>
        <color theme="1"/>
        <rFont val="Arial"/>
        <family val="2"/>
      </rPr>
      <t xml:space="preserve"> Adwaenwyd yn y gorffennol fel y Grant Tlodi Mislif</t>
    </r>
  </si>
  <si>
    <t>Brecwast Iach a Maeth</t>
  </si>
  <si>
    <t>Cymorth Diwygio Etholiadol</t>
  </si>
  <si>
    <t>Disgyblion</t>
  </si>
  <si>
    <t>Poblogaeth</t>
  </si>
  <si>
    <t>Budd-daliadau</t>
  </si>
  <si>
    <t>CTRS + Gweinyddu</t>
  </si>
  <si>
    <t>Trafnidiaeth</t>
  </si>
  <si>
    <t xml:space="preserve">Data Erail </t>
  </si>
  <si>
    <t>Newid Setliad Refeniw Llywodraeth gwirioneddol fel canran</t>
  </si>
  <si>
    <t>Cyfanswm gwahaniaeth unigol (gyda'r llawr)</t>
  </si>
  <si>
    <t>Cyllido Asedau a Dyled</t>
  </si>
  <si>
    <t>RO/RA (gan gynnwys WILG)</t>
  </si>
  <si>
    <t>AEF 19/20 gan gynnwys cyllid llawr</t>
  </si>
  <si>
    <t>100% sylfaen drethu wedi'i addasu</t>
  </si>
  <si>
    <t>Newid Mewn Cyllid (2020-21)</t>
  </si>
  <si>
    <t>Cyllid Llawr</t>
  </si>
  <si>
    <t>Trosglwyddiadau ar werthoedd 2019-20</t>
  </si>
  <si>
    <t>Newid mewn dosbarthiadau dysgu IBA</t>
  </si>
  <si>
    <r>
      <t>Treth gyngor dybiannol ar wariant safonol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</t>
    </r>
  </si>
  <si>
    <t xml:space="preserve"> Gwahaniaeth rhwng canran unigol  </t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</si>
  <si>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 Mae hyn yn cynnwys diweddaru'r diweddaraf: lefelau treth gyngor, sylfaen treth gosod treth, rhyddhad NNDR dewisol a chanran codiad treth y cyngor.</t>
    </r>
  </si>
  <si>
    <t>Tabl 8</t>
  </si>
  <si>
    <t>Rhestr a symiau amcangyfrifedig o Grantiau ar gyfer Cymru gyfan</t>
  </si>
  <si>
    <t>Mae'r tabl yn ynysu'r effaith o diweddaru rhai elfennau unigol o'r fformiwla 2019-20 drwy defnyddio data 2020-21</t>
  </si>
  <si>
    <t>Y Lwfans Atgyweiriadau Mawr</t>
  </si>
  <si>
    <t>Adfywio Tai a Llywodraeth Leol</t>
  </si>
  <si>
    <r>
      <t>Gweithredu mesurau i ymdrî</t>
    </r>
    <r>
      <rPr>
        <sz val="8.4"/>
        <color indexed="8"/>
        <rFont val="Arial"/>
        <family val="2"/>
      </rPr>
      <t>n</t>
    </r>
    <r>
      <rPr>
        <sz val="12"/>
        <color theme="1"/>
        <rFont val="Arial"/>
        <family val="2"/>
      </rPr>
      <t xml:space="preserve"> ag allyriadau nitrogen deuocsid</t>
    </r>
  </si>
  <si>
    <r>
      <rPr>
        <vertAlign val="superscript"/>
        <sz val="12"/>
        <color indexed="8"/>
        <rFont val="Arial"/>
        <family val="2"/>
      </rPr>
      <t>6</t>
    </r>
    <r>
      <rPr>
        <sz val="12"/>
        <color theme="1"/>
        <rFont val="Arial"/>
        <family val="2"/>
      </rPr>
      <t xml:space="preserve"> Yn cynnwys y rhaglenni canlynol: Gofal Plant a Chwarae, Cymunedau dros Waith Plws,Teuluoedd yn Gyntaf, Dechrau'n Deg,Y Gronfa Waddol,Hybu Cysylltiad Cadarnhaol ymysg Pobl Ifanc mewn perygl o droseddu</t>
    </r>
    <r>
      <rPr>
        <sz val="12"/>
        <color indexed="10"/>
        <rFont val="Arial"/>
        <family val="2"/>
      </rPr>
      <t xml:space="preserve"> </t>
    </r>
    <r>
      <rPr>
        <sz val="12"/>
        <color theme="1"/>
        <rFont val="Arial"/>
        <family val="2"/>
      </rPr>
      <t>,Cronfa Dewi Sant.</t>
    </r>
  </si>
  <si>
    <r>
      <t xml:space="preserve">9 </t>
    </r>
    <r>
      <rPr>
        <sz val="12"/>
        <rFont val="Arial"/>
        <family val="2"/>
      </rPr>
      <t>2019-20 yw'r flwyddyn olaf o gymeradwyo'r cynllun. Bydd taliadau a chytunwyd ar lefel 2019-20 yn parhau am 27 blwyddyn.</t>
    </r>
  </si>
  <si>
    <r>
      <t xml:space="preserve">10 </t>
    </r>
    <r>
      <rPr>
        <sz val="12"/>
        <rFont val="Arial"/>
        <family val="2"/>
      </rPr>
      <t>Ni fydd mwy o rowndiau cyllido yn cael eu lansio</t>
    </r>
  </si>
  <si>
    <t>Tabl 8: Mae'r tabl yn ynysu'r effaith o diweddaru rhai elfennau unigol o'r fformiwla 2019-20 drwy defnyddio data 2020-21</t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</si>
  <si>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Ni fydd mwy o rowndiau cyllido yn cael eu lansio</t>
    </r>
  </si>
  <si>
    <r>
      <rPr>
        <vertAlign val="super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Yn weithredol o fis Ionawr 2020, bydd Cronfa Pethau Pwysig yn disodli TAIS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</si>
</sst>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"/>
    <numFmt numFmtId="165" formatCode="0.0%"/>
    <numFmt numFmtId="166" formatCode="#,##0.00,"/>
    <numFmt numFmtId="167" formatCode="_-* #,##0_-;\-* #,##0_-;_-* &quot;-&quot;??_-;_-@_-"/>
    <numFmt numFmtId="168" formatCode="#,##0.00000"/>
    <numFmt numFmtId="169" formatCode="#,##0.000"/>
    <numFmt numFmtId="170" formatCode="0.000"/>
    <numFmt numFmtId="171" formatCode="&quot;£&quot;#,##0.00"/>
  </numFmts>
  <fonts count="9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2"/>
      <color indexed="23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8.4"/>
      <color indexed="8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0070C0"/>
      <name val="Arial"/>
      <family val="2"/>
    </font>
    <font>
      <vertAlign val="superscript"/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12"/>
      <color rgb="FF777777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2"/>
      <color rgb="FF000000"/>
      <name val="Arial"/>
      <family val="2"/>
    </font>
    <font>
      <b/>
      <sz val="12"/>
      <color theme="3" tint="0.39998000860214233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54" applyFont="1" applyFill="1" applyAlignment="1" applyProtection="1">
      <alignment horizontal="right"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164" fontId="10" fillId="33" borderId="0" xfId="0" applyNumberFormat="1" applyFont="1" applyFill="1" applyBorder="1" applyAlignment="1">
      <alignment/>
    </xf>
    <xf numFmtId="164" fontId="10" fillId="33" borderId="0" xfId="0" applyNumberFormat="1" applyFont="1" applyFill="1" applyAlignment="1">
      <alignment/>
    </xf>
    <xf numFmtId="164" fontId="10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5" fontId="11" fillId="33" borderId="1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3" fontId="10" fillId="33" borderId="0" xfId="0" applyNumberFormat="1" applyFont="1" applyFill="1" applyBorder="1" applyAlignment="1">
      <alignment/>
    </xf>
    <xf numFmtId="1" fontId="10" fillId="33" borderId="0" xfId="0" applyNumberFormat="1" applyFont="1" applyFill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 quotePrefix="1">
      <alignment horizontal="center"/>
    </xf>
    <xf numFmtId="3" fontId="10" fillId="33" borderId="0" xfId="0" applyNumberFormat="1" applyFont="1" applyFill="1" applyAlignment="1">
      <alignment/>
    </xf>
    <xf numFmtId="0" fontId="59" fillId="33" borderId="0" xfId="58" applyFont="1" applyFill="1" applyBorder="1" applyAlignment="1">
      <alignment vertical="top"/>
      <protection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62" fillId="33" borderId="0" xfId="58" applyFont="1" applyFill="1" applyBorder="1" applyAlignment="1">
      <alignment horizontal="center" vertical="top" wrapText="1"/>
      <protection/>
    </xf>
    <xf numFmtId="0" fontId="62" fillId="33" borderId="0" xfId="58" applyFont="1" applyFill="1" applyBorder="1" applyAlignment="1">
      <alignment horizontal="center" vertical="top"/>
      <protection/>
    </xf>
    <xf numFmtId="3" fontId="62" fillId="33" borderId="0" xfId="58" applyNumberFormat="1" applyFont="1" applyFill="1" applyBorder="1" applyAlignment="1">
      <alignment vertical="top"/>
      <protection/>
    </xf>
    <xf numFmtId="3" fontId="59" fillId="33" borderId="0" xfId="44" applyNumberFormat="1" applyFont="1" applyFill="1" applyBorder="1" applyAlignment="1">
      <alignment vertical="top"/>
    </xf>
    <xf numFmtId="165" fontId="18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62" fillId="33" borderId="0" xfId="44" applyNumberFormat="1" applyFont="1" applyFill="1" applyBorder="1" applyAlignment="1">
      <alignment vertical="top"/>
    </xf>
    <xf numFmtId="3" fontId="6" fillId="33" borderId="0" xfId="58" applyNumberFormat="1" applyFont="1" applyFill="1" applyBorder="1" applyAlignment="1">
      <alignment horizontal="right" vertical="top"/>
      <protection/>
    </xf>
    <xf numFmtId="3" fontId="0" fillId="33" borderId="0" xfId="58" applyNumberFormat="1" applyFont="1" applyFill="1" applyAlignment="1">
      <alignment horizontal="right" vertical="top"/>
      <protection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58" applyFont="1" applyFill="1" applyAlignment="1">
      <alignment vertical="top"/>
      <protection/>
    </xf>
    <xf numFmtId="165" fontId="76" fillId="33" borderId="0" xfId="58" applyNumberFormat="1" applyFont="1" applyFill="1" applyBorder="1">
      <alignment/>
      <protection/>
    </xf>
    <xf numFmtId="0" fontId="10" fillId="33" borderId="0" xfId="58" applyFont="1" applyFill="1">
      <alignment/>
      <protection/>
    </xf>
    <xf numFmtId="0" fontId="10" fillId="33" borderId="0" xfId="58" applyFont="1" applyFill="1" applyBorder="1">
      <alignment/>
      <protection/>
    </xf>
    <xf numFmtId="3" fontId="0" fillId="33" borderId="0" xfId="58" applyNumberFormat="1" applyFont="1" applyFill="1" applyBorder="1" applyAlignment="1">
      <alignment horizontal="right" vertical="top"/>
      <protection/>
    </xf>
    <xf numFmtId="165" fontId="11" fillId="33" borderId="0" xfId="58" applyNumberFormat="1" applyFont="1" applyFill="1" applyBorder="1">
      <alignment/>
      <protection/>
    </xf>
    <xf numFmtId="3" fontId="10" fillId="33" borderId="0" xfId="44" applyNumberFormat="1" applyFont="1" applyFill="1" applyBorder="1" applyAlignment="1">
      <alignment/>
    </xf>
    <xf numFmtId="3" fontId="77" fillId="33" borderId="0" xfId="58" applyNumberFormat="1" applyFont="1" applyFill="1" applyBorder="1" applyAlignment="1">
      <alignment vertical="top"/>
      <protection/>
    </xf>
    <xf numFmtId="3" fontId="0" fillId="33" borderId="0" xfId="58" applyNumberFormat="1" applyFont="1" applyFill="1" applyBorder="1" applyAlignment="1">
      <alignment vertical="top"/>
      <protection/>
    </xf>
    <xf numFmtId="3" fontId="59" fillId="33" borderId="0" xfId="58" applyNumberFormat="1" applyFont="1" applyFill="1" applyBorder="1" applyAlignment="1">
      <alignment vertical="top"/>
      <protection/>
    </xf>
    <xf numFmtId="0" fontId="6" fillId="33" borderId="0" xfId="58" applyFont="1" applyFill="1" applyBorder="1" applyAlignment="1">
      <alignment vertical="top"/>
      <protection/>
    </xf>
    <xf numFmtId="3" fontId="7" fillId="33" borderId="0" xfId="58" applyNumberFormat="1" applyFont="1" applyFill="1" applyBorder="1" applyAlignment="1">
      <alignment horizontal="right" vertical="top"/>
      <protection/>
    </xf>
    <xf numFmtId="0" fontId="59" fillId="33" borderId="0" xfId="58" applyFont="1" applyFill="1" applyBorder="1" applyAlignment="1">
      <alignment vertical="top" wrapText="1"/>
      <protection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11" fillId="33" borderId="11" xfId="0" applyNumberFormat="1" applyFont="1" applyFill="1" applyBorder="1" applyAlignment="1">
      <alignment/>
    </xf>
    <xf numFmtId="0" fontId="6" fillId="33" borderId="0" xfId="58" applyFont="1" applyFill="1">
      <alignment/>
      <protection/>
    </xf>
    <xf numFmtId="0" fontId="11" fillId="33" borderId="0" xfId="58" applyFont="1" applyFill="1">
      <alignment/>
      <protection/>
    </xf>
    <xf numFmtId="164" fontId="10" fillId="33" borderId="0" xfId="58" applyNumberFormat="1" applyFont="1" applyFill="1" applyBorder="1">
      <alignment/>
      <protection/>
    </xf>
    <xf numFmtId="164" fontId="10" fillId="33" borderId="10" xfId="58" applyNumberFormat="1" applyFont="1" applyFill="1" applyBorder="1">
      <alignment/>
      <protection/>
    </xf>
    <xf numFmtId="164" fontId="11" fillId="33" borderId="10" xfId="58" applyNumberFormat="1" applyFont="1" applyFill="1" applyBorder="1">
      <alignment/>
      <protection/>
    </xf>
    <xf numFmtId="165" fontId="10" fillId="33" borderId="0" xfId="0" applyNumberFormat="1" applyFont="1" applyFill="1" applyAlignment="1">
      <alignment/>
    </xf>
    <xf numFmtId="0" fontId="7" fillId="33" borderId="0" xfId="58" applyFont="1" applyFill="1" applyAlignment="1">
      <alignment vertical="top"/>
      <protection/>
    </xf>
    <xf numFmtId="0" fontId="0" fillId="33" borderId="0" xfId="0" applyFill="1" applyAlignment="1">
      <alignment/>
    </xf>
    <xf numFmtId="0" fontId="77" fillId="33" borderId="0" xfId="0" applyFont="1" applyFill="1" applyBorder="1" applyAlignment="1">
      <alignment vertical="top"/>
    </xf>
    <xf numFmtId="0" fontId="6" fillId="33" borderId="10" xfId="58" applyFont="1" applyFill="1" applyBorder="1" applyAlignment="1">
      <alignment vertical="top"/>
      <protection/>
    </xf>
    <xf numFmtId="0" fontId="78" fillId="33" borderId="0" xfId="0" applyFont="1" applyFill="1" applyAlignment="1">
      <alignment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top" wrapText="1"/>
    </xf>
    <xf numFmtId="0" fontId="7" fillId="33" borderId="0" xfId="58" applyFont="1" applyFill="1" applyBorder="1" applyAlignment="1">
      <alignment horizontal="center" vertical="top"/>
      <protection/>
    </xf>
    <xf numFmtId="3" fontId="6" fillId="33" borderId="0" xfId="58" applyNumberFormat="1" applyFont="1" applyFill="1" applyBorder="1" applyAlignment="1">
      <alignment vertical="top"/>
      <protection/>
    </xf>
    <xf numFmtId="3" fontId="7" fillId="33" borderId="0" xfId="58" applyNumberFormat="1" applyFont="1" applyFill="1" applyBorder="1" applyAlignment="1">
      <alignment vertical="top"/>
      <protection/>
    </xf>
    <xf numFmtId="3" fontId="74" fillId="33" borderId="0" xfId="58" applyNumberFormat="1" applyFont="1" applyFill="1" applyBorder="1" applyAlignment="1">
      <alignment vertical="top"/>
      <protection/>
    </xf>
    <xf numFmtId="3" fontId="7" fillId="33" borderId="0" xfId="42" applyNumberFormat="1" applyFont="1" applyFill="1" applyBorder="1" applyAlignment="1">
      <alignment vertical="top"/>
    </xf>
    <xf numFmtId="3" fontId="6" fillId="33" borderId="0" xfId="42" applyNumberFormat="1" applyFont="1" applyFill="1" applyBorder="1" applyAlignment="1">
      <alignment/>
    </xf>
    <xf numFmtId="3" fontId="11" fillId="33" borderId="0" xfId="42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3" fontId="6" fillId="33" borderId="0" xfId="42" applyNumberFormat="1" applyFont="1" applyFill="1" applyBorder="1" applyAlignment="1">
      <alignment vertical="top"/>
    </xf>
    <xf numFmtId="3" fontId="74" fillId="33" borderId="0" xfId="58" applyNumberFormat="1" applyFont="1" applyFill="1" applyBorder="1" applyAlignment="1">
      <alignment horizontal="right" vertical="top"/>
      <protection/>
    </xf>
    <xf numFmtId="0" fontId="6" fillId="33" borderId="0" xfId="0" applyFont="1" applyFill="1" applyBorder="1" applyAlignment="1">
      <alignment/>
    </xf>
    <xf numFmtId="3" fontId="0" fillId="33" borderId="0" xfId="44" applyNumberFormat="1" applyFont="1" applyFill="1" applyAlignment="1">
      <alignment vertical="top"/>
    </xf>
    <xf numFmtId="3" fontId="74" fillId="33" borderId="0" xfId="58" applyNumberFormat="1" applyFont="1" applyFill="1" applyAlignment="1">
      <alignment horizontal="right" vertical="top"/>
      <protection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74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3" fontId="1" fillId="33" borderId="0" xfId="44" applyNumberFormat="1" applyFont="1" applyFill="1" applyBorder="1" applyAlignment="1">
      <alignment vertical="top"/>
    </xf>
    <xf numFmtId="0" fontId="6" fillId="33" borderId="0" xfId="58" applyFont="1" applyFill="1" applyBorder="1" applyAlignment="1">
      <alignment vertical="top" wrapText="1"/>
      <protection/>
    </xf>
    <xf numFmtId="43" fontId="10" fillId="33" borderId="0" xfId="42" applyFont="1" applyFill="1" applyAlignment="1">
      <alignment/>
    </xf>
    <xf numFmtId="0" fontId="22" fillId="33" borderId="0" xfId="54" applyFont="1" applyFill="1" applyBorder="1" applyAlignment="1" applyProtection="1">
      <alignment/>
      <protection/>
    </xf>
    <xf numFmtId="0" fontId="11" fillId="33" borderId="0" xfId="59" applyFont="1" applyFill="1" applyBorder="1" applyAlignment="1">
      <alignment horizontal="center" vertical="top" wrapText="1"/>
      <protection/>
    </xf>
    <xf numFmtId="0" fontId="11" fillId="33" borderId="10" xfId="59" applyNumberFormat="1" applyFont="1" applyFill="1" applyBorder="1" applyAlignment="1">
      <alignment vertical="top" wrapText="1"/>
      <protection/>
    </xf>
    <xf numFmtId="0" fontId="23" fillId="33" borderId="0" xfId="0" applyFont="1" applyFill="1" applyAlignment="1">
      <alignment/>
    </xf>
    <xf numFmtId="0" fontId="11" fillId="33" borderId="12" xfId="59" applyFont="1" applyFill="1" applyBorder="1" applyAlignment="1">
      <alignment horizontal="left" vertical="center" wrapText="1"/>
      <protection/>
    </xf>
    <xf numFmtId="0" fontId="11" fillId="33" borderId="13" xfId="59" applyFont="1" applyFill="1" applyBorder="1" applyAlignment="1">
      <alignment horizontal="right" textRotation="90" wrapText="1"/>
      <protection/>
    </xf>
    <xf numFmtId="0" fontId="11" fillId="33" borderId="12" xfId="59" applyFont="1" applyFill="1" applyBorder="1" applyAlignment="1">
      <alignment horizontal="left" vertical="top" wrapText="1"/>
      <protection/>
    </xf>
    <xf numFmtId="164" fontId="10" fillId="33" borderId="14" xfId="59" applyNumberFormat="1" applyFont="1" applyFill="1" applyBorder="1" applyAlignment="1">
      <alignment vertical="top" wrapText="1"/>
      <protection/>
    </xf>
    <xf numFmtId="164" fontId="10" fillId="33" borderId="15" xfId="59" applyNumberFormat="1" applyFont="1" applyFill="1" applyBorder="1" applyAlignment="1">
      <alignment vertical="top" wrapText="1"/>
      <protection/>
    </xf>
    <xf numFmtId="0" fontId="10" fillId="33" borderId="12" xfId="59" applyFont="1" applyFill="1" applyBorder="1" applyAlignment="1">
      <alignment horizontal="left" vertical="top" wrapText="1"/>
      <protection/>
    </xf>
    <xf numFmtId="166" fontId="10" fillId="33" borderId="0" xfId="0" applyNumberFormat="1" applyFont="1" applyFill="1" applyAlignment="1">
      <alignment/>
    </xf>
    <xf numFmtId="164" fontId="10" fillId="33" borderId="12" xfId="59" applyNumberFormat="1" applyFont="1" applyFill="1" applyBorder="1" applyAlignment="1">
      <alignment vertical="top" wrapText="1"/>
      <protection/>
    </xf>
    <xf numFmtId="164" fontId="11" fillId="33" borderId="14" xfId="59" applyNumberFormat="1" applyFont="1" applyFill="1" applyBorder="1" applyAlignment="1">
      <alignment vertical="top" wrapText="1"/>
      <protection/>
    </xf>
    <xf numFmtId="164" fontId="11" fillId="33" borderId="0" xfId="0" applyNumberFormat="1" applyFont="1" applyFill="1" applyAlignment="1">
      <alignment/>
    </xf>
    <xf numFmtId="166" fontId="11" fillId="33" borderId="0" xfId="0" applyNumberFormat="1" applyFont="1" applyFill="1" applyAlignment="1">
      <alignment/>
    </xf>
    <xf numFmtId="164" fontId="11" fillId="33" borderId="12" xfId="59" applyNumberFormat="1" applyFont="1" applyFill="1" applyBorder="1" applyAlignment="1">
      <alignment vertical="top" wrapText="1"/>
      <protection/>
    </xf>
    <xf numFmtId="164" fontId="10" fillId="33" borderId="16" xfId="59" applyNumberFormat="1" applyFont="1" applyFill="1" applyBorder="1" applyAlignment="1">
      <alignment vertical="top" wrapText="1"/>
      <protection/>
    </xf>
    <xf numFmtId="164" fontId="11" fillId="33" borderId="16" xfId="59" applyNumberFormat="1" applyFont="1" applyFill="1" applyBorder="1" applyAlignment="1">
      <alignment vertical="top" wrapText="1"/>
      <protection/>
    </xf>
    <xf numFmtId="0" fontId="11" fillId="33" borderId="12" xfId="59" applyFont="1" applyFill="1" applyBorder="1" applyAlignment="1">
      <alignment vertical="top" wrapText="1"/>
      <protection/>
    </xf>
    <xf numFmtId="0" fontId="10" fillId="33" borderId="17" xfId="59" applyFont="1" applyFill="1" applyBorder="1" applyAlignment="1">
      <alignment horizontal="left" vertical="top" wrapText="1"/>
      <protection/>
    </xf>
    <xf numFmtId="0" fontId="10" fillId="33" borderId="17" xfId="59" applyFont="1" applyFill="1" applyBorder="1" applyAlignment="1">
      <alignment vertical="top" wrapText="1"/>
      <protection/>
    </xf>
    <xf numFmtId="0" fontId="10" fillId="33" borderId="14" xfId="59" applyFont="1" applyFill="1" applyBorder="1" applyAlignment="1">
      <alignment horizontal="left" vertical="top" wrapText="1"/>
      <protection/>
    </xf>
    <xf numFmtId="0" fontId="11" fillId="33" borderId="18" xfId="59" applyFont="1" applyFill="1" applyBorder="1" applyAlignment="1">
      <alignment vertical="top" wrapText="1"/>
      <protection/>
    </xf>
    <xf numFmtId="164" fontId="11" fillId="33" borderId="18" xfId="59" applyNumberFormat="1" applyFont="1" applyFill="1" applyBorder="1" applyAlignment="1">
      <alignment vertical="top" wrapText="1"/>
      <protection/>
    </xf>
    <xf numFmtId="0" fontId="10" fillId="33" borderId="0" xfId="59" applyFont="1" applyFill="1" applyBorder="1" applyAlignment="1">
      <alignment vertical="top" wrapText="1"/>
      <protection/>
    </xf>
    <xf numFmtId="164" fontId="10" fillId="33" borderId="0" xfId="59" applyNumberFormat="1" applyFont="1" applyFill="1" applyBorder="1" applyAlignment="1">
      <alignment vertical="top" wrapText="1"/>
      <protection/>
    </xf>
    <xf numFmtId="0" fontId="10" fillId="33" borderId="0" xfId="59" applyFont="1" applyFill="1" applyBorder="1" applyAlignment="1">
      <alignment horizontal="left" vertical="top" wrapText="1"/>
      <protection/>
    </xf>
    <xf numFmtId="167" fontId="24" fillId="33" borderId="0" xfId="44" applyNumberFormat="1" applyFont="1" applyFill="1" applyBorder="1" applyAlignment="1">
      <alignment/>
    </xf>
    <xf numFmtId="164" fontId="25" fillId="33" borderId="0" xfId="0" applyNumberFormat="1" applyFont="1" applyFill="1" applyBorder="1" applyAlignment="1">
      <alignment/>
    </xf>
    <xf numFmtId="167" fontId="26" fillId="33" borderId="0" xfId="44" applyNumberFormat="1" applyFont="1" applyFill="1" applyBorder="1" applyAlignment="1">
      <alignment/>
    </xf>
    <xf numFmtId="167" fontId="23" fillId="33" borderId="0" xfId="44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168" fontId="10" fillId="33" borderId="0" xfId="0" applyNumberFormat="1" applyFont="1" applyFill="1" applyAlignment="1">
      <alignment/>
    </xf>
    <xf numFmtId="164" fontId="1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 vertical="top"/>
    </xf>
    <xf numFmtId="3" fontId="6" fillId="33" borderId="0" xfId="0" applyNumberFormat="1" applyFont="1" applyFill="1" applyAlignment="1">
      <alignment horizontal="right" vertical="top"/>
    </xf>
    <xf numFmtId="3" fontId="6" fillId="33" borderId="0" xfId="0" applyNumberFormat="1" applyFont="1" applyFill="1" applyAlignment="1">
      <alignment vertical="top"/>
    </xf>
    <xf numFmtId="0" fontId="77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3" fontId="0" fillId="33" borderId="0" xfId="0" applyNumberFormat="1" applyFont="1" applyFill="1" applyBorder="1" applyAlignment="1">
      <alignment horizontal="right" vertical="top" wrapText="1"/>
    </xf>
    <xf numFmtId="3" fontId="0" fillId="33" borderId="0" xfId="0" applyNumberFormat="1" applyFont="1" applyFill="1" applyBorder="1" applyAlignment="1">
      <alignment vertical="top"/>
    </xf>
    <xf numFmtId="0" fontId="6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right" vertical="top"/>
    </xf>
    <xf numFmtId="0" fontId="6" fillId="33" borderId="0" xfId="58" applyFont="1" applyFill="1" applyAlignment="1">
      <alignment horizontal="right" vertical="top"/>
      <protection/>
    </xf>
    <xf numFmtId="0" fontId="7" fillId="33" borderId="0" xfId="0" applyFont="1" applyFill="1" applyAlignment="1">
      <alignment vertical="top" wrapText="1"/>
    </xf>
    <xf numFmtId="0" fontId="77" fillId="33" borderId="0" xfId="0" applyFont="1" applyFill="1" applyAlignment="1">
      <alignment horizontal="right" vertical="top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77" fillId="33" borderId="10" xfId="0" applyFont="1" applyFill="1" applyBorder="1" applyAlignment="1">
      <alignment horizontal="right" vertical="top"/>
    </xf>
    <xf numFmtId="0" fontId="77" fillId="33" borderId="10" xfId="0" applyFont="1" applyFill="1" applyBorder="1" applyAlignment="1">
      <alignment vertical="top"/>
    </xf>
    <xf numFmtId="0" fontId="6" fillId="33" borderId="0" xfId="0" applyFont="1" applyFill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3" fontId="0" fillId="33" borderId="0" xfId="0" applyNumberFormat="1" applyFont="1" applyFill="1" applyAlignment="1">
      <alignment horizontal="right" vertical="top"/>
    </xf>
    <xf numFmtId="3" fontId="0" fillId="33" borderId="0" xfId="0" applyNumberFormat="1" applyFont="1" applyFill="1" applyAlignment="1">
      <alignment vertical="top"/>
    </xf>
    <xf numFmtId="1" fontId="6" fillId="33" borderId="0" xfId="0" applyNumberFormat="1" applyFont="1" applyFill="1" applyAlignment="1">
      <alignment vertical="top"/>
    </xf>
    <xf numFmtId="169" fontId="6" fillId="33" borderId="0" xfId="0" applyNumberFormat="1" applyFont="1" applyFill="1" applyAlignment="1">
      <alignment vertical="top"/>
    </xf>
    <xf numFmtId="0" fontId="75" fillId="33" borderId="0" xfId="0" applyFont="1" applyFill="1" applyAlignment="1">
      <alignment vertical="top"/>
    </xf>
    <xf numFmtId="9" fontId="59" fillId="33" borderId="0" xfId="0" applyNumberFormat="1" applyFont="1" applyFill="1" applyAlignment="1">
      <alignment horizontal="right" vertical="top"/>
    </xf>
    <xf numFmtId="0" fontId="74" fillId="33" borderId="0" xfId="0" applyFont="1" applyFill="1" applyAlignment="1">
      <alignment vertical="top"/>
    </xf>
    <xf numFmtId="0" fontId="59" fillId="33" borderId="0" xfId="0" applyFont="1" applyFill="1" applyAlignment="1">
      <alignment vertical="top"/>
    </xf>
    <xf numFmtId="0" fontId="0" fillId="33" borderId="0" xfId="0" applyFont="1" applyFill="1" applyAlignment="1">
      <alignment vertical="top" wrapText="1"/>
    </xf>
    <xf numFmtId="0" fontId="79" fillId="33" borderId="0" xfId="0" applyFont="1" applyFill="1" applyAlignment="1">
      <alignment horizontal="left" vertical="center"/>
    </xf>
    <xf numFmtId="0" fontId="8" fillId="33" borderId="0" xfId="54" applyFill="1" applyBorder="1" applyAlignment="1" applyProtection="1">
      <alignment/>
      <protection/>
    </xf>
    <xf numFmtId="0" fontId="8" fillId="33" borderId="0" xfId="54" applyFill="1" applyBorder="1" applyAlignment="1" applyProtection="1">
      <alignment vertical="top"/>
      <protection/>
    </xf>
    <xf numFmtId="0" fontId="8" fillId="33" borderId="0" xfId="54" applyFill="1" applyAlignment="1" applyProtection="1">
      <alignment horizontal="right"/>
      <protection/>
    </xf>
    <xf numFmtId="0" fontId="8" fillId="0" borderId="0" xfId="54" applyAlignment="1" applyProtection="1">
      <alignment/>
      <protection/>
    </xf>
    <xf numFmtId="0" fontId="27" fillId="33" borderId="0" xfId="54" applyFont="1" applyFill="1" applyAlignment="1" applyProtection="1">
      <alignment horizontal="right"/>
      <protection/>
    </xf>
    <xf numFmtId="0" fontId="80" fillId="0" borderId="0" xfId="0" applyFont="1" applyAlignment="1">
      <alignment vertical="center"/>
    </xf>
    <xf numFmtId="0" fontId="6" fillId="33" borderId="0" xfId="58" applyFont="1" applyFill="1" applyAlignment="1">
      <alignment/>
      <protection/>
    </xf>
    <xf numFmtId="3" fontId="6" fillId="33" borderId="0" xfId="58" applyNumberFormat="1" applyFont="1" applyFill="1" applyBorder="1" applyAlignment="1">
      <alignment horizontal="right"/>
      <protection/>
    </xf>
    <xf numFmtId="3" fontId="6" fillId="33" borderId="0" xfId="58" applyNumberFormat="1" applyFont="1" applyFill="1" applyBorder="1" applyAlignment="1">
      <alignment/>
      <protection/>
    </xf>
    <xf numFmtId="3" fontId="62" fillId="33" borderId="0" xfId="58" applyNumberFormat="1" applyFont="1" applyFill="1" applyBorder="1" applyAlignment="1">
      <alignment/>
      <protection/>
    </xf>
    <xf numFmtId="3" fontId="62" fillId="33" borderId="0" xfId="44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7" fillId="33" borderId="0" xfId="42" applyNumberFormat="1" applyFont="1" applyFill="1" applyBorder="1" applyAlignment="1">
      <alignment/>
    </xf>
    <xf numFmtId="0" fontId="29" fillId="33" borderId="10" xfId="0" applyFont="1" applyFill="1" applyBorder="1" applyAlignment="1">
      <alignment horizontal="right"/>
    </xf>
    <xf numFmtId="6" fontId="81" fillId="33" borderId="1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164" fontId="83" fillId="34" borderId="0" xfId="0" applyNumberFormat="1" applyFont="1" applyFill="1" applyBorder="1" applyAlignment="1">
      <alignment/>
    </xf>
    <xf numFmtId="164" fontId="83" fillId="34" borderId="0" xfId="0" applyNumberFormat="1" applyFont="1" applyFill="1" applyBorder="1" applyAlignment="1">
      <alignment/>
    </xf>
    <xf numFmtId="164" fontId="37" fillId="34" borderId="0" xfId="0" applyNumberFormat="1" applyFont="1" applyFill="1" applyBorder="1" applyAlignment="1">
      <alignment/>
    </xf>
    <xf numFmtId="164" fontId="83" fillId="34" borderId="0" xfId="0" applyNumberFormat="1" applyFont="1" applyFill="1" applyAlignment="1">
      <alignment/>
    </xf>
    <xf numFmtId="164" fontId="83" fillId="33" borderId="0" xfId="0" applyNumberFormat="1" applyFont="1" applyFill="1" applyBorder="1" applyAlignment="1">
      <alignment/>
    </xf>
    <xf numFmtId="164" fontId="83" fillId="33" borderId="0" xfId="0" applyNumberFormat="1" applyFont="1" applyFill="1" applyBorder="1" applyAlignment="1">
      <alignment/>
    </xf>
    <xf numFmtId="164" fontId="83" fillId="33" borderId="0" xfId="0" applyNumberFormat="1" applyFont="1" applyFill="1" applyAlignment="1">
      <alignment/>
    </xf>
    <xf numFmtId="164" fontId="37" fillId="33" borderId="0" xfId="0" applyNumberFormat="1" applyFont="1" applyFill="1" applyBorder="1" applyAlignment="1">
      <alignment/>
    </xf>
    <xf numFmtId="164" fontId="83" fillId="33" borderId="10" xfId="0" applyNumberFormat="1" applyFont="1" applyFill="1" applyBorder="1" applyAlignment="1">
      <alignment/>
    </xf>
    <xf numFmtId="164" fontId="84" fillId="34" borderId="11" xfId="0" applyNumberFormat="1" applyFont="1" applyFill="1" applyBorder="1" applyAlignment="1">
      <alignment/>
    </xf>
    <xf numFmtId="164" fontId="83" fillId="33" borderId="10" xfId="0" applyNumberFormat="1" applyFont="1" applyFill="1" applyBorder="1" applyAlignment="1">
      <alignment/>
    </xf>
    <xf numFmtId="164" fontId="37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right" wrapText="1"/>
    </xf>
    <xf numFmtId="165" fontId="83" fillId="34" borderId="0" xfId="62" applyNumberFormat="1" applyFont="1" applyFill="1" applyBorder="1" applyAlignment="1">
      <alignment/>
    </xf>
    <xf numFmtId="165" fontId="83" fillId="33" borderId="0" xfId="62" applyNumberFormat="1" applyFont="1" applyFill="1" applyBorder="1" applyAlignment="1">
      <alignment/>
    </xf>
    <xf numFmtId="165" fontId="83" fillId="33" borderId="10" xfId="62" applyNumberFormat="1" applyFont="1" applyFill="1" applyBorder="1" applyAlignment="1">
      <alignment/>
    </xf>
    <xf numFmtId="0" fontId="62" fillId="33" borderId="0" xfId="58" applyFont="1" applyFill="1" applyBorder="1" applyAlignment="1">
      <alignment/>
      <protection/>
    </xf>
    <xf numFmtId="0" fontId="7" fillId="33" borderId="0" xfId="58" applyFont="1" applyFill="1" applyAlignment="1">
      <alignment/>
      <protection/>
    </xf>
    <xf numFmtId="3" fontId="7" fillId="33" borderId="0" xfId="58" applyNumberFormat="1" applyFont="1" applyFill="1" applyBorder="1" applyAlignment="1">
      <alignment/>
      <protection/>
    </xf>
    <xf numFmtId="0" fontId="0" fillId="33" borderId="0" xfId="58" applyFont="1" applyFill="1" applyAlignment="1">
      <alignment vertical="top"/>
      <protection/>
    </xf>
    <xf numFmtId="3" fontId="0" fillId="33" borderId="0" xfId="58" applyNumberFormat="1" applyFont="1" applyFill="1" applyAlignment="1">
      <alignment vertical="top"/>
      <protection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39" fillId="33" borderId="10" xfId="58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left" vertical="top" wrapText="1"/>
    </xf>
    <xf numFmtId="0" fontId="74" fillId="33" borderId="0" xfId="58" applyFont="1" applyFill="1" applyBorder="1" applyAlignment="1">
      <alignment vertical="top"/>
      <protection/>
    </xf>
    <xf numFmtId="3" fontId="0" fillId="33" borderId="0" xfId="58" applyNumberFormat="1" applyFont="1" applyFill="1" applyBorder="1" applyAlignment="1">
      <alignment horizontal="left" vertical="center" wrapText="1"/>
      <protection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top"/>
    </xf>
    <xf numFmtId="0" fontId="86" fillId="33" borderId="0" xfId="58" applyFont="1" applyFill="1" applyAlignment="1">
      <alignment vertical="top"/>
      <protection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44" applyNumberFormat="1" applyFont="1" applyFill="1" applyBorder="1" applyAlignment="1">
      <alignment horizontal="left" vertical="center" wrapText="1"/>
    </xf>
    <xf numFmtId="3" fontId="74" fillId="33" borderId="0" xfId="58" applyNumberFormat="1" applyFont="1" applyFill="1" applyAlignment="1">
      <alignment vertical="top"/>
      <protection/>
    </xf>
    <xf numFmtId="1" fontId="0" fillId="33" borderId="0" xfId="0" applyNumberFormat="1" applyFont="1" applyFill="1" applyAlignment="1">
      <alignment vertical="top"/>
    </xf>
    <xf numFmtId="3" fontId="74" fillId="33" borderId="10" xfId="58" applyNumberFormat="1" applyFont="1" applyFill="1" applyBorder="1" applyAlignment="1">
      <alignment horizontal="right" vertical="top"/>
      <protection/>
    </xf>
    <xf numFmtId="3" fontId="74" fillId="33" borderId="10" xfId="58" applyNumberFormat="1" applyFont="1" applyFill="1" applyBorder="1" applyAlignment="1">
      <alignment vertical="top"/>
      <protection/>
    </xf>
    <xf numFmtId="0" fontId="6" fillId="33" borderId="19" xfId="58" applyFont="1" applyFill="1" applyBorder="1" applyAlignment="1">
      <alignment vertical="top"/>
      <protection/>
    </xf>
    <xf numFmtId="1" fontId="6" fillId="33" borderId="0" xfId="58" applyNumberFormat="1" applyFont="1" applyFill="1" applyBorder="1" applyAlignment="1">
      <alignment horizontal="right" vertical="top"/>
      <protection/>
    </xf>
    <xf numFmtId="0" fontId="0" fillId="33" borderId="0" xfId="58" applyFont="1" applyFill="1" applyAlignment="1">
      <alignment horizontal="left" vertical="top"/>
      <protection/>
    </xf>
    <xf numFmtId="0" fontId="21" fillId="33" borderId="0" xfId="58" applyFont="1" applyFill="1" applyAlignment="1">
      <alignment horizontal="left" vertical="top"/>
      <protection/>
    </xf>
    <xf numFmtId="18" fontId="1" fillId="33" borderId="0" xfId="58" applyNumberFormat="1" applyFont="1" applyFill="1" applyAlignment="1">
      <alignment horizontal="left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67" fontId="6" fillId="33" borderId="0" xfId="44" applyNumberFormat="1" applyFont="1" applyFill="1" applyBorder="1" applyAlignment="1">
      <alignment horizontal="right" wrapText="1"/>
    </xf>
    <xf numFmtId="167" fontId="0" fillId="33" borderId="0" xfId="44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9" fillId="33" borderId="0" xfId="58" applyFont="1" applyFill="1" applyBorder="1" applyAlignment="1">
      <alignment/>
      <protection/>
    </xf>
    <xf numFmtId="3" fontId="6" fillId="33" borderId="0" xfId="42" applyNumberFormat="1" applyFont="1" applyFill="1" applyBorder="1" applyAlignment="1">
      <alignment/>
    </xf>
    <xf numFmtId="3" fontId="74" fillId="33" borderId="0" xfId="0" applyNumberFormat="1" applyFont="1" applyFill="1" applyAlignment="1">
      <alignment vertical="top"/>
    </xf>
    <xf numFmtId="0" fontId="75" fillId="33" borderId="0" xfId="0" applyFont="1" applyFill="1" applyBorder="1" applyAlignment="1">
      <alignment horizontal="left" vertical="top" wrapText="1"/>
    </xf>
    <xf numFmtId="0" fontId="87" fillId="33" borderId="0" xfId="0" applyFont="1" applyFill="1" applyAlignment="1">
      <alignment vertical="top" wrapText="1"/>
    </xf>
    <xf numFmtId="170" fontId="0" fillId="33" borderId="0" xfId="0" applyNumberFormat="1" applyFont="1" applyFill="1" applyAlignment="1">
      <alignment horizontal="left" vertical="top"/>
    </xf>
    <xf numFmtId="0" fontId="75" fillId="33" borderId="0" xfId="0" applyFont="1" applyFill="1" applyAlignment="1">
      <alignment horizontal="left" vertical="top"/>
    </xf>
    <xf numFmtId="170" fontId="6" fillId="33" borderId="0" xfId="0" applyNumberFormat="1" applyFont="1" applyFill="1" applyAlignment="1">
      <alignment horizontal="right" vertical="top"/>
    </xf>
    <xf numFmtId="9" fontId="75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vertical="center"/>
    </xf>
    <xf numFmtId="0" fontId="88" fillId="33" borderId="0" xfId="0" applyFont="1" applyFill="1" applyAlignment="1">
      <alignment vertical="center"/>
    </xf>
    <xf numFmtId="0" fontId="86" fillId="33" borderId="0" xfId="0" applyFont="1" applyFill="1" applyAlignment="1">
      <alignment vertical="top"/>
    </xf>
    <xf numFmtId="9" fontId="6" fillId="33" borderId="0" xfId="0" applyNumberFormat="1" applyFont="1" applyFill="1" applyAlignment="1">
      <alignment horizontal="left" vertical="top"/>
    </xf>
    <xf numFmtId="169" fontId="75" fillId="33" borderId="0" xfId="0" applyNumberFormat="1" applyFont="1" applyFill="1" applyAlignment="1">
      <alignment vertical="top"/>
    </xf>
    <xf numFmtId="0" fontId="7" fillId="33" borderId="0" xfId="0" applyFont="1" applyFill="1" applyBorder="1" applyAlignment="1">
      <alignment/>
    </xf>
    <xf numFmtId="3" fontId="74" fillId="33" borderId="0" xfId="0" applyNumberFormat="1" applyFont="1" applyFill="1" applyAlignment="1">
      <alignment horizontal="right" vertical="top"/>
    </xf>
    <xf numFmtId="3" fontId="75" fillId="33" borderId="0" xfId="0" applyNumberFormat="1" applyFont="1" applyFill="1" applyAlignment="1">
      <alignment vertical="top"/>
    </xf>
    <xf numFmtId="9" fontId="87" fillId="33" borderId="0" xfId="0" applyNumberFormat="1" applyFont="1" applyFill="1" applyAlignment="1">
      <alignment horizontal="left" vertical="top"/>
    </xf>
    <xf numFmtId="9" fontId="77" fillId="33" borderId="0" xfId="0" applyNumberFormat="1" applyFont="1" applyFill="1" applyAlignment="1">
      <alignment horizontal="left" vertical="top"/>
    </xf>
    <xf numFmtId="171" fontId="6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right" vertical="center"/>
    </xf>
    <xf numFmtId="169" fontId="77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horizontal="right" vertical="top"/>
    </xf>
    <xf numFmtId="1" fontId="0" fillId="33" borderId="0" xfId="0" applyNumberFormat="1" applyFont="1" applyFill="1" applyAlignment="1">
      <alignment horizontal="right" vertical="top"/>
    </xf>
    <xf numFmtId="169" fontId="6" fillId="33" borderId="0" xfId="0" applyNumberFormat="1" applyFont="1" applyFill="1" applyAlignment="1">
      <alignment horizontal="right" vertical="top"/>
    </xf>
    <xf numFmtId="170" fontId="7" fillId="33" borderId="0" xfId="0" applyNumberFormat="1" applyFont="1" applyFill="1" applyAlignment="1">
      <alignment horizontal="right" vertical="top"/>
    </xf>
    <xf numFmtId="169" fontId="0" fillId="33" borderId="0" xfId="0" applyNumberFormat="1" applyFont="1" applyFill="1" applyAlignment="1">
      <alignment vertical="top"/>
    </xf>
    <xf numFmtId="0" fontId="89" fillId="33" borderId="0" xfId="0" applyFont="1" applyFill="1" applyAlignment="1">
      <alignment vertical="top"/>
    </xf>
    <xf numFmtId="169" fontId="89" fillId="33" borderId="0" xfId="0" applyNumberFormat="1" applyFont="1" applyFill="1" applyAlignment="1">
      <alignment vertical="top"/>
    </xf>
    <xf numFmtId="169" fontId="7" fillId="33" borderId="0" xfId="0" applyNumberFormat="1" applyFont="1" applyFill="1" applyAlignment="1">
      <alignment vertical="top"/>
    </xf>
    <xf numFmtId="9" fontId="87" fillId="33" borderId="0" xfId="0" applyNumberFormat="1" applyFont="1" applyFill="1" applyAlignment="1">
      <alignment horizontal="right" vertical="top"/>
    </xf>
    <xf numFmtId="169" fontId="7" fillId="33" borderId="0" xfId="0" applyNumberFormat="1" applyFont="1" applyFill="1" applyAlignment="1">
      <alignment horizontal="right" vertical="top"/>
    </xf>
    <xf numFmtId="169" fontId="6" fillId="33" borderId="10" xfId="0" applyNumberFormat="1" applyFont="1" applyFill="1" applyBorder="1" applyAlignment="1">
      <alignment vertical="top"/>
    </xf>
    <xf numFmtId="170" fontId="6" fillId="33" borderId="10" xfId="0" applyNumberFormat="1" applyFont="1" applyFill="1" applyBorder="1" applyAlignment="1">
      <alignment horizontal="right" vertical="top"/>
    </xf>
    <xf numFmtId="3" fontId="59" fillId="33" borderId="0" xfId="0" applyNumberFormat="1" applyFont="1" applyFill="1" applyAlignment="1">
      <alignment horizontal="right" vertical="top"/>
    </xf>
    <xf numFmtId="3" fontId="59" fillId="33" borderId="0" xfId="0" applyNumberFormat="1" applyFont="1" applyFill="1" applyAlignment="1">
      <alignment vertical="top"/>
    </xf>
    <xf numFmtId="170" fontId="0" fillId="33" borderId="0" xfId="0" applyNumberFormat="1" applyFont="1" applyFill="1" applyAlignment="1">
      <alignment horizontal="left" vertical="top" wrapText="1"/>
    </xf>
    <xf numFmtId="0" fontId="79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vertical="top" wrapText="1"/>
    </xf>
    <xf numFmtId="0" fontId="75" fillId="33" borderId="0" xfId="0" applyFont="1" applyFill="1" applyAlignment="1">
      <alignment horizontal="right" vertical="top"/>
    </xf>
    <xf numFmtId="9" fontId="75" fillId="33" borderId="0" xfId="0" applyNumberFormat="1" applyFont="1" applyFill="1" applyAlignment="1">
      <alignment horizontal="right" vertical="top"/>
    </xf>
    <xf numFmtId="0" fontId="75" fillId="33" borderId="0" xfId="0" applyFont="1" applyFill="1" applyAlignment="1">
      <alignment wrapText="1"/>
    </xf>
    <xf numFmtId="0" fontId="79" fillId="33" borderId="0" xfId="0" applyFont="1" applyFill="1" applyAlignment="1">
      <alignment vertical="center"/>
    </xf>
    <xf numFmtId="169" fontId="6" fillId="33" borderId="0" xfId="0" applyNumberFormat="1" applyFont="1" applyFill="1" applyAlignment="1">
      <alignment/>
    </xf>
    <xf numFmtId="170" fontId="6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90" fillId="0" borderId="0" xfId="0" applyFont="1" applyAlignment="1">
      <alignment/>
    </xf>
    <xf numFmtId="0" fontId="10" fillId="33" borderId="0" xfId="0" applyFont="1" applyFill="1" applyAlignment="1">
      <alignment wrapText="1"/>
    </xf>
    <xf numFmtId="0" fontId="0" fillId="33" borderId="0" xfId="0" applyFont="1" applyFill="1" applyAlignment="1">
      <alignment vertical="top"/>
    </xf>
    <xf numFmtId="0" fontId="21" fillId="33" borderId="0" xfId="0" applyFont="1" applyFill="1" applyAlignment="1">
      <alignment horizontal="left" vertical="top"/>
    </xf>
    <xf numFmtId="0" fontId="46" fillId="33" borderId="0" xfId="0" applyFont="1" applyFill="1" applyAlignment="1">
      <alignment horizontal="left" vertical="top" wrapText="1"/>
    </xf>
    <xf numFmtId="0" fontId="11" fillId="33" borderId="19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9" xfId="58" applyFont="1" applyFill="1" applyBorder="1" applyAlignment="1">
      <alignment horizontal="center" vertical="center" wrapText="1"/>
      <protection/>
    </xf>
    <xf numFmtId="0" fontId="11" fillId="33" borderId="0" xfId="58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 quotePrefix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 wrapText="1"/>
    </xf>
    <xf numFmtId="0" fontId="75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wrapText="1"/>
    </xf>
    <xf numFmtId="0" fontId="84" fillId="33" borderId="19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Final serviceIBA_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C18" sqref="C18"/>
    </sheetView>
  </sheetViews>
  <sheetFormatPr defaultColWidth="8.88671875" defaultRowHeight="15"/>
  <cols>
    <col min="1" max="1" width="4.5546875" style="66" customWidth="1"/>
    <col min="2" max="2" width="8.99609375" style="66" customWidth="1"/>
    <col min="3" max="16384" width="8.88671875" style="66" customWidth="1"/>
  </cols>
  <sheetData>
    <row r="2" ht="15">
      <c r="B2" s="2" t="s">
        <v>27</v>
      </c>
    </row>
    <row r="4" spans="2:3" ht="15">
      <c r="B4" s="166" t="s">
        <v>165</v>
      </c>
      <c r="C4" s="13" t="s">
        <v>166</v>
      </c>
    </row>
    <row r="5" spans="2:3" ht="15">
      <c r="B5" s="166" t="s">
        <v>191</v>
      </c>
      <c r="C5" s="13" t="s">
        <v>167</v>
      </c>
    </row>
    <row r="6" spans="2:3" ht="15">
      <c r="B6" s="166" t="s">
        <v>190</v>
      </c>
      <c r="C6" s="13" t="s">
        <v>168</v>
      </c>
    </row>
    <row r="7" spans="2:3" ht="15">
      <c r="B7" s="166" t="s">
        <v>189</v>
      </c>
      <c r="C7" s="13" t="s">
        <v>169</v>
      </c>
    </row>
    <row r="8" spans="2:3" ht="15">
      <c r="B8" s="167" t="s">
        <v>188</v>
      </c>
      <c r="C8" s="13" t="s">
        <v>170</v>
      </c>
    </row>
    <row r="9" spans="2:3" ht="15">
      <c r="B9" s="166" t="s">
        <v>187</v>
      </c>
      <c r="C9" s="13" t="s">
        <v>171</v>
      </c>
    </row>
    <row r="10" spans="2:3" ht="15">
      <c r="B10" s="169" t="s">
        <v>186</v>
      </c>
      <c r="C10" s="13" t="s">
        <v>172</v>
      </c>
    </row>
    <row r="11" spans="2:3" ht="15">
      <c r="B11" s="166" t="s">
        <v>185</v>
      </c>
      <c r="C11" s="13" t="s">
        <v>173</v>
      </c>
    </row>
    <row r="12" spans="2:3" ht="15">
      <c r="B12" s="166" t="s">
        <v>184</v>
      </c>
      <c r="C12" s="13" t="s">
        <v>174</v>
      </c>
    </row>
    <row r="13" spans="2:3" ht="15">
      <c r="B13" s="166" t="s">
        <v>183</v>
      </c>
      <c r="C13" s="13" t="s">
        <v>175</v>
      </c>
    </row>
    <row r="14" spans="2:3" ht="15">
      <c r="B14" s="169" t="s">
        <v>182</v>
      </c>
      <c r="C14" s="13" t="s">
        <v>176</v>
      </c>
    </row>
    <row r="15" spans="2:3" ht="15">
      <c r="B15" s="166" t="s">
        <v>181</v>
      </c>
      <c r="C15" s="13" t="s">
        <v>177</v>
      </c>
    </row>
    <row r="16" spans="2:3" ht="15">
      <c r="B16" s="166" t="s">
        <v>180</v>
      </c>
      <c r="C16" s="13" t="s">
        <v>178</v>
      </c>
    </row>
    <row r="17" spans="2:3" ht="16.5" customHeight="1">
      <c r="B17" s="166" t="s">
        <v>179</v>
      </c>
      <c r="C17" s="13" t="s">
        <v>374</v>
      </c>
    </row>
    <row r="18" spans="2:3" ht="15">
      <c r="B18" s="166" t="s">
        <v>373</v>
      </c>
      <c r="C18" s="13" t="s">
        <v>375</v>
      </c>
    </row>
  </sheetData>
  <sheetProtection/>
  <hyperlinks>
    <hyperlink ref="B4" location="'Tabl 1a'!A1" display="Tabl 1a: Newid mewn Cyllid Allanol Cyfun (AEF) ynghyd ag ychwanegiad cyllid, wedi’i addasu ar gyfer trosglwyddiadau, yn ôl Awdurdod Unedol"/>
    <hyperlink ref="B5" location="'Tabl 1b'!A1" display="Tabl 1b: Newid mewn Cyllid Allanol Cyfun (AEF) ynghyd ag ychwanegiad cyllid, heb ei addasu ar gyfer trosglwyddiadau, yn ôl Awdurdod Unedol"/>
    <hyperlink ref="B6" location="'Tabl 1c'!A1" display="Tabl 1c: Cyllid Allanol Cyfun (AEF), yn ôl Awdurdod Unedol, 2020-21"/>
    <hyperlink ref="B7" location="'Tabl 2a'!A1" display="Tabl 2a: Dadansoddiad o'r Cyllid Cyfalaf Cyffredinol (GCF), yn ôl Awdurdod Unedol, 2020-21"/>
    <hyperlink ref="B8" location="'Tabl 2b'!A1" display="Tabl 2b: Setliad Cyfalaf Awdurdod Lleol, yn ôl Prif Grŵp Gwariant"/>
    <hyperlink ref="B9" location="'Tabl 2c'!A1" display="Tabl 2c: Cydrannau Cyllid Cyfalaf Asesiad o Wariant Safonol (SSA), yn ôl Awdurdod Unedol"/>
    <hyperlink ref="B11" location="'Tabl 4a'!A1" display="Tabl 4a: Cymhariaeth o gyfanswm Asesiad o Wariant Safonol (SSA), yn ôl Awdurdod Unedol"/>
    <hyperlink ref="B12" location="'Tabl 4b'!A1" display="Tabl 4b: Cyfansymiau sector yr Asesiadau Gwariant Safonol (SSA), yn ôl Awdurdod Unedol, 2019-20 wedi’u haddasu ar gyfer trosglwyddiadau*"/>
    <hyperlink ref="B13" location="'Tabl 4c'!A1" display="Tabl 4c: Cyfansymiau sector yr Asesiadau Gwariant Safonol (SSA), yn ôl Awdurdod Unedol, 2020-21"/>
    <hyperlink ref="B15" location="'Tabl 5'!A1" display="Tabl 5: Manylion Prif Gyllid Cynghorau, yn ôl Awdurdod Unedol, 2020-21"/>
    <hyperlink ref="B16" location="'Tabl 6'!A1" display="Tabl 6: Newidiadau i sylfaen* Cyllid Allanol Cyfun (AEF) 2019-20, yn ôl Awdurdod Unedol"/>
    <hyperlink ref="B17" location="'Tabl 7'!A1" display="Tabl 7: Rhestr a symiau amcangyfrifedig o Grantiau ar gyfer gyfan Cymru"/>
    <hyperlink ref="B14" location="'Tabl 4d'!A1" display="Tabl 4d: Asesiadau ar sail Dangosyddion Gwasanaethau (IBAs), yn ôl Awdurdod Unedol, 2020-21"/>
    <hyperlink ref="B10" location="'Tabl 3'!A1" display="Tabl 3: Cyfrifoldebau Newydd, yn ôl Awdurdod Unedol"/>
    <hyperlink ref="B18" location="'Tabl 8'!A1" display="Tabl 8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58"/>
  <sheetViews>
    <sheetView zoomScalePageLayoutView="0" workbookViewId="0" topLeftCell="A4">
      <selection activeCell="T20" sqref="T20:W21"/>
    </sheetView>
  </sheetViews>
  <sheetFormatPr defaultColWidth="8.88671875" defaultRowHeight="15"/>
  <cols>
    <col min="1" max="1" width="1.1171875" style="1" customWidth="1"/>
    <col min="2" max="2" width="23.88671875" style="1" customWidth="1"/>
    <col min="3" max="3" width="1.1171875" style="1" customWidth="1"/>
    <col min="4" max="4" width="12.5546875" style="1" customWidth="1"/>
    <col min="5" max="5" width="1.1171875" style="1" customWidth="1"/>
    <col min="6" max="6" width="7.3359375" style="1" customWidth="1"/>
    <col min="7" max="7" width="1.1171875" style="1" customWidth="1"/>
    <col min="8" max="8" width="11.77734375" style="1" customWidth="1"/>
    <col min="9" max="9" width="1.1171875" style="1" customWidth="1"/>
    <col min="10" max="10" width="10.10546875" style="1" customWidth="1"/>
    <col min="11" max="11" width="1.1171875" style="1" customWidth="1"/>
    <col min="12" max="12" width="6.3359375" style="1" customWidth="1"/>
    <col min="13" max="13" width="1.1171875" style="1" customWidth="1"/>
    <col min="14" max="14" width="11.6640625" style="1" customWidth="1"/>
    <col min="15" max="15" width="1.1171875" style="1" customWidth="1"/>
    <col min="16" max="16" width="10.88671875" style="1" customWidth="1"/>
    <col min="17" max="17" width="1.1171875" style="1" customWidth="1"/>
    <col min="18" max="18" width="12.21484375" style="1" customWidth="1"/>
    <col min="19" max="19" width="1.1171875" style="1" customWidth="1"/>
    <col min="20" max="20" width="8.77734375" style="1" customWidth="1"/>
    <col min="21" max="21" width="1.1171875" style="1" customWidth="1"/>
    <col min="22" max="22" width="8.77734375" style="1" customWidth="1"/>
    <col min="23" max="16384" width="8.88671875" style="1" customWidth="1"/>
  </cols>
  <sheetData>
    <row r="1" spans="2:22" ht="15">
      <c r="B1" s="2" t="s">
        <v>27</v>
      </c>
      <c r="V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76</v>
      </c>
    </row>
    <row r="6" spans="2:22" s="4" customFormat="1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 t="s">
        <v>58</v>
      </c>
    </row>
    <row r="7" spans="2:22" s="8" customFormat="1" ht="25.5" customHeight="1">
      <c r="B7" s="284" t="s">
        <v>0</v>
      </c>
      <c r="D7" s="286" t="s">
        <v>66</v>
      </c>
      <c r="F7" s="286" t="s">
        <v>67</v>
      </c>
      <c r="H7" s="286" t="s">
        <v>68</v>
      </c>
      <c r="J7" s="286" t="s">
        <v>69</v>
      </c>
      <c r="L7" s="286" t="s">
        <v>70</v>
      </c>
      <c r="N7" s="286" t="s">
        <v>71</v>
      </c>
      <c r="P7" s="286" t="s">
        <v>72</v>
      </c>
      <c r="R7" s="286" t="s">
        <v>73</v>
      </c>
      <c r="T7" s="286" t="s">
        <v>74</v>
      </c>
      <c r="V7" s="286" t="s">
        <v>75</v>
      </c>
    </row>
    <row r="8" spans="2:22" s="8" customFormat="1" ht="25.5" customHeight="1">
      <c r="B8" s="285"/>
      <c r="D8" s="287"/>
      <c r="E8" s="26"/>
      <c r="F8" s="287"/>
      <c r="H8" s="287"/>
      <c r="J8" s="287"/>
      <c r="L8" s="287"/>
      <c r="N8" s="287"/>
      <c r="P8" s="287"/>
      <c r="R8" s="287"/>
      <c r="T8" s="287"/>
      <c r="V8" s="287"/>
    </row>
    <row r="9" s="4" customFormat="1" ht="6" customHeight="1"/>
    <row r="10" spans="2:23" s="4" customFormat="1" ht="12">
      <c r="B10" s="4" t="s">
        <v>4</v>
      </c>
      <c r="D10" s="9">
        <v>53035578.4174565</v>
      </c>
      <c r="E10" s="9"/>
      <c r="F10" s="9">
        <v>835913.558299453</v>
      </c>
      <c r="G10" s="10"/>
      <c r="H10" s="9">
        <v>36332384.0077092</v>
      </c>
      <c r="I10" s="10"/>
      <c r="J10" s="9">
        <v>5289808.13773896</v>
      </c>
      <c r="K10" s="10"/>
      <c r="L10" s="9">
        <v>2998884.37076436</v>
      </c>
      <c r="M10" s="10"/>
      <c r="N10" s="9">
        <v>22393941.9574756</v>
      </c>
      <c r="O10" s="10"/>
      <c r="P10" s="9">
        <v>508247.226582517</v>
      </c>
      <c r="Q10" s="10"/>
      <c r="R10" s="9">
        <v>5130945.8125932</v>
      </c>
      <c r="S10" s="10"/>
      <c r="T10" s="9">
        <v>8704661.48702896</v>
      </c>
      <c r="U10" s="10"/>
      <c r="V10" s="10">
        <v>135230364.97564876</v>
      </c>
      <c r="W10" s="10"/>
    </row>
    <row r="11" spans="2:23" s="4" customFormat="1" ht="12">
      <c r="B11" s="4" t="s">
        <v>5</v>
      </c>
      <c r="D11" s="9">
        <v>91707002.5421828</v>
      </c>
      <c r="E11" s="9"/>
      <c r="F11" s="9">
        <v>1557693.3156432</v>
      </c>
      <c r="G11" s="10"/>
      <c r="H11" s="9">
        <v>63737291.2113116</v>
      </c>
      <c r="I11" s="10"/>
      <c r="J11" s="9">
        <v>10912566.0536397</v>
      </c>
      <c r="K11" s="10"/>
      <c r="L11" s="9">
        <v>5300590.30471951</v>
      </c>
      <c r="M11" s="10"/>
      <c r="N11" s="9">
        <v>42803046.2880673</v>
      </c>
      <c r="O11" s="10"/>
      <c r="P11" s="9">
        <v>493834.391381792</v>
      </c>
      <c r="Q11" s="10"/>
      <c r="R11" s="9">
        <v>8829190.23192237</v>
      </c>
      <c r="S11" s="10"/>
      <c r="T11" s="9">
        <v>15763740.5063187</v>
      </c>
      <c r="U11" s="10"/>
      <c r="V11" s="10">
        <v>241104954.84518698</v>
      </c>
      <c r="W11" s="10"/>
    </row>
    <row r="12" spans="2:23" s="4" customFormat="1" ht="12">
      <c r="B12" s="4" t="s">
        <v>6</v>
      </c>
      <c r="D12" s="9">
        <v>78916935.4958671</v>
      </c>
      <c r="E12" s="9"/>
      <c r="F12" s="9">
        <v>1295531.20552371</v>
      </c>
      <c r="G12" s="10"/>
      <c r="H12" s="9">
        <v>62798026.0508547</v>
      </c>
      <c r="I12" s="10"/>
      <c r="J12" s="9">
        <v>7740116.85615627</v>
      </c>
      <c r="K12" s="10"/>
      <c r="L12" s="9">
        <v>5002043.74596328</v>
      </c>
      <c r="M12" s="10"/>
      <c r="N12" s="9">
        <v>36398267.9257829</v>
      </c>
      <c r="O12" s="10"/>
      <c r="P12" s="9">
        <v>174108.736588734</v>
      </c>
      <c r="Q12" s="10"/>
      <c r="R12" s="9">
        <v>9029733.59664809</v>
      </c>
      <c r="S12" s="10"/>
      <c r="T12" s="9">
        <v>16964703.5661602</v>
      </c>
      <c r="U12" s="10"/>
      <c r="V12" s="10">
        <v>218319467.179545</v>
      </c>
      <c r="W12" s="10"/>
    </row>
    <row r="13" spans="2:23" s="4" customFormat="1" ht="12">
      <c r="B13" s="4" t="s">
        <v>7</v>
      </c>
      <c r="D13" s="9">
        <v>77506722.1075399</v>
      </c>
      <c r="E13" s="9"/>
      <c r="F13" s="9">
        <v>1065084.52893892</v>
      </c>
      <c r="G13" s="10"/>
      <c r="H13" s="9">
        <v>53896130.1311041</v>
      </c>
      <c r="I13" s="10"/>
      <c r="J13" s="9">
        <v>6677415.66795654</v>
      </c>
      <c r="K13" s="10"/>
      <c r="L13" s="9">
        <v>4090976.74251007</v>
      </c>
      <c r="M13" s="10"/>
      <c r="N13" s="9">
        <v>29551702.5590277</v>
      </c>
      <c r="O13" s="10"/>
      <c r="P13" s="9">
        <v>168517.710905036</v>
      </c>
      <c r="Q13" s="10"/>
      <c r="R13" s="9">
        <v>9000427.51347521</v>
      </c>
      <c r="S13" s="10"/>
      <c r="T13" s="9">
        <v>13618303.767033</v>
      </c>
      <c r="U13" s="10"/>
      <c r="V13" s="10">
        <v>196462540.7284905</v>
      </c>
      <c r="W13" s="10"/>
    </row>
    <row r="14" spans="2:23" s="4" customFormat="1" ht="12">
      <c r="B14" s="4" t="s">
        <v>8</v>
      </c>
      <c r="D14" s="9">
        <v>114368080.136405</v>
      </c>
      <c r="E14" s="9"/>
      <c r="F14" s="9">
        <v>1719314.02382852</v>
      </c>
      <c r="G14" s="10"/>
      <c r="H14" s="9">
        <v>70615701.2802515</v>
      </c>
      <c r="I14" s="10"/>
      <c r="J14" s="9">
        <v>8829261.36494323</v>
      </c>
      <c r="K14" s="10"/>
      <c r="L14" s="9">
        <v>6631870.35029268</v>
      </c>
      <c r="M14" s="10"/>
      <c r="N14" s="9">
        <v>43732973.2380426</v>
      </c>
      <c r="O14" s="10"/>
      <c r="P14" s="9">
        <v>225093.538663015</v>
      </c>
      <c r="Q14" s="10"/>
      <c r="R14" s="9">
        <v>9578384.31715464</v>
      </c>
      <c r="S14" s="10"/>
      <c r="T14" s="9">
        <v>16093752.9435256</v>
      </c>
      <c r="U14" s="10"/>
      <c r="V14" s="10">
        <v>271794431.19310683</v>
      </c>
      <c r="W14" s="10"/>
    </row>
    <row r="15" spans="2:23" s="4" customFormat="1" ht="12">
      <c r="B15" s="4" t="s">
        <v>9</v>
      </c>
      <c r="D15" s="9">
        <v>96888417.4526554</v>
      </c>
      <c r="E15" s="9"/>
      <c r="F15" s="9">
        <v>1587590.94072331</v>
      </c>
      <c r="G15" s="10"/>
      <c r="H15" s="9">
        <v>70399593.4610035</v>
      </c>
      <c r="I15" s="10"/>
      <c r="J15" s="9">
        <v>6783518.53627411</v>
      </c>
      <c r="K15" s="10"/>
      <c r="L15" s="9">
        <v>6021059.30472972</v>
      </c>
      <c r="M15" s="10"/>
      <c r="N15" s="9">
        <v>38972755.4310857</v>
      </c>
      <c r="O15" s="10"/>
      <c r="P15" s="9">
        <v>321698.495176122</v>
      </c>
      <c r="Q15" s="10"/>
      <c r="R15" s="9">
        <v>9489174.0986476</v>
      </c>
      <c r="S15" s="10"/>
      <c r="T15" s="9">
        <v>14735297.1027841</v>
      </c>
      <c r="U15" s="10"/>
      <c r="V15" s="10">
        <v>245199104.8230796</v>
      </c>
      <c r="W15" s="10"/>
    </row>
    <row r="16" spans="2:23" s="4" customFormat="1" ht="12">
      <c r="B16" s="4" t="s">
        <v>10</v>
      </c>
      <c r="D16" s="9">
        <v>96356484.6390853</v>
      </c>
      <c r="E16" s="9"/>
      <c r="F16" s="9">
        <v>1499201.60374613</v>
      </c>
      <c r="G16" s="10"/>
      <c r="H16" s="9">
        <v>66867459.850557</v>
      </c>
      <c r="I16" s="10"/>
      <c r="J16" s="9">
        <v>12457055.8134061</v>
      </c>
      <c r="K16" s="10"/>
      <c r="L16" s="9">
        <v>5629094.08329941</v>
      </c>
      <c r="M16" s="10"/>
      <c r="N16" s="9">
        <v>43171567.4267937</v>
      </c>
      <c r="O16" s="10"/>
      <c r="P16" s="9">
        <v>47934.2637391197</v>
      </c>
      <c r="Q16" s="10"/>
      <c r="R16" s="9">
        <v>8208490.86759056</v>
      </c>
      <c r="S16" s="10"/>
      <c r="T16" s="9">
        <v>18698022.6782204</v>
      </c>
      <c r="U16" s="10"/>
      <c r="V16" s="10">
        <v>252935311.2264377</v>
      </c>
      <c r="W16" s="10"/>
    </row>
    <row r="17" spans="2:23" s="4" customFormat="1" ht="12">
      <c r="B17" s="4" t="s">
        <v>11</v>
      </c>
      <c r="D17" s="9">
        <v>52894349.0181661</v>
      </c>
      <c r="E17" s="9"/>
      <c r="F17" s="9">
        <v>977322.342881278</v>
      </c>
      <c r="G17" s="10"/>
      <c r="H17" s="9">
        <v>38089997.1742549</v>
      </c>
      <c r="I17" s="10"/>
      <c r="J17" s="9">
        <v>6226156.32758824</v>
      </c>
      <c r="K17" s="10"/>
      <c r="L17" s="9">
        <v>3271918.14744537</v>
      </c>
      <c r="M17" s="10"/>
      <c r="N17" s="9">
        <v>24569098.9926124</v>
      </c>
      <c r="O17" s="10"/>
      <c r="P17" s="9">
        <v>107276.174816023</v>
      </c>
      <c r="Q17" s="10"/>
      <c r="R17" s="9">
        <v>5000636.57167852</v>
      </c>
      <c r="S17" s="10"/>
      <c r="T17" s="9">
        <v>11495676.7447772</v>
      </c>
      <c r="U17" s="10"/>
      <c r="V17" s="10">
        <v>142632431.49422002</v>
      </c>
      <c r="W17" s="10"/>
    </row>
    <row r="18" spans="2:23" s="4" customFormat="1" ht="12">
      <c r="B18" s="4" t="s">
        <v>12</v>
      </c>
      <c r="D18" s="9">
        <v>90166829.451229</v>
      </c>
      <c r="E18" s="9"/>
      <c r="F18" s="9">
        <v>1489041.86851607</v>
      </c>
      <c r="G18" s="10"/>
      <c r="H18" s="9">
        <v>64185651.6559641</v>
      </c>
      <c r="I18" s="10"/>
      <c r="J18" s="9">
        <v>9137078.37683129</v>
      </c>
      <c r="K18" s="10"/>
      <c r="L18" s="9">
        <v>5305504.82722981</v>
      </c>
      <c r="M18" s="10"/>
      <c r="N18" s="9">
        <v>39684005.1720822</v>
      </c>
      <c r="O18" s="10"/>
      <c r="P18" s="9">
        <v>365928.641313968</v>
      </c>
      <c r="Q18" s="10"/>
      <c r="R18" s="9">
        <v>7385305.86247758</v>
      </c>
      <c r="S18" s="10"/>
      <c r="T18" s="9">
        <v>16087919.8734403</v>
      </c>
      <c r="U18" s="10"/>
      <c r="V18" s="10">
        <v>233807265.7290843</v>
      </c>
      <c r="W18" s="10"/>
    </row>
    <row r="19" spans="2:23" s="4" customFormat="1" ht="12">
      <c r="B19" s="4" t="s">
        <v>13</v>
      </c>
      <c r="D19" s="9">
        <v>140841168.708201</v>
      </c>
      <c r="E19" s="9"/>
      <c r="F19" s="9">
        <v>2152125.12066939</v>
      </c>
      <c r="G19" s="10"/>
      <c r="H19" s="9">
        <v>99371262.5182303</v>
      </c>
      <c r="I19" s="10"/>
      <c r="J19" s="9">
        <v>12767517.669566</v>
      </c>
      <c r="K19" s="10"/>
      <c r="L19" s="9">
        <v>7966996.54391738</v>
      </c>
      <c r="M19" s="10"/>
      <c r="N19" s="9">
        <v>56002021.311113</v>
      </c>
      <c r="O19" s="10"/>
      <c r="P19" s="9">
        <v>1194545.54229126</v>
      </c>
      <c r="Q19" s="10"/>
      <c r="R19" s="9">
        <v>14165066.3403714</v>
      </c>
      <c r="S19" s="10"/>
      <c r="T19" s="9">
        <v>21844032.0186708</v>
      </c>
      <c r="U19" s="10"/>
      <c r="V19" s="10">
        <v>356304735.7730305</v>
      </c>
      <c r="W19" s="10"/>
    </row>
    <row r="20" spans="2:23" s="4" customFormat="1" ht="12">
      <c r="B20" s="4" t="s">
        <v>14</v>
      </c>
      <c r="D20" s="9">
        <v>169629770.400559</v>
      </c>
      <c r="E20" s="9"/>
      <c r="F20" s="9">
        <v>2655128.770601</v>
      </c>
      <c r="G20" s="10"/>
      <c r="H20" s="9">
        <v>127938148.561013</v>
      </c>
      <c r="I20" s="10"/>
      <c r="J20" s="9">
        <v>11305062.2752016</v>
      </c>
      <c r="K20" s="10"/>
      <c r="L20" s="9">
        <v>10504300.4135185</v>
      </c>
      <c r="M20" s="10"/>
      <c r="N20" s="9">
        <v>72964064.6139057</v>
      </c>
      <c r="O20" s="10"/>
      <c r="P20" s="9">
        <v>969377.356782491</v>
      </c>
      <c r="Q20" s="10"/>
      <c r="R20" s="9">
        <v>19081437.7168532</v>
      </c>
      <c r="S20" s="10"/>
      <c r="T20" s="9">
        <v>25748628.7425265</v>
      </c>
      <c r="U20" s="10"/>
      <c r="V20" s="10">
        <v>440795918.8509611</v>
      </c>
      <c r="W20" s="10"/>
    </row>
    <row r="21" spans="2:23" s="4" customFormat="1" ht="12">
      <c r="B21" s="4" t="s">
        <v>15</v>
      </c>
      <c r="D21" s="9">
        <v>106261750.168791</v>
      </c>
      <c r="E21" s="9"/>
      <c r="F21" s="9">
        <v>1569722.18601255</v>
      </c>
      <c r="G21" s="10"/>
      <c r="H21" s="9">
        <v>80954911.635285</v>
      </c>
      <c r="I21" s="10"/>
      <c r="J21" s="9">
        <v>7308694.33151609</v>
      </c>
      <c r="K21" s="10"/>
      <c r="L21" s="9">
        <v>6046401.14689153</v>
      </c>
      <c r="M21" s="10"/>
      <c r="N21" s="9">
        <v>40923181.6869524</v>
      </c>
      <c r="O21" s="10"/>
      <c r="P21" s="9">
        <v>2358764.33330297</v>
      </c>
      <c r="Q21" s="10"/>
      <c r="R21" s="9">
        <v>16381046.7464401</v>
      </c>
      <c r="S21" s="10"/>
      <c r="T21" s="9">
        <v>16493634.3465776</v>
      </c>
      <c r="U21" s="10"/>
      <c r="V21" s="10">
        <v>278298106.5817692</v>
      </c>
      <c r="W21" s="10"/>
    </row>
    <row r="22" spans="2:23" s="4" customFormat="1" ht="12">
      <c r="B22" s="4" t="s">
        <v>16</v>
      </c>
      <c r="D22" s="9">
        <v>104948855.778288</v>
      </c>
      <c r="E22" s="9"/>
      <c r="F22" s="9">
        <v>1553009.20726607</v>
      </c>
      <c r="G22" s="10"/>
      <c r="H22" s="9">
        <v>71929103.9099028</v>
      </c>
      <c r="I22" s="10"/>
      <c r="J22" s="9">
        <v>7494245.33861719</v>
      </c>
      <c r="K22" s="10"/>
      <c r="L22" s="9">
        <v>6122725.81822543</v>
      </c>
      <c r="M22" s="10"/>
      <c r="N22" s="9">
        <v>40319306.6861814</v>
      </c>
      <c r="O22" s="10"/>
      <c r="P22" s="9">
        <v>757871.506671672</v>
      </c>
      <c r="Q22" s="10"/>
      <c r="R22" s="9">
        <v>13079844.0889712</v>
      </c>
      <c r="S22" s="10"/>
      <c r="T22" s="9">
        <v>16385166.5334198</v>
      </c>
      <c r="U22" s="10"/>
      <c r="V22" s="10">
        <v>262590128.86754352</v>
      </c>
      <c r="W22" s="10"/>
    </row>
    <row r="23" spans="2:23" s="4" customFormat="1" ht="12">
      <c r="B23" s="4" t="s">
        <v>17</v>
      </c>
      <c r="D23" s="9">
        <v>99763315.4608</v>
      </c>
      <c r="E23" s="9"/>
      <c r="F23" s="9">
        <v>1318700.64502294</v>
      </c>
      <c r="G23" s="10"/>
      <c r="H23" s="9">
        <v>59691332.5075864</v>
      </c>
      <c r="I23" s="10"/>
      <c r="J23" s="9">
        <v>6841436.62902267</v>
      </c>
      <c r="K23" s="10"/>
      <c r="L23" s="9">
        <v>5488196.85967798</v>
      </c>
      <c r="M23" s="10"/>
      <c r="N23" s="9">
        <v>35917678.0120904</v>
      </c>
      <c r="O23" s="10"/>
      <c r="P23" s="9">
        <v>167442.525329094</v>
      </c>
      <c r="Q23" s="10"/>
      <c r="R23" s="9">
        <v>9049507.92645886</v>
      </c>
      <c r="S23" s="10"/>
      <c r="T23" s="9">
        <v>12189026.0734774</v>
      </c>
      <c r="U23" s="10"/>
      <c r="V23" s="10">
        <v>230426636.6394657</v>
      </c>
      <c r="W23" s="10"/>
    </row>
    <row r="24" spans="2:23" s="4" customFormat="1" ht="12">
      <c r="B24" s="4" t="s">
        <v>18</v>
      </c>
      <c r="D24" s="9">
        <v>186740761.329714</v>
      </c>
      <c r="E24" s="9"/>
      <c r="F24" s="9">
        <v>2776800.08095351</v>
      </c>
      <c r="G24" s="10"/>
      <c r="H24" s="9">
        <v>132653332.817159</v>
      </c>
      <c r="I24" s="10"/>
      <c r="J24" s="9">
        <v>11973584.3380934</v>
      </c>
      <c r="K24" s="10"/>
      <c r="L24" s="9">
        <v>10211309.4019478</v>
      </c>
      <c r="M24" s="10"/>
      <c r="N24" s="9">
        <v>69018031.1533337</v>
      </c>
      <c r="O24" s="10"/>
      <c r="P24" s="9">
        <v>4223497.22383747</v>
      </c>
      <c r="Q24" s="10"/>
      <c r="R24" s="9">
        <v>21680930.231844</v>
      </c>
      <c r="S24" s="10"/>
      <c r="T24" s="9">
        <v>30733381.9913995</v>
      </c>
      <c r="U24" s="10"/>
      <c r="V24" s="10">
        <v>470011628.5682824</v>
      </c>
      <c r="W24" s="10"/>
    </row>
    <row r="25" spans="2:23" s="4" customFormat="1" ht="12">
      <c r="B25" s="4" t="s">
        <v>19</v>
      </c>
      <c r="D25" s="9">
        <v>44018748.5235408</v>
      </c>
      <c r="E25" s="9"/>
      <c r="F25" s="9">
        <v>656715.556953707</v>
      </c>
      <c r="G25" s="10"/>
      <c r="H25" s="9">
        <v>34771564.1824899</v>
      </c>
      <c r="I25" s="10"/>
      <c r="J25" s="9">
        <v>2545746.77219599</v>
      </c>
      <c r="K25" s="10"/>
      <c r="L25" s="9">
        <v>2532218.40717746</v>
      </c>
      <c r="M25" s="10"/>
      <c r="N25" s="9">
        <v>16811577.5290337</v>
      </c>
      <c r="O25" s="10"/>
      <c r="P25" s="9">
        <v>2145633.58262091</v>
      </c>
      <c r="Q25" s="10"/>
      <c r="R25" s="9">
        <v>5689933.2455788</v>
      </c>
      <c r="S25" s="10"/>
      <c r="T25" s="9">
        <v>6828951.96559434</v>
      </c>
      <c r="U25" s="10"/>
      <c r="V25" s="10">
        <v>116001089.7651856</v>
      </c>
      <c r="W25" s="10"/>
    </row>
    <row r="26" spans="2:23" s="4" customFormat="1" ht="12">
      <c r="B26" s="4" t="s">
        <v>20</v>
      </c>
      <c r="D26" s="9">
        <v>140835521.515245</v>
      </c>
      <c r="E26" s="9"/>
      <c r="F26" s="9">
        <v>2144876.74963019</v>
      </c>
      <c r="G26" s="10"/>
      <c r="H26" s="9">
        <v>96416036.4002325</v>
      </c>
      <c r="I26" s="10"/>
      <c r="J26" s="9">
        <v>9741957.94191676</v>
      </c>
      <c r="K26" s="10"/>
      <c r="L26" s="9">
        <v>7747680.63502288</v>
      </c>
      <c r="M26" s="10"/>
      <c r="N26" s="9">
        <v>51803951.4070557</v>
      </c>
      <c r="O26" s="10"/>
      <c r="P26" s="9">
        <v>2465636.68040986</v>
      </c>
      <c r="Q26" s="10"/>
      <c r="R26" s="9">
        <v>13021321.2557971</v>
      </c>
      <c r="S26" s="10"/>
      <c r="T26" s="9">
        <v>24690790.5092068</v>
      </c>
      <c r="U26" s="10"/>
      <c r="V26" s="10">
        <v>348867773.09451675</v>
      </c>
      <c r="W26" s="10"/>
    </row>
    <row r="27" spans="2:23" s="4" customFormat="1" ht="12">
      <c r="B27" s="4" t="s">
        <v>21</v>
      </c>
      <c r="D27" s="9">
        <v>48013827.5708167</v>
      </c>
      <c r="E27" s="9"/>
      <c r="F27" s="9">
        <v>818654.413376978</v>
      </c>
      <c r="G27" s="10"/>
      <c r="H27" s="9">
        <v>41278759.7802771</v>
      </c>
      <c r="I27" s="10"/>
      <c r="J27" s="9">
        <v>4146065.06968189</v>
      </c>
      <c r="K27" s="10"/>
      <c r="L27" s="9">
        <v>2964696.388084</v>
      </c>
      <c r="M27" s="10"/>
      <c r="N27" s="9">
        <v>21033047.7394552</v>
      </c>
      <c r="O27" s="10"/>
      <c r="P27" s="9">
        <v>2625414.23467047</v>
      </c>
      <c r="Q27" s="10"/>
      <c r="R27" s="9">
        <v>8185008.7308688</v>
      </c>
      <c r="S27" s="10"/>
      <c r="T27" s="9">
        <v>9508533.42718385</v>
      </c>
      <c r="U27" s="10"/>
      <c r="V27" s="10">
        <v>138574007.35441497</v>
      </c>
      <c r="W27" s="10"/>
    </row>
    <row r="28" spans="2:23" s="4" customFormat="1" ht="12">
      <c r="B28" s="4" t="s">
        <v>22</v>
      </c>
      <c r="D28" s="9">
        <v>71287015.5678588</v>
      </c>
      <c r="E28" s="9"/>
      <c r="F28" s="9">
        <v>965288.653893081</v>
      </c>
      <c r="G28" s="10"/>
      <c r="H28" s="9">
        <v>51019494.0164481</v>
      </c>
      <c r="I28" s="10"/>
      <c r="J28" s="9">
        <v>4126381.79244839</v>
      </c>
      <c r="K28" s="10"/>
      <c r="L28" s="9">
        <v>3935335.95135773</v>
      </c>
      <c r="M28" s="10"/>
      <c r="N28" s="9">
        <v>25773958.6072363</v>
      </c>
      <c r="O28" s="10"/>
      <c r="P28" s="9">
        <v>452037.911060673</v>
      </c>
      <c r="Q28" s="10"/>
      <c r="R28" s="9">
        <v>8115889.83084627</v>
      </c>
      <c r="S28" s="10"/>
      <c r="T28" s="9">
        <v>11067722.3280837</v>
      </c>
      <c r="U28" s="10"/>
      <c r="V28" s="10">
        <v>176743124.65923303</v>
      </c>
      <c r="W28" s="10"/>
    </row>
    <row r="29" spans="2:23" s="4" customFormat="1" ht="12">
      <c r="B29" s="4" t="s">
        <v>23</v>
      </c>
      <c r="D29" s="9">
        <v>59910084.2762313</v>
      </c>
      <c r="E29" s="9"/>
      <c r="F29" s="9">
        <v>1054055.95614128</v>
      </c>
      <c r="G29" s="10"/>
      <c r="H29" s="9">
        <v>40013543.5134931</v>
      </c>
      <c r="I29" s="10"/>
      <c r="J29" s="9">
        <v>5485599.75931887</v>
      </c>
      <c r="K29" s="10"/>
      <c r="L29" s="9">
        <v>3977344.43507623</v>
      </c>
      <c r="M29" s="10"/>
      <c r="N29" s="9">
        <v>26244768.3067115</v>
      </c>
      <c r="O29" s="10"/>
      <c r="P29" s="9">
        <v>431.3001184612</v>
      </c>
      <c r="Q29" s="10"/>
      <c r="R29" s="9">
        <v>5702290.04042412</v>
      </c>
      <c r="S29" s="10"/>
      <c r="T29" s="9">
        <v>9516868.48153787</v>
      </c>
      <c r="U29" s="10"/>
      <c r="V29" s="10">
        <v>151904986.06905273</v>
      </c>
      <c r="W29" s="10"/>
    </row>
    <row r="30" spans="2:23" s="4" customFormat="1" ht="12">
      <c r="B30" s="4" t="s">
        <v>24</v>
      </c>
      <c r="D30" s="9">
        <v>117458008.520102</v>
      </c>
      <c r="E30" s="9"/>
      <c r="F30" s="9">
        <v>1588136.84732382</v>
      </c>
      <c r="G30" s="10"/>
      <c r="H30" s="9">
        <v>81311056.4520872</v>
      </c>
      <c r="I30" s="10"/>
      <c r="J30" s="9">
        <v>6815275.55922282</v>
      </c>
      <c r="K30" s="10"/>
      <c r="L30" s="9">
        <v>6377896.37395596</v>
      </c>
      <c r="M30" s="10"/>
      <c r="N30" s="9">
        <v>44212809.8402437</v>
      </c>
      <c r="O30" s="10"/>
      <c r="P30" s="9">
        <v>715569.516554965</v>
      </c>
      <c r="Q30" s="10"/>
      <c r="R30" s="9">
        <v>10216429.685942</v>
      </c>
      <c r="S30" s="10"/>
      <c r="T30" s="9">
        <v>22967177.2632531</v>
      </c>
      <c r="U30" s="10"/>
      <c r="V30" s="10">
        <v>291662360.05868554</v>
      </c>
      <c r="W30" s="10"/>
    </row>
    <row r="31" spans="2:23" s="4" customFormat="1" ht="12">
      <c r="B31" s="4" t="s">
        <v>25</v>
      </c>
      <c r="C31" s="13"/>
      <c r="D31" s="9">
        <v>248155552.919261</v>
      </c>
      <c r="E31" s="9"/>
      <c r="F31" s="9">
        <v>3742472.42405482</v>
      </c>
      <c r="G31" s="9"/>
      <c r="H31" s="9">
        <v>181666115.882783</v>
      </c>
      <c r="I31" s="9"/>
      <c r="J31" s="9">
        <v>15691766.3886636</v>
      </c>
      <c r="K31" s="9"/>
      <c r="L31" s="9">
        <v>15824719.7481926</v>
      </c>
      <c r="M31" s="9"/>
      <c r="N31" s="9">
        <v>106728679.115716</v>
      </c>
      <c r="O31" s="9"/>
      <c r="P31" s="9">
        <v>1511139.10718334</v>
      </c>
      <c r="Q31" s="9"/>
      <c r="R31" s="9">
        <v>27979005.2874159</v>
      </c>
      <c r="S31" s="9"/>
      <c r="T31" s="9">
        <v>33260778.6497803</v>
      </c>
      <c r="U31" s="9"/>
      <c r="V31" s="9">
        <v>634560229.5230505</v>
      </c>
      <c r="W31" s="10"/>
    </row>
    <row r="32" spans="2:23" s="4" customFormat="1" ht="6" customHeight="1">
      <c r="B32" s="6"/>
      <c r="C32" s="13"/>
      <c r="D32" s="14"/>
      <c r="E32" s="9"/>
      <c r="F32" s="14"/>
      <c r="G32" s="9"/>
      <c r="H32" s="14"/>
      <c r="I32" s="9"/>
      <c r="J32" s="14"/>
      <c r="K32" s="9"/>
      <c r="L32" s="14"/>
      <c r="M32" s="9"/>
      <c r="N32" s="14"/>
      <c r="O32" s="9"/>
      <c r="P32" s="14"/>
      <c r="Q32" s="9"/>
      <c r="R32" s="14"/>
      <c r="S32" s="9"/>
      <c r="T32" s="14"/>
      <c r="U32" s="9"/>
      <c r="V32" s="14"/>
      <c r="W32" s="10"/>
    </row>
    <row r="33" spans="2:23" s="4" customFormat="1" ht="16.5" customHeight="1">
      <c r="B33" s="16" t="s">
        <v>26</v>
      </c>
      <c r="C33" s="6"/>
      <c r="D33" s="17">
        <v>2289704779.9999957</v>
      </c>
      <c r="E33" s="17"/>
      <c r="F33" s="17">
        <v>35022379.999999925</v>
      </c>
      <c r="G33" s="17"/>
      <c r="H33" s="17">
        <v>1625936896.9999976</v>
      </c>
      <c r="I33" s="17"/>
      <c r="J33" s="17">
        <v>180296310.9999997</v>
      </c>
      <c r="K33" s="17"/>
      <c r="L33" s="17">
        <v>134839023.9999997</v>
      </c>
      <c r="M33" s="17"/>
      <c r="N33" s="17">
        <v>929030434.9999988</v>
      </c>
      <c r="O33" s="17"/>
      <c r="P33" s="17">
        <v>21999999.999999963</v>
      </c>
      <c r="Q33" s="17"/>
      <c r="R33" s="17">
        <v>243999999.9999995</v>
      </c>
      <c r="S33" s="17"/>
      <c r="T33" s="17">
        <v>373396771</v>
      </c>
      <c r="U33" s="17"/>
      <c r="V33" s="17">
        <v>5834226597.999991</v>
      </c>
      <c r="W33" s="10"/>
    </row>
    <row r="34" s="4" customFormat="1" ht="6" customHeight="1"/>
    <row r="35" s="4" customFormat="1" ht="12.75" customHeight="1">
      <c r="B35" s="19" t="s">
        <v>77</v>
      </c>
    </row>
    <row r="36" s="4" customFormat="1" ht="12.75" customHeight="1">
      <c r="H36" s="29"/>
    </row>
    <row r="37" spans="4:22" s="4" customFormat="1" ht="12.7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2:22" ht="15">
      <c r="B38" s="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2:22" ht="15">
      <c r="B39" s="4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2:22" ht="15">
      <c r="B40" s="4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2:22" ht="15">
      <c r="B41" s="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2:22" ht="15">
      <c r="B42" s="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2:22" ht="15">
      <c r="B43" s="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2:22" ht="15">
      <c r="B44" s="4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2:22" ht="15">
      <c r="B45" s="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2:22" ht="15">
      <c r="B46" s="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2:22" ht="15">
      <c r="B47" s="4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2:22" ht="15">
      <c r="B48" s="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2:22" ht="15">
      <c r="B49" s="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2:22" ht="15">
      <c r="B50" s="4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2:22" ht="15">
      <c r="B51" s="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2:22" ht="15">
      <c r="B52" s="4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2:22" ht="15">
      <c r="B53" s="4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2:22" ht="15">
      <c r="B54" s="4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2:22" ht="15">
      <c r="B55" s="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2:22" ht="15">
      <c r="B56" s="4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2:22" ht="15">
      <c r="B57" s="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2:22" ht="15">
      <c r="B58" s="4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</sheetData>
  <sheetProtection/>
  <mergeCells count="11">
    <mergeCell ref="N7:N8"/>
    <mergeCell ref="P7:P8"/>
    <mergeCell ref="R7:R8"/>
    <mergeCell ref="T7:T8"/>
    <mergeCell ref="V7:V8"/>
    <mergeCell ref="L7:L8"/>
    <mergeCell ref="B7:B8"/>
    <mergeCell ref="D7:D8"/>
    <mergeCell ref="F7:F8"/>
    <mergeCell ref="H7:H8"/>
    <mergeCell ref="J7:J8"/>
  </mergeCells>
  <conditionalFormatting sqref="V6">
    <cfRule type="expression" priority="1" dxfId="11" stopIfTrue="1">
      <formula>$A$1&gt;0</formula>
    </cfRule>
  </conditionalFormatting>
  <hyperlinks>
    <hyperlink ref="V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W58"/>
  <sheetViews>
    <sheetView zoomScalePageLayoutView="0" workbookViewId="0" topLeftCell="A1">
      <selection activeCell="Q22" sqref="Q22"/>
    </sheetView>
  </sheetViews>
  <sheetFormatPr defaultColWidth="8.88671875" defaultRowHeight="15"/>
  <cols>
    <col min="1" max="1" width="3.3359375" style="1" customWidth="1"/>
    <col min="2" max="2" width="22.4453125" style="1" customWidth="1"/>
    <col min="3" max="3" width="2.77734375" style="1" customWidth="1"/>
    <col min="4" max="4" width="9.21484375" style="1" customWidth="1"/>
    <col min="5" max="5" width="2.77734375" style="1" customWidth="1"/>
    <col min="6" max="6" width="9.21484375" style="1" customWidth="1"/>
    <col min="7" max="7" width="2.77734375" style="1" customWidth="1"/>
    <col min="8" max="8" width="9.21484375" style="1" customWidth="1"/>
    <col min="9" max="9" width="2.77734375" style="1" customWidth="1"/>
    <col min="10" max="10" width="9.21484375" style="1" customWidth="1"/>
    <col min="11" max="11" width="2.77734375" style="1" customWidth="1"/>
    <col min="12" max="12" width="9.21484375" style="1" customWidth="1"/>
    <col min="13" max="13" width="2.77734375" style="1" customWidth="1"/>
    <col min="14" max="14" width="9.21484375" style="1" customWidth="1"/>
    <col min="15" max="15" width="2.77734375" style="1" customWidth="1"/>
    <col min="16" max="16" width="9.21484375" style="1" customWidth="1"/>
    <col min="17" max="17" width="2.77734375" style="1" customWidth="1"/>
    <col min="18" max="18" width="9.21484375" style="1" customWidth="1"/>
    <col min="19" max="19" width="2.77734375" style="1" customWidth="1"/>
    <col min="20" max="20" width="9.21484375" style="1" customWidth="1"/>
    <col min="21" max="21" width="2.77734375" style="1" customWidth="1"/>
    <col min="22" max="22" width="9.21484375" style="1" customWidth="1"/>
    <col min="23" max="16384" width="8.88671875" style="1" customWidth="1"/>
  </cols>
  <sheetData>
    <row r="1" spans="2:22" ht="15">
      <c r="B1" s="2" t="s">
        <v>27</v>
      </c>
      <c r="V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78</v>
      </c>
    </row>
    <row r="6" spans="2:22" s="4" customFormat="1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 t="s">
        <v>58</v>
      </c>
    </row>
    <row r="7" spans="2:22" s="8" customFormat="1" ht="25.5" customHeight="1">
      <c r="B7" s="284" t="s">
        <v>0</v>
      </c>
      <c r="D7" s="286" t="s">
        <v>66</v>
      </c>
      <c r="F7" s="286" t="s">
        <v>67</v>
      </c>
      <c r="H7" s="286" t="s">
        <v>68</v>
      </c>
      <c r="J7" s="286" t="s">
        <v>69</v>
      </c>
      <c r="L7" s="286" t="s">
        <v>70</v>
      </c>
      <c r="N7" s="286" t="s">
        <v>71</v>
      </c>
      <c r="P7" s="286" t="s">
        <v>72</v>
      </c>
      <c r="R7" s="286" t="s">
        <v>73</v>
      </c>
      <c r="T7" s="286" t="s">
        <v>74</v>
      </c>
      <c r="V7" s="286" t="s">
        <v>75</v>
      </c>
    </row>
    <row r="8" spans="2:22" s="8" customFormat="1" ht="25.5" customHeight="1">
      <c r="B8" s="285"/>
      <c r="D8" s="287"/>
      <c r="E8" s="26"/>
      <c r="F8" s="287"/>
      <c r="H8" s="287"/>
      <c r="J8" s="287"/>
      <c r="L8" s="287"/>
      <c r="N8" s="287"/>
      <c r="P8" s="287"/>
      <c r="R8" s="287"/>
      <c r="T8" s="287"/>
      <c r="V8" s="287"/>
    </row>
    <row r="9" s="4" customFormat="1" ht="6" customHeight="1"/>
    <row r="10" spans="2:23" s="4" customFormat="1" ht="12">
      <c r="B10" s="4" t="s">
        <v>4</v>
      </c>
      <c r="D10" s="9">
        <v>56581153.3774686</v>
      </c>
      <c r="E10" s="9"/>
      <c r="F10" s="9">
        <v>868893.431254995</v>
      </c>
      <c r="G10" s="10"/>
      <c r="H10" s="9">
        <v>38452174.3910645</v>
      </c>
      <c r="I10" s="10"/>
      <c r="J10" s="9">
        <v>5569278.68863351</v>
      </c>
      <c r="K10" s="10"/>
      <c r="L10" s="9">
        <v>3243117.7172512</v>
      </c>
      <c r="M10" s="10"/>
      <c r="N10" s="9">
        <v>23731165.8069446</v>
      </c>
      <c r="O10" s="10"/>
      <c r="P10" s="9">
        <v>508247.226582517</v>
      </c>
      <c r="Q10" s="10"/>
      <c r="R10" s="9">
        <v>5036944.75633788</v>
      </c>
      <c r="S10" s="10"/>
      <c r="T10" s="9">
        <v>8325045.48702896</v>
      </c>
      <c r="U10" s="10"/>
      <c r="V10" s="10">
        <v>142316020.88256678</v>
      </c>
      <c r="W10" s="10"/>
    </row>
    <row r="11" spans="2:23" s="4" customFormat="1" ht="12">
      <c r="B11" s="4" t="s">
        <v>5</v>
      </c>
      <c r="D11" s="9">
        <v>98351042.7681232</v>
      </c>
      <c r="E11" s="9"/>
      <c r="F11" s="9">
        <v>1628584.74142917</v>
      </c>
      <c r="G11" s="10"/>
      <c r="H11" s="9">
        <v>67128853.0467971</v>
      </c>
      <c r="I11" s="10"/>
      <c r="J11" s="9">
        <v>11424258.6287714</v>
      </c>
      <c r="K11" s="10"/>
      <c r="L11" s="9">
        <v>5744364.21449724</v>
      </c>
      <c r="M11" s="10"/>
      <c r="N11" s="9">
        <v>45792072.51947</v>
      </c>
      <c r="O11" s="10"/>
      <c r="P11" s="9">
        <v>493834.391381792</v>
      </c>
      <c r="Q11" s="10"/>
      <c r="R11" s="9">
        <v>8728366.7758235</v>
      </c>
      <c r="S11" s="10"/>
      <c r="T11" s="9">
        <v>15088424.5063187</v>
      </c>
      <c r="U11" s="10"/>
      <c r="V11" s="10">
        <v>254379801.5926121</v>
      </c>
      <c r="W11" s="10"/>
    </row>
    <row r="12" spans="2:23" s="4" customFormat="1" ht="12">
      <c r="B12" s="4" t="s">
        <v>6</v>
      </c>
      <c r="D12" s="9">
        <v>84581313.5660282</v>
      </c>
      <c r="E12" s="9"/>
      <c r="F12" s="9">
        <v>1347538.18586785</v>
      </c>
      <c r="G12" s="10"/>
      <c r="H12" s="9">
        <v>66738591.0570741</v>
      </c>
      <c r="I12" s="10"/>
      <c r="J12" s="9">
        <v>8145249.1668215</v>
      </c>
      <c r="K12" s="10"/>
      <c r="L12" s="9">
        <v>5420779.13220025</v>
      </c>
      <c r="M12" s="10"/>
      <c r="N12" s="9">
        <v>37908920.138397</v>
      </c>
      <c r="O12" s="10"/>
      <c r="P12" s="9">
        <v>174108.736588734</v>
      </c>
      <c r="Q12" s="10"/>
      <c r="R12" s="9">
        <v>8963825.36846084</v>
      </c>
      <c r="S12" s="10"/>
      <c r="T12" s="9">
        <v>16235619.5661602</v>
      </c>
      <c r="U12" s="10"/>
      <c r="V12" s="10">
        <v>229515944.9175987</v>
      </c>
      <c r="W12" s="10"/>
    </row>
    <row r="13" spans="2:23" s="4" customFormat="1" ht="12">
      <c r="B13" s="4" t="s">
        <v>7</v>
      </c>
      <c r="D13" s="9">
        <v>83173135.9197909</v>
      </c>
      <c r="E13" s="9"/>
      <c r="F13" s="9">
        <v>1093684.86491956</v>
      </c>
      <c r="G13" s="10"/>
      <c r="H13" s="9">
        <v>57088495.0455183</v>
      </c>
      <c r="I13" s="10"/>
      <c r="J13" s="9">
        <v>7000984.81367749</v>
      </c>
      <c r="K13" s="10"/>
      <c r="L13" s="9">
        <v>4421650.59744659</v>
      </c>
      <c r="M13" s="10"/>
      <c r="N13" s="9">
        <v>30978671.5335552</v>
      </c>
      <c r="O13" s="10"/>
      <c r="P13" s="9">
        <v>168517.710905036</v>
      </c>
      <c r="Q13" s="10"/>
      <c r="R13" s="9">
        <v>8934557.55705761</v>
      </c>
      <c r="S13" s="10"/>
      <c r="T13" s="9">
        <v>13030156.767033</v>
      </c>
      <c r="U13" s="10"/>
      <c r="V13" s="10">
        <v>205889854.8099037</v>
      </c>
      <c r="W13" s="10"/>
    </row>
    <row r="14" spans="2:23" s="4" customFormat="1" ht="12">
      <c r="B14" s="4" t="s">
        <v>8</v>
      </c>
      <c r="D14" s="9">
        <v>122362696.601597</v>
      </c>
      <c r="E14" s="9"/>
      <c r="F14" s="9">
        <v>1790978.21762668</v>
      </c>
      <c r="G14" s="10"/>
      <c r="H14" s="9">
        <v>74504451.2096992</v>
      </c>
      <c r="I14" s="10"/>
      <c r="J14" s="9">
        <v>9339452.66125551</v>
      </c>
      <c r="K14" s="10"/>
      <c r="L14" s="9">
        <v>7192373.90046191</v>
      </c>
      <c r="M14" s="10"/>
      <c r="N14" s="9">
        <v>45817039.2288811</v>
      </c>
      <c r="O14" s="10"/>
      <c r="P14" s="9">
        <v>225093.538663015</v>
      </c>
      <c r="Q14" s="10"/>
      <c r="R14" s="9">
        <v>9462564.15128333</v>
      </c>
      <c r="S14" s="10"/>
      <c r="T14" s="9">
        <v>15392328.9435256</v>
      </c>
      <c r="U14" s="10"/>
      <c r="V14" s="10">
        <v>286086978.45299333</v>
      </c>
      <c r="W14" s="10"/>
    </row>
    <row r="15" spans="2:23" s="4" customFormat="1" ht="12">
      <c r="B15" s="4" t="s">
        <v>9</v>
      </c>
      <c r="D15" s="9">
        <v>103877328.301064</v>
      </c>
      <c r="E15" s="9"/>
      <c r="F15" s="9">
        <v>1631955.22299363</v>
      </c>
      <c r="G15" s="10"/>
      <c r="H15" s="9">
        <v>73752241.6381832</v>
      </c>
      <c r="I15" s="10"/>
      <c r="J15" s="9">
        <v>7119783.46606399</v>
      </c>
      <c r="K15" s="10"/>
      <c r="L15" s="9">
        <v>6420046.52480641</v>
      </c>
      <c r="M15" s="10"/>
      <c r="N15" s="9">
        <v>40339554.4087229</v>
      </c>
      <c r="O15" s="10"/>
      <c r="P15" s="9">
        <v>321698.495176122</v>
      </c>
      <c r="Q15" s="10"/>
      <c r="R15" s="9">
        <v>9298315.44397842</v>
      </c>
      <c r="S15" s="10"/>
      <c r="T15" s="9">
        <v>14122333.1027841</v>
      </c>
      <c r="U15" s="10"/>
      <c r="V15" s="10">
        <v>256883256.6037728</v>
      </c>
      <c r="W15" s="10"/>
    </row>
    <row r="16" spans="2:23" s="4" customFormat="1" ht="12">
      <c r="B16" s="4" t="s">
        <v>10</v>
      </c>
      <c r="D16" s="9">
        <v>103169762.945599</v>
      </c>
      <c r="E16" s="9"/>
      <c r="F16" s="9">
        <v>1571724.53772966</v>
      </c>
      <c r="G16" s="10"/>
      <c r="H16" s="9">
        <v>70931527.8735307</v>
      </c>
      <c r="I16" s="10"/>
      <c r="J16" s="9">
        <v>13057654.5778995</v>
      </c>
      <c r="K16" s="10"/>
      <c r="L16" s="9">
        <v>6113633.53026971</v>
      </c>
      <c r="M16" s="10"/>
      <c r="N16" s="9">
        <v>46711158.054986</v>
      </c>
      <c r="O16" s="10"/>
      <c r="P16" s="9">
        <v>47934.2637391197</v>
      </c>
      <c r="Q16" s="10"/>
      <c r="R16" s="9">
        <v>8348567.61586666</v>
      </c>
      <c r="S16" s="10"/>
      <c r="T16" s="9">
        <v>17887526.6782204</v>
      </c>
      <c r="U16" s="10"/>
      <c r="V16" s="10">
        <v>267839490.07784078</v>
      </c>
      <c r="W16" s="10"/>
    </row>
    <row r="17" spans="2:23" s="4" customFormat="1" ht="12">
      <c r="B17" s="4" t="s">
        <v>11</v>
      </c>
      <c r="D17" s="9">
        <v>57227035.3142675</v>
      </c>
      <c r="E17" s="9"/>
      <c r="F17" s="9">
        <v>986718.084002512</v>
      </c>
      <c r="G17" s="10"/>
      <c r="H17" s="9">
        <v>40077119.8913047</v>
      </c>
      <c r="I17" s="10"/>
      <c r="J17" s="9">
        <v>6485076.59592716</v>
      </c>
      <c r="K17" s="10"/>
      <c r="L17" s="9">
        <v>3461170.83164129</v>
      </c>
      <c r="M17" s="10"/>
      <c r="N17" s="9">
        <v>25771585.964652</v>
      </c>
      <c r="O17" s="10"/>
      <c r="P17" s="9">
        <v>107276.174816023</v>
      </c>
      <c r="Q17" s="10"/>
      <c r="R17" s="9">
        <v>5060758.14176335</v>
      </c>
      <c r="S17" s="10"/>
      <c r="T17" s="9">
        <v>11023486.7447772</v>
      </c>
      <c r="U17" s="10"/>
      <c r="V17" s="10">
        <v>150200227.74315175</v>
      </c>
      <c r="W17" s="10"/>
    </row>
    <row r="18" spans="2:23" s="4" customFormat="1" ht="12">
      <c r="B18" s="4" t="s">
        <v>12</v>
      </c>
      <c r="D18" s="9">
        <v>97036158.3367729</v>
      </c>
      <c r="E18" s="9"/>
      <c r="F18" s="9">
        <v>1564781.41008599</v>
      </c>
      <c r="G18" s="10"/>
      <c r="H18" s="9">
        <v>68062826.013726</v>
      </c>
      <c r="I18" s="10"/>
      <c r="J18" s="9">
        <v>9618377.29744921</v>
      </c>
      <c r="K18" s="10"/>
      <c r="L18" s="9">
        <v>5767322.04611207</v>
      </c>
      <c r="M18" s="10"/>
      <c r="N18" s="9">
        <v>41752480.2385479</v>
      </c>
      <c r="O18" s="10"/>
      <c r="P18" s="9">
        <v>365928.641313968</v>
      </c>
      <c r="Q18" s="10"/>
      <c r="R18" s="9">
        <v>7983684.58392692</v>
      </c>
      <c r="S18" s="10"/>
      <c r="T18" s="9">
        <v>15429010.8734403</v>
      </c>
      <c r="U18" s="10"/>
      <c r="V18" s="10">
        <v>247580569.44137523</v>
      </c>
      <c r="W18" s="10"/>
    </row>
    <row r="19" spans="2:23" s="4" customFormat="1" ht="12">
      <c r="B19" s="4" t="s">
        <v>13</v>
      </c>
      <c r="D19" s="9">
        <v>151024275.53556</v>
      </c>
      <c r="E19" s="9"/>
      <c r="F19" s="9">
        <v>2237162.21039537</v>
      </c>
      <c r="G19" s="10"/>
      <c r="H19" s="9">
        <v>104795840.388368</v>
      </c>
      <c r="I19" s="10"/>
      <c r="J19" s="9">
        <v>13432375.3007405</v>
      </c>
      <c r="K19" s="10"/>
      <c r="L19" s="9">
        <v>8655380.23449756</v>
      </c>
      <c r="M19" s="10"/>
      <c r="N19" s="9">
        <v>59138788.6361716</v>
      </c>
      <c r="O19" s="10"/>
      <c r="P19" s="9">
        <v>1194545.54229126</v>
      </c>
      <c r="Q19" s="10"/>
      <c r="R19" s="9">
        <v>14134393.732616</v>
      </c>
      <c r="S19" s="10"/>
      <c r="T19" s="9">
        <v>20936210.0186708</v>
      </c>
      <c r="U19" s="10"/>
      <c r="V19" s="10">
        <v>375548971.59931105</v>
      </c>
      <c r="W19" s="10"/>
    </row>
    <row r="20" spans="2:23" s="4" customFormat="1" ht="12">
      <c r="B20" s="4" t="s">
        <v>14</v>
      </c>
      <c r="D20" s="9">
        <v>181397232.795392</v>
      </c>
      <c r="E20" s="9"/>
      <c r="F20" s="9">
        <v>2750771.96596471</v>
      </c>
      <c r="G20" s="10"/>
      <c r="H20" s="9">
        <v>135472929.811692</v>
      </c>
      <c r="I20" s="10"/>
      <c r="J20" s="9">
        <v>11919616.6647249</v>
      </c>
      <c r="K20" s="10"/>
      <c r="L20" s="9">
        <v>11392546.2231565</v>
      </c>
      <c r="M20" s="10"/>
      <c r="N20" s="9">
        <v>76447848.4323709</v>
      </c>
      <c r="O20" s="10"/>
      <c r="P20" s="9">
        <v>969377.356782491</v>
      </c>
      <c r="Q20" s="10"/>
      <c r="R20" s="9">
        <v>19012043.4151266</v>
      </c>
      <c r="S20" s="10"/>
      <c r="T20" s="9">
        <v>24571412.7425265</v>
      </c>
      <c r="U20" s="10"/>
      <c r="V20" s="10">
        <v>463933779.40773666</v>
      </c>
      <c r="W20" s="10"/>
    </row>
    <row r="21" spans="2:23" s="4" customFormat="1" ht="12">
      <c r="B21" s="4" t="s">
        <v>15</v>
      </c>
      <c r="D21" s="9">
        <v>113943389.152341</v>
      </c>
      <c r="E21" s="9"/>
      <c r="F21" s="9">
        <v>1658653.04074228</v>
      </c>
      <c r="G21" s="10"/>
      <c r="H21" s="9">
        <v>85641826.8048638</v>
      </c>
      <c r="I21" s="10"/>
      <c r="J21" s="9">
        <v>7757183.39951809</v>
      </c>
      <c r="K21" s="10"/>
      <c r="L21" s="9">
        <v>6581677.06512698</v>
      </c>
      <c r="M21" s="10"/>
      <c r="N21" s="9">
        <v>43031806.847227</v>
      </c>
      <c r="O21" s="10"/>
      <c r="P21" s="9">
        <v>2358764.33330297</v>
      </c>
      <c r="Q21" s="10"/>
      <c r="R21" s="9">
        <v>16201289.8126824</v>
      </c>
      <c r="S21" s="10"/>
      <c r="T21" s="9">
        <v>15821265.3465776</v>
      </c>
      <c r="U21" s="10"/>
      <c r="V21" s="10">
        <v>292995855.8023821</v>
      </c>
      <c r="W21" s="10"/>
    </row>
    <row r="22" spans="2:23" s="4" customFormat="1" ht="12">
      <c r="B22" s="4" t="s">
        <v>16</v>
      </c>
      <c r="D22" s="9">
        <v>112951758.084669</v>
      </c>
      <c r="E22" s="9"/>
      <c r="F22" s="9">
        <v>1608461.3693623</v>
      </c>
      <c r="G22" s="10"/>
      <c r="H22" s="9">
        <v>76133919.0874705</v>
      </c>
      <c r="I22" s="10"/>
      <c r="J22" s="9">
        <v>8015528.00149562</v>
      </c>
      <c r="K22" s="10"/>
      <c r="L22" s="9">
        <v>6668602.08079766</v>
      </c>
      <c r="M22" s="10"/>
      <c r="N22" s="9">
        <v>42381058.4001701</v>
      </c>
      <c r="O22" s="10"/>
      <c r="P22" s="9">
        <v>757871.506671672</v>
      </c>
      <c r="Q22" s="10"/>
      <c r="R22" s="9">
        <v>13183748.222247</v>
      </c>
      <c r="S22" s="10"/>
      <c r="T22" s="9">
        <v>15705456.5334198</v>
      </c>
      <c r="U22" s="10"/>
      <c r="V22" s="10">
        <v>277406403.28630364</v>
      </c>
      <c r="W22" s="10"/>
    </row>
    <row r="23" spans="2:23" s="4" customFormat="1" ht="12">
      <c r="B23" s="4" t="s">
        <v>17</v>
      </c>
      <c r="D23" s="9">
        <v>107492477.190502</v>
      </c>
      <c r="E23" s="9"/>
      <c r="F23" s="9">
        <v>1367676.24748557</v>
      </c>
      <c r="G23" s="10"/>
      <c r="H23" s="9">
        <v>63419421.2461066</v>
      </c>
      <c r="I23" s="10"/>
      <c r="J23" s="9">
        <v>7213123.52006354</v>
      </c>
      <c r="K23" s="10"/>
      <c r="L23" s="9">
        <v>6030781.67827263</v>
      </c>
      <c r="M23" s="10"/>
      <c r="N23" s="9">
        <v>37895700.9687295</v>
      </c>
      <c r="O23" s="10"/>
      <c r="P23" s="9">
        <v>167442.525329094</v>
      </c>
      <c r="Q23" s="10"/>
      <c r="R23" s="9">
        <v>9052573.28796513</v>
      </c>
      <c r="S23" s="10"/>
      <c r="T23" s="9">
        <v>11677474.0734774</v>
      </c>
      <c r="U23" s="10"/>
      <c r="V23" s="10">
        <v>244316670.73793143</v>
      </c>
      <c r="W23" s="10"/>
    </row>
    <row r="24" spans="2:23" s="4" customFormat="1" ht="12">
      <c r="B24" s="4" t="s">
        <v>18</v>
      </c>
      <c r="D24" s="9">
        <v>200605251.160425</v>
      </c>
      <c r="E24" s="9"/>
      <c r="F24" s="9">
        <v>2878127.83496548</v>
      </c>
      <c r="G24" s="10"/>
      <c r="H24" s="9">
        <v>140102609.06929</v>
      </c>
      <c r="I24" s="10"/>
      <c r="J24" s="9">
        <v>12754910.7515331</v>
      </c>
      <c r="K24" s="10"/>
      <c r="L24" s="9">
        <v>11087244.0914398</v>
      </c>
      <c r="M24" s="10"/>
      <c r="N24" s="9">
        <v>72020404.4115918</v>
      </c>
      <c r="O24" s="10"/>
      <c r="P24" s="9">
        <v>4223497.22383747</v>
      </c>
      <c r="Q24" s="10"/>
      <c r="R24" s="9">
        <v>21564200.8753679</v>
      </c>
      <c r="S24" s="10"/>
      <c r="T24" s="9">
        <v>29378731.9913995</v>
      </c>
      <c r="U24" s="10"/>
      <c r="V24" s="10">
        <v>494614977.40985</v>
      </c>
      <c r="W24" s="10"/>
    </row>
    <row r="25" spans="2:23" s="4" customFormat="1" ht="12">
      <c r="B25" s="4" t="s">
        <v>19</v>
      </c>
      <c r="D25" s="9">
        <v>47541589.173247</v>
      </c>
      <c r="E25" s="9"/>
      <c r="F25" s="9">
        <v>679403.367200759</v>
      </c>
      <c r="G25" s="10"/>
      <c r="H25" s="9">
        <v>36786501.7890902</v>
      </c>
      <c r="I25" s="10"/>
      <c r="J25" s="9">
        <v>2723145.48519186</v>
      </c>
      <c r="K25" s="10"/>
      <c r="L25" s="9">
        <v>2764150.69799655</v>
      </c>
      <c r="M25" s="10"/>
      <c r="N25" s="9">
        <v>17668894.1700767</v>
      </c>
      <c r="O25" s="10"/>
      <c r="P25" s="9">
        <v>2145633.58262091</v>
      </c>
      <c r="Q25" s="10"/>
      <c r="R25" s="9">
        <v>5611030.81299833</v>
      </c>
      <c r="S25" s="10"/>
      <c r="T25" s="9">
        <v>6502590.96559434</v>
      </c>
      <c r="U25" s="10"/>
      <c r="V25" s="10">
        <v>122422940.04401664</v>
      </c>
      <c r="W25" s="10"/>
    </row>
    <row r="26" spans="2:23" s="4" customFormat="1" ht="12">
      <c r="B26" s="4" t="s">
        <v>20</v>
      </c>
      <c r="D26" s="9">
        <v>150611442.619811</v>
      </c>
      <c r="E26" s="9"/>
      <c r="F26" s="9">
        <v>2218495.06352337</v>
      </c>
      <c r="G26" s="10"/>
      <c r="H26" s="9">
        <v>101891725.93712</v>
      </c>
      <c r="I26" s="10"/>
      <c r="J26" s="9">
        <v>10276011.328077</v>
      </c>
      <c r="K26" s="10"/>
      <c r="L26" s="9">
        <v>8385070.28161322</v>
      </c>
      <c r="M26" s="10"/>
      <c r="N26" s="9">
        <v>53875752.4393573</v>
      </c>
      <c r="O26" s="10"/>
      <c r="P26" s="9">
        <v>2465636.68040986</v>
      </c>
      <c r="Q26" s="10"/>
      <c r="R26" s="9">
        <v>12916248.2702105</v>
      </c>
      <c r="S26" s="10"/>
      <c r="T26" s="9">
        <v>23679628.5092068</v>
      </c>
      <c r="U26" s="10"/>
      <c r="V26" s="10">
        <v>366320011.12932897</v>
      </c>
      <c r="W26" s="10"/>
    </row>
    <row r="27" spans="2:23" s="4" customFormat="1" ht="12">
      <c r="B27" s="4" t="s">
        <v>21</v>
      </c>
      <c r="D27" s="9">
        <v>51465425.4775695</v>
      </c>
      <c r="E27" s="9"/>
      <c r="F27" s="9">
        <v>855105.24637215</v>
      </c>
      <c r="G27" s="10"/>
      <c r="H27" s="9">
        <v>43728206.9895235</v>
      </c>
      <c r="I27" s="10"/>
      <c r="J27" s="9">
        <v>4210685.42140349</v>
      </c>
      <c r="K27" s="10"/>
      <c r="L27" s="9">
        <v>3218910.16496378</v>
      </c>
      <c r="M27" s="10"/>
      <c r="N27" s="9">
        <v>21906895.6668994</v>
      </c>
      <c r="O27" s="10"/>
      <c r="P27" s="9">
        <v>2625414.23467047</v>
      </c>
      <c r="Q27" s="10"/>
      <c r="R27" s="9">
        <v>8078975.56805872</v>
      </c>
      <c r="S27" s="10"/>
      <c r="T27" s="9">
        <v>9026487.42718385</v>
      </c>
      <c r="U27" s="10"/>
      <c r="V27" s="10">
        <v>145116106.19664487</v>
      </c>
      <c r="W27" s="10"/>
    </row>
    <row r="28" spans="2:23" s="4" customFormat="1" ht="12">
      <c r="B28" s="4" t="s">
        <v>22</v>
      </c>
      <c r="D28" s="9">
        <v>76197692.8808875</v>
      </c>
      <c r="E28" s="9"/>
      <c r="F28" s="9">
        <v>1003446.36769863</v>
      </c>
      <c r="G28" s="10"/>
      <c r="H28" s="9">
        <v>54133683.2667084</v>
      </c>
      <c r="I28" s="10"/>
      <c r="J28" s="9">
        <v>4380488.00307551</v>
      </c>
      <c r="K28" s="10"/>
      <c r="L28" s="9">
        <v>4284597.89702013</v>
      </c>
      <c r="M28" s="10"/>
      <c r="N28" s="9">
        <v>27044319.4139095</v>
      </c>
      <c r="O28" s="10"/>
      <c r="P28" s="9">
        <v>452037.911060673</v>
      </c>
      <c r="Q28" s="10"/>
      <c r="R28" s="9">
        <v>8234203.45793653</v>
      </c>
      <c r="S28" s="10"/>
      <c r="T28" s="9">
        <v>10586421.3280837</v>
      </c>
      <c r="U28" s="10"/>
      <c r="V28" s="10">
        <v>186316890.52638054</v>
      </c>
      <c r="W28" s="10"/>
    </row>
    <row r="29" spans="2:23" s="4" customFormat="1" ht="12">
      <c r="B29" s="4" t="s">
        <v>23</v>
      </c>
      <c r="D29" s="9">
        <v>63782519.4793254</v>
      </c>
      <c r="E29" s="9"/>
      <c r="F29" s="9">
        <v>1105257.57133336</v>
      </c>
      <c r="G29" s="10"/>
      <c r="H29" s="9">
        <v>42553240.7923406</v>
      </c>
      <c r="I29" s="10"/>
      <c r="J29" s="9">
        <v>5894170.5933027</v>
      </c>
      <c r="K29" s="10"/>
      <c r="L29" s="9">
        <v>4332642.71398827</v>
      </c>
      <c r="M29" s="10"/>
      <c r="N29" s="9">
        <v>27712657.781553</v>
      </c>
      <c r="O29" s="10"/>
      <c r="P29" s="9">
        <v>431.3001184612</v>
      </c>
      <c r="Q29" s="10"/>
      <c r="R29" s="9">
        <v>5766439.36260048</v>
      </c>
      <c r="S29" s="10"/>
      <c r="T29" s="9">
        <v>9126055.48153787</v>
      </c>
      <c r="U29" s="10"/>
      <c r="V29" s="10">
        <v>160273415.07610014</v>
      </c>
      <c r="W29" s="10"/>
    </row>
    <row r="30" spans="2:23" s="4" customFormat="1" ht="12">
      <c r="B30" s="4" t="s">
        <v>24</v>
      </c>
      <c r="D30" s="9">
        <v>127710322.812888</v>
      </c>
      <c r="E30" s="9"/>
      <c r="F30" s="9">
        <v>1626585.52507736</v>
      </c>
      <c r="G30" s="10"/>
      <c r="H30" s="9">
        <v>86318546.9360672</v>
      </c>
      <c r="I30" s="10"/>
      <c r="J30" s="9">
        <v>7200987.09391606</v>
      </c>
      <c r="K30" s="10"/>
      <c r="L30" s="9">
        <v>7001768.35491778</v>
      </c>
      <c r="M30" s="10"/>
      <c r="N30" s="9">
        <v>46632767.8663262</v>
      </c>
      <c r="O30" s="10"/>
      <c r="P30" s="9">
        <v>715569.516554965</v>
      </c>
      <c r="Q30" s="10"/>
      <c r="R30" s="9">
        <v>10212307.6236435</v>
      </c>
      <c r="S30" s="10"/>
      <c r="T30" s="9">
        <v>22056390.2632531</v>
      </c>
      <c r="U30" s="10"/>
      <c r="V30" s="10">
        <v>309475245.99264413</v>
      </c>
      <c r="W30" s="10"/>
    </row>
    <row r="31" spans="2:23" s="4" customFormat="1" ht="12">
      <c r="B31" s="4" t="s">
        <v>25</v>
      </c>
      <c r="C31" s="13"/>
      <c r="D31" s="9">
        <v>266500917.506664</v>
      </c>
      <c r="E31" s="9"/>
      <c r="F31" s="9">
        <v>3841982.49396854</v>
      </c>
      <c r="G31" s="9"/>
      <c r="H31" s="9">
        <v>191825335.714459</v>
      </c>
      <c r="I31" s="9"/>
      <c r="J31" s="9">
        <v>16354622.540458</v>
      </c>
      <c r="K31" s="9"/>
      <c r="L31" s="9">
        <v>16999580.0215222</v>
      </c>
      <c r="M31" s="9"/>
      <c r="N31" s="9">
        <v>110960708.071459</v>
      </c>
      <c r="O31" s="9"/>
      <c r="P31" s="9">
        <v>1511139.10718334</v>
      </c>
      <c r="Q31" s="9"/>
      <c r="R31" s="9">
        <v>28214961.164048</v>
      </c>
      <c r="S31" s="9"/>
      <c r="T31" s="9">
        <v>32003574.6497803</v>
      </c>
      <c r="U31" s="9"/>
      <c r="V31" s="9">
        <v>668212821.2695423</v>
      </c>
      <c r="W31" s="10"/>
    </row>
    <row r="32" spans="2:23" s="4" customFormat="1" ht="6" customHeight="1">
      <c r="B32" s="6"/>
      <c r="C32" s="13"/>
      <c r="D32" s="14"/>
      <c r="E32" s="9"/>
      <c r="F32" s="14"/>
      <c r="G32" s="9"/>
      <c r="H32" s="14"/>
      <c r="I32" s="9"/>
      <c r="J32" s="14"/>
      <c r="K32" s="9"/>
      <c r="L32" s="14"/>
      <c r="M32" s="9"/>
      <c r="N32" s="14"/>
      <c r="O32" s="9"/>
      <c r="P32" s="14"/>
      <c r="Q32" s="9"/>
      <c r="R32" s="14"/>
      <c r="S32" s="9"/>
      <c r="T32" s="14"/>
      <c r="U32" s="9"/>
      <c r="V32" s="14"/>
      <c r="W32" s="10"/>
    </row>
    <row r="33" spans="2:23" s="4" customFormat="1" ht="16.5" customHeight="1">
      <c r="B33" s="16" t="s">
        <v>26</v>
      </c>
      <c r="C33" s="6"/>
      <c r="D33" s="17">
        <v>2457583920.9999924</v>
      </c>
      <c r="E33" s="17"/>
      <c r="F33" s="17">
        <v>36315986.99999992</v>
      </c>
      <c r="G33" s="17"/>
      <c r="H33" s="17">
        <v>1719540067.9999971</v>
      </c>
      <c r="I33" s="17"/>
      <c r="J33" s="17">
        <v>189892963.9999996</v>
      </c>
      <c r="K33" s="17"/>
      <c r="L33" s="17">
        <v>145187409.99999976</v>
      </c>
      <c r="M33" s="17"/>
      <c r="N33" s="17">
        <v>975520250.9999988</v>
      </c>
      <c r="O33" s="17"/>
      <c r="P33" s="17">
        <v>21999999.999999963</v>
      </c>
      <c r="Q33" s="17"/>
      <c r="R33" s="17">
        <v>243999999.99999958</v>
      </c>
      <c r="S33" s="17"/>
      <c r="T33" s="17">
        <v>357605632</v>
      </c>
      <c r="U33" s="17"/>
      <c r="V33" s="17">
        <v>6147646232.999988</v>
      </c>
      <c r="W33" s="10"/>
    </row>
    <row r="34" s="4" customFormat="1" ht="6" customHeight="1"/>
    <row r="35" s="4" customFormat="1" ht="12.75" customHeight="1">
      <c r="B35" s="19"/>
    </row>
    <row r="36" s="4" customFormat="1" ht="12.75" customHeight="1">
      <c r="H36" s="29"/>
    </row>
    <row r="37" spans="4:22" s="4" customFormat="1" ht="12.75" customHeight="1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2:22" ht="15">
      <c r="B38" s="4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2:22" ht="15">
      <c r="B39" s="4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2:22" ht="15">
      <c r="B40" s="4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2:22" ht="15">
      <c r="B41" s="4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2:22" ht="15">
      <c r="B42" s="4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2:22" ht="15">
      <c r="B43" s="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2:22" ht="15">
      <c r="B44" s="4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2:22" ht="15">
      <c r="B45" s="4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2:22" ht="15">
      <c r="B46" s="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2:22" ht="15">
      <c r="B47" s="4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</row>
    <row r="48" spans="2:22" ht="15">
      <c r="B48" s="4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</row>
    <row r="49" spans="2:22" ht="15">
      <c r="B49" s="4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</row>
    <row r="50" spans="2:22" ht="15">
      <c r="B50" s="4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2:22" ht="15">
      <c r="B51" s="4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</row>
    <row r="52" spans="2:22" ht="15">
      <c r="B52" s="4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</row>
    <row r="53" spans="2:22" ht="15">
      <c r="B53" s="4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</row>
    <row r="54" spans="2:22" ht="15">
      <c r="B54" s="4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</row>
    <row r="55" spans="2:22" ht="15">
      <c r="B55" s="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</row>
    <row r="56" spans="2:22" ht="15">
      <c r="B56" s="4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</row>
    <row r="57" spans="2:22" ht="15">
      <c r="B57" s="4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</row>
    <row r="58" spans="2:22" ht="15">
      <c r="B58" s="4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</row>
  </sheetData>
  <sheetProtection/>
  <mergeCells count="11">
    <mergeCell ref="N7:N8"/>
    <mergeCell ref="P7:P8"/>
    <mergeCell ref="R7:R8"/>
    <mergeCell ref="T7:T8"/>
    <mergeCell ref="V7:V8"/>
    <mergeCell ref="L7:L8"/>
    <mergeCell ref="B7:B8"/>
    <mergeCell ref="D7:D8"/>
    <mergeCell ref="F7:F8"/>
    <mergeCell ref="H7:H8"/>
    <mergeCell ref="J7:J8"/>
  </mergeCells>
  <conditionalFormatting sqref="V6">
    <cfRule type="expression" priority="1" dxfId="11" stopIfTrue="1">
      <formula>$A$1&gt;0</formula>
    </cfRule>
  </conditionalFormatting>
  <hyperlinks>
    <hyperlink ref="V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189"/>
  <sheetViews>
    <sheetView zoomScalePageLayoutView="0"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88671875" defaultRowHeight="15"/>
  <cols>
    <col min="1" max="1" width="1.77734375" style="1" customWidth="1"/>
    <col min="2" max="2" width="43.21484375" style="1" customWidth="1"/>
    <col min="3" max="25" width="8.21484375" style="1" customWidth="1"/>
    <col min="26" max="16384" width="8.88671875" style="1" customWidth="1"/>
  </cols>
  <sheetData>
    <row r="1" spans="2:25" ht="15">
      <c r="B1" s="2" t="s">
        <v>27</v>
      </c>
      <c r="Y1" s="3" t="s">
        <v>164</v>
      </c>
    </row>
    <row r="2" s="4" customFormat="1" ht="6" customHeight="1"/>
    <row r="3" spans="2:4" s="4" customFormat="1" ht="15">
      <c r="B3" s="5" t="s">
        <v>197</v>
      </c>
      <c r="C3" s="80"/>
      <c r="D3" s="93"/>
    </row>
    <row r="4" s="4" customFormat="1" ht="6" customHeight="1"/>
    <row r="5" spans="2:25" s="4" customFormat="1" ht="13.5" customHeight="1">
      <c r="B5" s="5" t="s">
        <v>136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2:26" s="4" customFormat="1" ht="12.75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7" t="s">
        <v>58</v>
      </c>
      <c r="Z6" s="96"/>
    </row>
    <row r="7" spans="2:25" s="4" customFormat="1" ht="105" customHeight="1">
      <c r="B7" s="97" t="s">
        <v>79</v>
      </c>
      <c r="C7" s="98" t="s">
        <v>4</v>
      </c>
      <c r="D7" s="98" t="s">
        <v>5</v>
      </c>
      <c r="E7" s="98" t="s">
        <v>6</v>
      </c>
      <c r="F7" s="98" t="s">
        <v>7</v>
      </c>
      <c r="G7" s="98" t="s">
        <v>8</v>
      </c>
      <c r="H7" s="98" t="s">
        <v>9</v>
      </c>
      <c r="I7" s="98" t="s">
        <v>10</v>
      </c>
      <c r="J7" s="98" t="s">
        <v>11</v>
      </c>
      <c r="K7" s="98" t="s">
        <v>12</v>
      </c>
      <c r="L7" s="98" t="s">
        <v>13</v>
      </c>
      <c r="M7" s="98" t="s">
        <v>14</v>
      </c>
      <c r="N7" s="98" t="s">
        <v>15</v>
      </c>
      <c r="O7" s="98" t="s">
        <v>16</v>
      </c>
      <c r="P7" s="98" t="s">
        <v>17</v>
      </c>
      <c r="Q7" s="98" t="s">
        <v>18</v>
      </c>
      <c r="R7" s="98" t="s">
        <v>19</v>
      </c>
      <c r="S7" s="98" t="s">
        <v>20</v>
      </c>
      <c r="T7" s="98" t="s">
        <v>21</v>
      </c>
      <c r="U7" s="98" t="s">
        <v>22</v>
      </c>
      <c r="V7" s="98" t="s">
        <v>23</v>
      </c>
      <c r="W7" s="98" t="s">
        <v>24</v>
      </c>
      <c r="X7" s="98" t="s">
        <v>25</v>
      </c>
      <c r="Y7" s="98" t="s">
        <v>26</v>
      </c>
    </row>
    <row r="8" spans="2:25" s="4" customFormat="1" ht="12.75">
      <c r="B8" s="99" t="s">
        <v>66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</row>
    <row r="9" spans="2:27" s="4" customFormat="1" ht="24.75">
      <c r="B9" s="102" t="s">
        <v>80</v>
      </c>
      <c r="C9" s="100">
        <v>27248670.2643471</v>
      </c>
      <c r="D9" s="100">
        <v>44843580.6936719</v>
      </c>
      <c r="E9" s="100">
        <v>38259579.360185</v>
      </c>
      <c r="F9" s="100">
        <v>37018504.7062499</v>
      </c>
      <c r="G9" s="100">
        <v>57337474.9845015</v>
      </c>
      <c r="H9" s="100">
        <v>51875395.2119767</v>
      </c>
      <c r="I9" s="100">
        <v>46502960.5053762</v>
      </c>
      <c r="J9" s="100">
        <v>24951599.4051059</v>
      </c>
      <c r="K9" s="100">
        <v>45844094.2980353</v>
      </c>
      <c r="L9" s="100">
        <v>70359121.5426339</v>
      </c>
      <c r="M9" s="100">
        <v>84919726.1227569</v>
      </c>
      <c r="N9" s="100">
        <v>51324504.9170737</v>
      </c>
      <c r="O9" s="100">
        <v>52603329.0662593</v>
      </c>
      <c r="P9" s="100">
        <v>50248303.1869188</v>
      </c>
      <c r="Q9" s="100">
        <v>90843315.5871775</v>
      </c>
      <c r="R9" s="100">
        <v>22637065.5352893</v>
      </c>
      <c r="S9" s="100">
        <v>68945364.6970262</v>
      </c>
      <c r="T9" s="100">
        <v>25201254.9352276</v>
      </c>
      <c r="U9" s="100">
        <v>34350793.9734655</v>
      </c>
      <c r="V9" s="100">
        <v>29901972.7313025</v>
      </c>
      <c r="W9" s="100">
        <v>60439514.0822148</v>
      </c>
      <c r="X9" s="100">
        <v>127528908.863355</v>
      </c>
      <c r="Y9" s="100">
        <v>1143185034.6701505</v>
      </c>
      <c r="Z9" s="10"/>
      <c r="AA9" s="103"/>
    </row>
    <row r="10" spans="2:27" s="4" customFormat="1" ht="12">
      <c r="B10" s="102" t="s">
        <v>81</v>
      </c>
      <c r="C10" s="104">
        <v>18746857.8241968</v>
      </c>
      <c r="D10" s="104">
        <v>35066860.919066</v>
      </c>
      <c r="E10" s="104">
        <v>31100503.201344</v>
      </c>
      <c r="F10" s="104">
        <v>32359854.8220085</v>
      </c>
      <c r="G10" s="104">
        <v>45474285.4846547</v>
      </c>
      <c r="H10" s="104">
        <v>33996054.732537</v>
      </c>
      <c r="I10" s="104">
        <v>35749554.4074221</v>
      </c>
      <c r="J10" s="104">
        <v>20167300.6071442</v>
      </c>
      <c r="K10" s="104">
        <v>33804316.7411457</v>
      </c>
      <c r="L10" s="104">
        <v>55345512.6963242</v>
      </c>
      <c r="M10" s="104">
        <v>68521205.9305926</v>
      </c>
      <c r="N10" s="104">
        <v>44011048.0119869</v>
      </c>
      <c r="O10" s="104">
        <v>42398087.8401566</v>
      </c>
      <c r="P10" s="104">
        <v>41097110.4255815</v>
      </c>
      <c r="Q10" s="104">
        <v>77690277.8888522</v>
      </c>
      <c r="R10" s="104">
        <v>16509760.4127772</v>
      </c>
      <c r="S10" s="104">
        <v>57638770.0985005</v>
      </c>
      <c r="T10" s="104">
        <v>16964889.7054383</v>
      </c>
      <c r="U10" s="104">
        <v>29547810.9012556</v>
      </c>
      <c r="V10" s="104">
        <v>21723807.5117274</v>
      </c>
      <c r="W10" s="104">
        <v>47163027.5898829</v>
      </c>
      <c r="X10" s="104">
        <v>95952540.3323967</v>
      </c>
      <c r="Y10" s="104">
        <v>901029438.0849917</v>
      </c>
      <c r="Z10" s="10"/>
      <c r="AA10" s="103"/>
    </row>
    <row r="11" spans="2:27" s="4" customFormat="1" ht="12">
      <c r="B11" s="102" t="s">
        <v>82</v>
      </c>
      <c r="C11" s="104">
        <v>6162520.50708826</v>
      </c>
      <c r="D11" s="104">
        <v>10459079.853115</v>
      </c>
      <c r="E11" s="104">
        <v>9685464.20875976</v>
      </c>
      <c r="F11" s="104">
        <v>8746060.62380703</v>
      </c>
      <c r="G11" s="104">
        <v>14121352.0809607</v>
      </c>
      <c r="H11" s="104">
        <v>12458697.8739623</v>
      </c>
      <c r="I11" s="104">
        <v>10632150.8795614</v>
      </c>
      <c r="J11" s="104">
        <v>5503868.083328</v>
      </c>
      <c r="K11" s="104">
        <v>10828599.4958683</v>
      </c>
      <c r="L11" s="104">
        <v>16496527.7094909</v>
      </c>
      <c r="M11" s="104">
        <v>19631753.4202187</v>
      </c>
      <c r="N11" s="104">
        <v>12789849.7318721</v>
      </c>
      <c r="O11" s="104">
        <v>12408680.8692306</v>
      </c>
      <c r="P11" s="104">
        <v>11369233.3281864</v>
      </c>
      <c r="Q11" s="104">
        <v>22647402.6497094</v>
      </c>
      <c r="R11" s="104">
        <v>5769475.50713587</v>
      </c>
      <c r="S11" s="104">
        <v>17202252.4392819</v>
      </c>
      <c r="T11" s="104">
        <v>6466643.99898499</v>
      </c>
      <c r="U11" s="104">
        <v>8715342.82066847</v>
      </c>
      <c r="V11" s="104">
        <v>7628112.30997404</v>
      </c>
      <c r="W11" s="104">
        <v>13787222.6298768</v>
      </c>
      <c r="X11" s="104">
        <v>29612996.5857905</v>
      </c>
      <c r="Y11" s="104">
        <v>273123287.6068714</v>
      </c>
      <c r="Z11" s="10"/>
      <c r="AA11" s="103"/>
    </row>
    <row r="12" spans="2:27" s="4" customFormat="1" ht="12">
      <c r="B12" s="102" t="s">
        <v>83</v>
      </c>
      <c r="C12" s="104">
        <v>1842759.12751499</v>
      </c>
      <c r="D12" s="104">
        <v>3719487.91070097</v>
      </c>
      <c r="E12" s="104">
        <v>2483184.22089401</v>
      </c>
      <c r="F12" s="104">
        <v>2143119.31119606</v>
      </c>
      <c r="G12" s="104">
        <v>2222894.18941076</v>
      </c>
      <c r="H12" s="104">
        <v>2090360.86184017</v>
      </c>
      <c r="I12" s="104">
        <v>5693584.29202004</v>
      </c>
      <c r="J12" s="104">
        <v>3495440.21136324</v>
      </c>
      <c r="K12" s="104">
        <v>2865837.7774861</v>
      </c>
      <c r="L12" s="104">
        <v>3699513.4382493</v>
      </c>
      <c r="M12" s="104">
        <v>2868045.43256035</v>
      </c>
      <c r="N12" s="104">
        <v>1918115.94579499</v>
      </c>
      <c r="O12" s="104">
        <v>1982878.97461861</v>
      </c>
      <c r="P12" s="104">
        <v>2002249.45426237</v>
      </c>
      <c r="Q12" s="104">
        <v>3070478.82342263</v>
      </c>
      <c r="R12" s="104">
        <v>846116.401245899</v>
      </c>
      <c r="S12" s="104">
        <v>2297762.74321619</v>
      </c>
      <c r="T12" s="104">
        <v>873440.415827244</v>
      </c>
      <c r="U12" s="104">
        <v>1261388.01305576</v>
      </c>
      <c r="V12" s="104">
        <v>2311851.22482744</v>
      </c>
      <c r="W12" s="104">
        <v>2139693.15141728</v>
      </c>
      <c r="X12" s="104">
        <v>4225939.84774732</v>
      </c>
      <c r="Y12" s="104">
        <v>56054141.768671714</v>
      </c>
      <c r="Z12" s="10"/>
      <c r="AA12" s="103"/>
    </row>
    <row r="13" spans="2:27" s="4" customFormat="1" ht="12">
      <c r="B13" s="102" t="s">
        <v>84</v>
      </c>
      <c r="C13" s="104">
        <v>1444829.94153889</v>
      </c>
      <c r="D13" s="104">
        <v>2187513.77711529</v>
      </c>
      <c r="E13" s="104">
        <v>1458068.24729904</v>
      </c>
      <c r="F13" s="104">
        <v>1467702.50730005</v>
      </c>
      <c r="G13" s="104">
        <v>1719761.41533898</v>
      </c>
      <c r="H13" s="104">
        <v>1882549.45270471</v>
      </c>
      <c r="I13" s="104">
        <v>1725357.98834045</v>
      </c>
      <c r="J13" s="104">
        <v>1357552.68404098</v>
      </c>
      <c r="K13" s="104">
        <v>1923935.41767271</v>
      </c>
      <c r="L13" s="104">
        <v>2827289.53115153</v>
      </c>
      <c r="M13" s="104">
        <v>3302028.46501842</v>
      </c>
      <c r="N13" s="104">
        <v>2410591.09938094</v>
      </c>
      <c r="O13" s="104">
        <v>2144867.92372575</v>
      </c>
      <c r="P13" s="104">
        <v>1465134.39170072</v>
      </c>
      <c r="Q13" s="104">
        <v>3989293.30496285</v>
      </c>
      <c r="R13" s="104">
        <v>1033969.68436287</v>
      </c>
      <c r="S13" s="104">
        <v>2766978.58762834</v>
      </c>
      <c r="T13" s="104">
        <v>1208019.83130739</v>
      </c>
      <c r="U13" s="104">
        <v>1364940.91302067</v>
      </c>
      <c r="V13" s="104">
        <v>949833.439008612</v>
      </c>
      <c r="W13" s="104">
        <v>2544817.59867449</v>
      </c>
      <c r="X13" s="104">
        <v>5737884.64717561</v>
      </c>
      <c r="Y13" s="104">
        <v>46912920.848469295</v>
      </c>
      <c r="Z13" s="10"/>
      <c r="AA13" s="103"/>
    </row>
    <row r="14" spans="2:27" s="4" customFormat="1" ht="12">
      <c r="B14" s="102" t="s">
        <v>85</v>
      </c>
      <c r="C14" s="104">
        <v>919928.846566242</v>
      </c>
      <c r="D14" s="104">
        <v>1748114.94463455</v>
      </c>
      <c r="E14" s="104">
        <v>1376952.13899576</v>
      </c>
      <c r="F14" s="104">
        <v>1218894.20746771</v>
      </c>
      <c r="G14" s="104">
        <v>1230318.33400201</v>
      </c>
      <c r="H14" s="104">
        <v>1293370.02517044</v>
      </c>
      <c r="I14" s="104">
        <v>2608709.68080908</v>
      </c>
      <c r="J14" s="104">
        <v>1548710.32563975</v>
      </c>
      <c r="K14" s="104">
        <v>1482299.15527897</v>
      </c>
      <c r="L14" s="104">
        <v>1874443.32912308</v>
      </c>
      <c r="M14" s="104">
        <v>1661769.09381651</v>
      </c>
      <c r="N14" s="104">
        <v>1129588.82389513</v>
      </c>
      <c r="O14" s="104">
        <v>1093872.0405289</v>
      </c>
      <c r="P14" s="104">
        <v>1091829.85735727</v>
      </c>
      <c r="Q14" s="104">
        <v>1769229.98600354</v>
      </c>
      <c r="R14" s="104">
        <v>590920.303121037</v>
      </c>
      <c r="S14" s="104">
        <v>1347445.91968466</v>
      </c>
      <c r="T14" s="104">
        <v>570924.782407565</v>
      </c>
      <c r="U14" s="104">
        <v>753749.844746383</v>
      </c>
      <c r="V14" s="104">
        <v>1125215.12307879</v>
      </c>
      <c r="W14" s="104">
        <v>1256328.85036915</v>
      </c>
      <c r="X14" s="104">
        <v>2586482.40814647</v>
      </c>
      <c r="Y14" s="104">
        <v>30279098.020843003</v>
      </c>
      <c r="Z14" s="10"/>
      <c r="AA14" s="103"/>
    </row>
    <row r="15" spans="2:27" s="4" customFormat="1" ht="12">
      <c r="B15" s="102" t="s">
        <v>86</v>
      </c>
      <c r="C15" s="100">
        <v>215586.866216245</v>
      </c>
      <c r="D15" s="100">
        <v>326404.669819374</v>
      </c>
      <c r="E15" s="100">
        <v>217562.188550583</v>
      </c>
      <c r="F15" s="100">
        <v>218999.741761668</v>
      </c>
      <c r="G15" s="100">
        <v>256610.11272901</v>
      </c>
      <c r="H15" s="100">
        <v>280900.142873174</v>
      </c>
      <c r="I15" s="100">
        <v>257445.192069665</v>
      </c>
      <c r="J15" s="100">
        <v>202563.997645372</v>
      </c>
      <c r="K15" s="100">
        <v>287075.451285792</v>
      </c>
      <c r="L15" s="100">
        <v>421867.288587434</v>
      </c>
      <c r="M15" s="100">
        <v>492704.330429323</v>
      </c>
      <c r="N15" s="100">
        <v>359690.62233773</v>
      </c>
      <c r="O15" s="100">
        <v>320041.370149949</v>
      </c>
      <c r="P15" s="100">
        <v>218616.546495413</v>
      </c>
      <c r="Q15" s="100">
        <v>595252.920297566</v>
      </c>
      <c r="R15" s="100">
        <v>154281.329314763</v>
      </c>
      <c r="S15" s="100">
        <v>412868.134473242</v>
      </c>
      <c r="T15" s="100">
        <v>180251.808376319</v>
      </c>
      <c r="U15" s="100">
        <v>203666.414675104</v>
      </c>
      <c r="V15" s="100">
        <v>141727.139406567</v>
      </c>
      <c r="W15" s="100">
        <v>379718.910452421</v>
      </c>
      <c r="X15" s="100">
        <v>856164.822053277</v>
      </c>
      <c r="Y15" s="100">
        <v>6999999.999999992</v>
      </c>
      <c r="Z15" s="10"/>
      <c r="AA15" s="103"/>
    </row>
    <row r="16" spans="2:27" s="5" customFormat="1" ht="12.75">
      <c r="B16" s="99" t="s">
        <v>87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107"/>
    </row>
    <row r="17" spans="2:27" s="4" customFormat="1" ht="12">
      <c r="B17" s="102" t="s">
        <v>88</v>
      </c>
      <c r="C17" s="100">
        <v>368929.885925025</v>
      </c>
      <c r="D17" s="100">
        <v>769650.028392207</v>
      </c>
      <c r="E17" s="100">
        <v>617251.753546467</v>
      </c>
      <c r="F17" s="100">
        <v>561624.863800411</v>
      </c>
      <c r="G17" s="100">
        <v>889417.580744445</v>
      </c>
      <c r="H17" s="100">
        <v>821304.472402135</v>
      </c>
      <c r="I17" s="100">
        <v>676312.250856354</v>
      </c>
      <c r="J17" s="100">
        <v>507121.382990648</v>
      </c>
      <c r="K17" s="100">
        <v>701305.814967183</v>
      </c>
      <c r="L17" s="100">
        <v>1077294.57825267</v>
      </c>
      <c r="M17" s="100">
        <v>1595463.52700981</v>
      </c>
      <c r="N17" s="100">
        <v>872778.428169473</v>
      </c>
      <c r="O17" s="100">
        <v>848908.457426192</v>
      </c>
      <c r="P17" s="100">
        <v>756506.274211406</v>
      </c>
      <c r="Q17" s="100">
        <v>1517723.18979918</v>
      </c>
      <c r="R17" s="100">
        <v>368850.815793944</v>
      </c>
      <c r="S17" s="100">
        <v>1122258.44775995</v>
      </c>
      <c r="T17" s="100">
        <v>417447.28147049</v>
      </c>
      <c r="U17" s="100">
        <v>552524.078052076</v>
      </c>
      <c r="V17" s="100">
        <v>495229.688086495</v>
      </c>
      <c r="W17" s="100">
        <v>977761.958350235</v>
      </c>
      <c r="X17" s="100">
        <v>2567846.31884016</v>
      </c>
      <c r="Y17" s="101">
        <v>19083511.076846957</v>
      </c>
      <c r="Z17" s="10"/>
      <c r="AA17" s="103"/>
    </row>
    <row r="18" spans="2:27" s="4" customFormat="1" ht="12">
      <c r="B18" s="102" t="s">
        <v>89</v>
      </c>
      <c r="C18" s="104">
        <v>319431.032684891</v>
      </c>
      <c r="D18" s="104">
        <v>546368.9339245</v>
      </c>
      <c r="E18" s="104">
        <v>433999.71842303</v>
      </c>
      <c r="F18" s="104">
        <v>278545.315322876</v>
      </c>
      <c r="G18" s="104">
        <v>518563.233685723</v>
      </c>
      <c r="H18" s="104">
        <v>468140.345843396</v>
      </c>
      <c r="I18" s="104">
        <v>570335.107915594</v>
      </c>
      <c r="J18" s="104">
        <v>294413.468765866</v>
      </c>
      <c r="K18" s="104">
        <v>548412.60203077</v>
      </c>
      <c r="L18" s="104">
        <v>686127.284002959</v>
      </c>
      <c r="M18" s="104">
        <v>535614.531679878</v>
      </c>
      <c r="N18" s="104">
        <v>411123.064396947</v>
      </c>
      <c r="O18" s="104">
        <v>395852.041869985</v>
      </c>
      <c r="P18" s="104">
        <v>289119.334674705</v>
      </c>
      <c r="Q18" s="104">
        <v>736728.20946126</v>
      </c>
      <c r="R18" s="104">
        <v>155131.418156729</v>
      </c>
      <c r="S18" s="104">
        <v>625310.622760336</v>
      </c>
      <c r="T18" s="104">
        <v>253901.019218161</v>
      </c>
      <c r="U18" s="104">
        <v>210396.085154771</v>
      </c>
      <c r="V18" s="104">
        <v>391212.26631275</v>
      </c>
      <c r="W18" s="104">
        <v>259005.823910931</v>
      </c>
      <c r="X18" s="104">
        <v>381275.064590596</v>
      </c>
      <c r="Y18" s="104">
        <v>9309006.524786651</v>
      </c>
      <c r="Z18" s="10"/>
      <c r="AA18" s="103"/>
    </row>
    <row r="19" spans="2:27" s="4" customFormat="1" ht="12">
      <c r="B19" s="102" t="s">
        <v>90</v>
      </c>
      <c r="C19" s="104">
        <v>133958.269133466</v>
      </c>
      <c r="D19" s="104">
        <v>231513.181656222</v>
      </c>
      <c r="E19" s="104">
        <v>226624.955754092</v>
      </c>
      <c r="F19" s="104">
        <v>185200.321419106</v>
      </c>
      <c r="G19" s="104">
        <v>282347.119948817</v>
      </c>
      <c r="H19" s="104">
        <v>256974.964194925</v>
      </c>
      <c r="I19" s="104">
        <v>240164.183846355</v>
      </c>
      <c r="J19" s="104">
        <v>137989.858574382</v>
      </c>
      <c r="K19" s="104">
        <v>235128.085575544</v>
      </c>
      <c r="L19" s="104">
        <v>349492.659599371</v>
      </c>
      <c r="M19" s="104">
        <v>470406.752740799</v>
      </c>
      <c r="N19" s="104">
        <v>281033.997666873</v>
      </c>
      <c r="O19" s="104">
        <v>270827.916013361</v>
      </c>
      <c r="P19" s="104">
        <v>233798.677520775</v>
      </c>
      <c r="Q19" s="104">
        <v>458714.264735012</v>
      </c>
      <c r="R19" s="104">
        <v>116328.802195459</v>
      </c>
      <c r="S19" s="104">
        <v>347028.117737175</v>
      </c>
      <c r="T19" s="104">
        <v>141341.155376021</v>
      </c>
      <c r="U19" s="104">
        <v>177939.92548128</v>
      </c>
      <c r="V19" s="104">
        <v>166211.671469172</v>
      </c>
      <c r="W19" s="104">
        <v>284965.458116988</v>
      </c>
      <c r="X19" s="104">
        <v>673696.5187632</v>
      </c>
      <c r="Y19" s="104">
        <v>5901686.8575183945</v>
      </c>
      <c r="Z19" s="10"/>
      <c r="AA19" s="103"/>
    </row>
    <row r="20" spans="2:27" s="4" customFormat="1" ht="12">
      <c r="B20" s="102" t="s">
        <v>91</v>
      </c>
      <c r="C20" s="104">
        <v>46574.2435116105</v>
      </c>
      <c r="D20" s="104">
        <v>81052.5974562465</v>
      </c>
      <c r="E20" s="104">
        <v>69661.7581442627</v>
      </c>
      <c r="F20" s="104">
        <v>68314.3643771652</v>
      </c>
      <c r="G20" s="104">
        <v>100650.283247703</v>
      </c>
      <c r="H20" s="104">
        <v>85535.4405531808</v>
      </c>
      <c r="I20" s="104">
        <v>84912.9951113653</v>
      </c>
      <c r="J20" s="104">
        <v>47193.3736716151</v>
      </c>
      <c r="K20" s="104">
        <v>79934.9075124951</v>
      </c>
      <c r="L20" s="104">
        <v>124247.688540364</v>
      </c>
      <c r="M20" s="104">
        <v>149287.154534229</v>
      </c>
      <c r="N20" s="104">
        <v>93717.5505089858</v>
      </c>
      <c r="O20" s="104">
        <v>92872.9540527622</v>
      </c>
      <c r="P20" s="104">
        <v>88251.9610786855</v>
      </c>
      <c r="Q20" s="104">
        <v>164962.170970026</v>
      </c>
      <c r="R20" s="104">
        <v>39092.3310546257</v>
      </c>
      <c r="S20" s="104">
        <v>123897.875265908</v>
      </c>
      <c r="T20" s="104">
        <v>42415.7903074769</v>
      </c>
      <c r="U20" s="104">
        <v>62586.2790105059</v>
      </c>
      <c r="V20" s="104">
        <v>52603.9454649422</v>
      </c>
      <c r="W20" s="104">
        <v>104852.28469921</v>
      </c>
      <c r="X20" s="104">
        <v>219164.59177458</v>
      </c>
      <c r="Y20" s="104">
        <v>2021782.5408479453</v>
      </c>
      <c r="Z20" s="10"/>
      <c r="AA20" s="103"/>
    </row>
    <row r="21" spans="2:27" s="5" customFormat="1" ht="12.75">
      <c r="B21" s="99" t="s">
        <v>92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6"/>
      <c r="AA21" s="107"/>
    </row>
    <row r="22" spans="2:27" s="4" customFormat="1" ht="12">
      <c r="B22" s="102" t="s">
        <v>93</v>
      </c>
      <c r="C22" s="100">
        <v>15591858.1786088</v>
      </c>
      <c r="D22" s="100">
        <v>28100706.4729552</v>
      </c>
      <c r="E22" s="100">
        <v>29788763.226075</v>
      </c>
      <c r="F22" s="100">
        <v>22530227.0540568</v>
      </c>
      <c r="G22" s="100">
        <v>26248791.8439461</v>
      </c>
      <c r="H22" s="100">
        <v>25062733.4209391</v>
      </c>
      <c r="I22" s="100">
        <v>31960746.8323016</v>
      </c>
      <c r="J22" s="100">
        <v>17073693.1097244</v>
      </c>
      <c r="K22" s="100">
        <v>26562723.7657513</v>
      </c>
      <c r="L22" s="100">
        <v>42014009.8112332</v>
      </c>
      <c r="M22" s="100">
        <v>48908403.6849932</v>
      </c>
      <c r="N22" s="100">
        <v>31312877.6478692</v>
      </c>
      <c r="O22" s="100">
        <v>25882842.9858465</v>
      </c>
      <c r="P22" s="100">
        <v>22729814.5020353</v>
      </c>
      <c r="Q22" s="100">
        <v>47436706.7861397</v>
      </c>
      <c r="R22" s="100">
        <v>11703437.8978113</v>
      </c>
      <c r="S22" s="100">
        <v>32828217.3794787</v>
      </c>
      <c r="T22" s="100">
        <v>15171332.5775909</v>
      </c>
      <c r="U22" s="100">
        <v>18496576.2214318</v>
      </c>
      <c r="V22" s="100">
        <v>17872660.5115226</v>
      </c>
      <c r="W22" s="100">
        <v>25950648.3766143</v>
      </c>
      <c r="X22" s="100">
        <v>52627604.4335431</v>
      </c>
      <c r="Y22" s="101">
        <v>615855376.720468</v>
      </c>
      <c r="Z22" s="10"/>
      <c r="AA22" s="103"/>
    </row>
    <row r="23" spans="2:27" s="4" customFormat="1" ht="12">
      <c r="B23" s="102" t="s">
        <v>94</v>
      </c>
      <c r="C23" s="104">
        <v>12036895.7145476</v>
      </c>
      <c r="D23" s="104">
        <v>21494837.8281832</v>
      </c>
      <c r="E23" s="104">
        <v>19670909.4684501</v>
      </c>
      <c r="F23" s="104">
        <v>17185490.0968622</v>
      </c>
      <c r="G23" s="104">
        <v>26394015.5990367</v>
      </c>
      <c r="H23" s="104">
        <v>24208105.4588745</v>
      </c>
      <c r="I23" s="104">
        <v>23082856.8894411</v>
      </c>
      <c r="J23" s="104">
        <v>13506392.9180658</v>
      </c>
      <c r="K23" s="104">
        <v>21054292.660205</v>
      </c>
      <c r="L23" s="104">
        <v>32801302.8425578</v>
      </c>
      <c r="M23" s="104">
        <v>45135626.0515051</v>
      </c>
      <c r="N23" s="104">
        <v>27373018.9548955</v>
      </c>
      <c r="O23" s="104">
        <v>26155662.5048418</v>
      </c>
      <c r="P23" s="104">
        <v>22006642.3102177</v>
      </c>
      <c r="Q23" s="104">
        <v>44889039.7259255</v>
      </c>
      <c r="R23" s="104">
        <v>11575563.3237487</v>
      </c>
      <c r="S23" s="104">
        <v>33770084.9626089</v>
      </c>
      <c r="T23" s="104">
        <v>13620174.2238261</v>
      </c>
      <c r="U23" s="104">
        <v>17080005.6402327</v>
      </c>
      <c r="V23" s="104">
        <v>15082557.1806964</v>
      </c>
      <c r="W23" s="104">
        <v>27655705.8253846</v>
      </c>
      <c r="X23" s="104">
        <v>68986685.0508929</v>
      </c>
      <c r="Y23" s="104">
        <v>564765865.231</v>
      </c>
      <c r="Z23" s="10"/>
      <c r="AA23" s="103"/>
    </row>
    <row r="24" spans="2:27" s="4" customFormat="1" ht="12">
      <c r="B24" s="102" t="s">
        <v>95</v>
      </c>
      <c r="C24" s="104">
        <v>10112628.2737001</v>
      </c>
      <c r="D24" s="104">
        <v>15924342.8580281</v>
      </c>
      <c r="E24" s="104">
        <v>16065699.8842741</v>
      </c>
      <c r="F24" s="104">
        <v>16517568.3779851</v>
      </c>
      <c r="G24" s="104">
        <v>20482892.6101078</v>
      </c>
      <c r="H24" s="104">
        <v>22964894.7412777</v>
      </c>
      <c r="I24" s="104">
        <v>14621335.5832309</v>
      </c>
      <c r="J24" s="104">
        <v>8863763.86829504</v>
      </c>
      <c r="K24" s="104">
        <v>19215217.785939</v>
      </c>
      <c r="L24" s="104">
        <v>27535099.2510129</v>
      </c>
      <c r="M24" s="104">
        <v>39747611.0368009</v>
      </c>
      <c r="N24" s="104">
        <v>25639010.7178711</v>
      </c>
      <c r="O24" s="104">
        <v>22908584.2323883</v>
      </c>
      <c r="P24" s="104">
        <v>17836618.9846047</v>
      </c>
      <c r="Q24" s="104">
        <v>45461589.7465781</v>
      </c>
      <c r="R24" s="104">
        <v>12954071.7403277</v>
      </c>
      <c r="S24" s="104">
        <v>34030284.0413133</v>
      </c>
      <c r="T24" s="104">
        <v>14396429.638274</v>
      </c>
      <c r="U24" s="104">
        <v>17697071.9020289</v>
      </c>
      <c r="V24" s="104">
        <v>9055972.48117763</v>
      </c>
      <c r="W24" s="104">
        <v>31649824.9111859</v>
      </c>
      <c r="X24" s="104">
        <v>68256719.1002052</v>
      </c>
      <c r="Y24" s="104">
        <v>511937231.76660645</v>
      </c>
      <c r="Z24" s="10"/>
      <c r="AA24" s="103"/>
    </row>
    <row r="25" spans="2:27" s="4" customFormat="1" ht="12">
      <c r="B25" s="102" t="s">
        <v>96</v>
      </c>
      <c r="C25" s="104">
        <v>388903.401116053</v>
      </c>
      <c r="D25" s="104">
        <v>1035713.64684925</v>
      </c>
      <c r="E25" s="104">
        <v>624571.98898755</v>
      </c>
      <c r="F25" s="104">
        <v>385897.566394957</v>
      </c>
      <c r="G25" s="104">
        <v>796185.21977018</v>
      </c>
      <c r="H25" s="104">
        <v>954279.976241765</v>
      </c>
      <c r="I25" s="104">
        <v>633362.059857259</v>
      </c>
      <c r="J25" s="104">
        <v>286264.211698651</v>
      </c>
      <c r="K25" s="104">
        <v>673540.937602353</v>
      </c>
      <c r="L25" s="104">
        <v>1573839.89774631</v>
      </c>
      <c r="M25" s="104">
        <v>613364.498010595</v>
      </c>
      <c r="N25" s="104">
        <v>639304.444984851</v>
      </c>
      <c r="O25" s="104">
        <v>604150.688289273</v>
      </c>
      <c r="P25" s="104">
        <v>346743.895681846</v>
      </c>
      <c r="Q25" s="104">
        <v>1251333.46272851</v>
      </c>
      <c r="R25" s="104">
        <v>283352.764304691</v>
      </c>
      <c r="S25" s="104">
        <v>507035.165750357</v>
      </c>
      <c r="T25" s="104">
        <v>204602.605737328</v>
      </c>
      <c r="U25" s="104">
        <v>447447.642832701</v>
      </c>
      <c r="V25" s="104">
        <v>175251.661419641</v>
      </c>
      <c r="W25" s="104">
        <v>445586.50548326</v>
      </c>
      <c r="X25" s="104">
        <v>629267.758512589</v>
      </c>
      <c r="Y25" s="104">
        <v>13499999.999999972</v>
      </c>
      <c r="Z25" s="10"/>
      <c r="AA25" s="103"/>
    </row>
    <row r="26" spans="2:27" s="4" customFormat="1" ht="12">
      <c r="B26" s="102" t="s">
        <v>97</v>
      </c>
      <c r="C26" s="104">
        <v>173017.268120344</v>
      </c>
      <c r="D26" s="104">
        <v>311453.737823737</v>
      </c>
      <c r="E26" s="104">
        <v>324371.653836652</v>
      </c>
      <c r="F26" s="104">
        <v>249623.492907135</v>
      </c>
      <c r="G26" s="104">
        <v>302670.166586433</v>
      </c>
      <c r="H26" s="104">
        <v>287147.235157733</v>
      </c>
      <c r="I26" s="104">
        <v>351699.383538835</v>
      </c>
      <c r="J26" s="104">
        <v>190065.863806165</v>
      </c>
      <c r="K26" s="104">
        <v>295775.682798092</v>
      </c>
      <c r="L26" s="104">
        <v>466895.884384542</v>
      </c>
      <c r="M26" s="104">
        <v>556436.796375275</v>
      </c>
      <c r="N26" s="104">
        <v>353416.259507603</v>
      </c>
      <c r="O26" s="104">
        <v>298691.462511042</v>
      </c>
      <c r="P26" s="104">
        <v>260515.156740294</v>
      </c>
      <c r="Q26" s="104">
        <v>541759.756272269</v>
      </c>
      <c r="R26" s="104">
        <v>134592.144318891</v>
      </c>
      <c r="S26" s="104">
        <v>379949.782248287</v>
      </c>
      <c r="T26" s="104">
        <v>171898.015053155</v>
      </c>
      <c r="U26" s="104">
        <v>210456.829059266</v>
      </c>
      <c r="V26" s="104">
        <v>200715.344014336</v>
      </c>
      <c r="W26" s="104">
        <v>302135.40156459</v>
      </c>
      <c r="X26" s="104">
        <v>636712.683375315</v>
      </c>
      <c r="Y26" s="104">
        <v>6999999.999999992</v>
      </c>
      <c r="Z26" s="10"/>
      <c r="AA26" s="103"/>
    </row>
    <row r="27" spans="2:27" s="4" customFormat="1" ht="12">
      <c r="B27" s="102" t="s">
        <v>98</v>
      </c>
      <c r="C27" s="109">
        <v>115199.410241658</v>
      </c>
      <c r="D27" s="109">
        <v>201112.275278431</v>
      </c>
      <c r="E27" s="109">
        <v>199943.083892826</v>
      </c>
      <c r="F27" s="109">
        <v>171032.225484648</v>
      </c>
      <c r="G27" s="109">
        <v>223208.933581927</v>
      </c>
      <c r="H27" s="109">
        <v>220955.378343789</v>
      </c>
      <c r="I27" s="109">
        <v>212504.762291657</v>
      </c>
      <c r="J27" s="109">
        <v>120067.607327179</v>
      </c>
      <c r="K27" s="109">
        <v>203910.378030114</v>
      </c>
      <c r="L27" s="109">
        <v>313959.332591719</v>
      </c>
      <c r="M27" s="109">
        <v>405865.256390889</v>
      </c>
      <c r="N27" s="109">
        <v>256575.553819167</v>
      </c>
      <c r="O27" s="109">
        <v>228090.679321918</v>
      </c>
      <c r="P27" s="109">
        <v>189999.136358763</v>
      </c>
      <c r="Q27" s="109">
        <v>419735.377613663</v>
      </c>
      <c r="R27" s="109">
        <v>110209.198259063</v>
      </c>
      <c r="S27" s="109">
        <v>305258.855249254</v>
      </c>
      <c r="T27" s="109">
        <v>131005.950531861</v>
      </c>
      <c r="U27" s="109">
        <v>162179.863305278</v>
      </c>
      <c r="V27" s="109">
        <v>127485.852771126</v>
      </c>
      <c r="W27" s="109">
        <v>258602.949181012</v>
      </c>
      <c r="X27" s="109">
        <v>574692.222056735</v>
      </c>
      <c r="Y27" s="109">
        <v>5151594.2819226775</v>
      </c>
      <c r="Z27" s="10"/>
      <c r="AA27" s="103"/>
    </row>
    <row r="28" spans="2:27" s="4" customFormat="1" ht="12">
      <c r="B28" s="102" t="s">
        <v>99</v>
      </c>
      <c r="C28" s="104">
        <v>33672.144729788</v>
      </c>
      <c r="D28" s="104">
        <v>60686.227679058</v>
      </c>
      <c r="E28" s="104">
        <v>64331.7515577404</v>
      </c>
      <c r="F28" s="104">
        <v>48656.2318274547</v>
      </c>
      <c r="G28" s="104">
        <v>56686.836669925</v>
      </c>
      <c r="H28" s="104">
        <v>54125.4273484713</v>
      </c>
      <c r="I28" s="104">
        <v>69022.3628692214</v>
      </c>
      <c r="J28" s="104">
        <v>36872.3123874593</v>
      </c>
      <c r="K28" s="104">
        <v>57364.8034000757</v>
      </c>
      <c r="L28" s="104">
        <v>90733.3688414042</v>
      </c>
      <c r="M28" s="104">
        <v>105622.487616221</v>
      </c>
      <c r="N28" s="104">
        <v>67623.225916186</v>
      </c>
      <c r="O28" s="104">
        <v>55896.5342715531</v>
      </c>
      <c r="P28" s="104">
        <v>49087.260468018</v>
      </c>
      <c r="Q28" s="104">
        <v>102444.214032091</v>
      </c>
      <c r="R28" s="104">
        <v>25274.7203198554</v>
      </c>
      <c r="S28" s="104">
        <v>70895.7504718259</v>
      </c>
      <c r="T28" s="104">
        <v>32763.9785100951</v>
      </c>
      <c r="U28" s="104">
        <v>39945.1678176551</v>
      </c>
      <c r="V28" s="104">
        <v>38597.7607387431</v>
      </c>
      <c r="W28" s="104">
        <v>56042.9666534563</v>
      </c>
      <c r="X28" s="104">
        <v>113654.465873701</v>
      </c>
      <c r="Y28" s="104">
        <v>1329999.9999999986</v>
      </c>
      <c r="Z28" s="10"/>
      <c r="AA28" s="103"/>
    </row>
    <row r="29" spans="2:27" s="5" customFormat="1" ht="12.75">
      <c r="B29" s="99" t="s">
        <v>100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06"/>
      <c r="AA29" s="107"/>
    </row>
    <row r="30" spans="2:27" s="4" customFormat="1" ht="12">
      <c r="B30" s="102" t="s">
        <v>101</v>
      </c>
      <c r="C30" s="104">
        <v>3850179.68756953</v>
      </c>
      <c r="D30" s="104">
        <v>8493160.27478793</v>
      </c>
      <c r="E30" s="104">
        <v>5405828.01116236</v>
      </c>
      <c r="F30" s="104">
        <v>5092886.08720606</v>
      </c>
      <c r="G30" s="104">
        <v>6099584.52355711</v>
      </c>
      <c r="H30" s="104">
        <v>4717850.59970324</v>
      </c>
      <c r="I30" s="104">
        <v>10112431.9120445</v>
      </c>
      <c r="J30" s="104">
        <v>5040469.35915614</v>
      </c>
      <c r="K30" s="104">
        <v>6829750.61869919</v>
      </c>
      <c r="L30" s="104">
        <v>9615803.84394299</v>
      </c>
      <c r="M30" s="104">
        <v>7638089.88211905</v>
      </c>
      <c r="N30" s="104">
        <v>4835591.20836762</v>
      </c>
      <c r="O30" s="104">
        <v>5172061.15110296</v>
      </c>
      <c r="P30" s="104">
        <v>4824808.09537891</v>
      </c>
      <c r="Q30" s="104">
        <v>8094138.5672548</v>
      </c>
      <c r="R30" s="104">
        <v>1609954.31697273</v>
      </c>
      <c r="S30" s="104">
        <v>6241726.44428462</v>
      </c>
      <c r="T30" s="104">
        <v>2457435.40404652</v>
      </c>
      <c r="U30" s="104">
        <v>2593043.99734907</v>
      </c>
      <c r="V30" s="104">
        <v>4031344.80872673</v>
      </c>
      <c r="W30" s="104">
        <v>4562305.6302318</v>
      </c>
      <c r="X30" s="104">
        <v>11054488.2493931</v>
      </c>
      <c r="Y30" s="104">
        <v>128372932.67305695</v>
      </c>
      <c r="Z30" s="10"/>
      <c r="AA30" s="103"/>
    </row>
    <row r="31" spans="2:27" s="4" customFormat="1" ht="12">
      <c r="B31" s="102" t="s">
        <v>102</v>
      </c>
      <c r="C31" s="100">
        <v>773385.636212766</v>
      </c>
      <c r="D31" s="100">
        <v>1372301.70673481</v>
      </c>
      <c r="E31" s="100">
        <v>1293054.02995613</v>
      </c>
      <c r="F31" s="100">
        <v>902504.024041941</v>
      </c>
      <c r="G31" s="100">
        <v>1588927.6078604</v>
      </c>
      <c r="H31" s="100">
        <v>1025388.5729898</v>
      </c>
      <c r="I31" s="100">
        <v>1172896.78551884</v>
      </c>
      <c r="J31" s="100">
        <v>528863.306093304</v>
      </c>
      <c r="K31" s="100">
        <v>1225416.8780939</v>
      </c>
      <c r="L31" s="100">
        <v>1594615.9858396</v>
      </c>
      <c r="M31" s="100">
        <v>2231870.16548171</v>
      </c>
      <c r="N31" s="100">
        <v>1491368.02936787</v>
      </c>
      <c r="O31" s="100">
        <v>1577550.85190201</v>
      </c>
      <c r="P31" s="100">
        <v>1230014.33426886</v>
      </c>
      <c r="Q31" s="100">
        <v>2299507.31734395</v>
      </c>
      <c r="R31" s="100">
        <v>579435.324017947</v>
      </c>
      <c r="S31" s="100">
        <v>2149505.56926238</v>
      </c>
      <c r="T31" s="100">
        <v>1002089.60017089</v>
      </c>
      <c r="U31" s="100">
        <v>1061388.99252938</v>
      </c>
      <c r="V31" s="100">
        <v>852867.081949494</v>
      </c>
      <c r="W31" s="100">
        <v>1545368.65867723</v>
      </c>
      <c r="X31" s="100">
        <v>3302142.37841696</v>
      </c>
      <c r="Y31" s="100">
        <v>30800462.836730175</v>
      </c>
      <c r="Z31" s="10"/>
      <c r="AA31" s="103"/>
    </row>
    <row r="32" spans="2:27" s="4" customFormat="1" ht="12">
      <c r="B32" s="102" t="s">
        <v>103</v>
      </c>
      <c r="C32" s="100">
        <v>588144.029139664</v>
      </c>
      <c r="D32" s="100">
        <v>961527.069110205</v>
      </c>
      <c r="E32" s="100">
        <v>806991.408807721</v>
      </c>
      <c r="F32" s="100">
        <v>551448.590203927</v>
      </c>
      <c r="G32" s="100">
        <v>942099.784204751</v>
      </c>
      <c r="H32" s="100">
        <v>784552.694643385</v>
      </c>
      <c r="I32" s="100">
        <v>1100663.38331995</v>
      </c>
      <c r="J32" s="100">
        <v>551781.710492693</v>
      </c>
      <c r="K32" s="100">
        <v>916069.018276836</v>
      </c>
      <c r="L32" s="100">
        <v>1313536.81028714</v>
      </c>
      <c r="M32" s="100">
        <v>992144.085098117</v>
      </c>
      <c r="N32" s="100">
        <v>764177.820881627</v>
      </c>
      <c r="O32" s="100">
        <v>615749.100398683</v>
      </c>
      <c r="P32" s="100">
        <v>570229.512747976</v>
      </c>
      <c r="Q32" s="100">
        <v>1309706.62159355</v>
      </c>
      <c r="R32" s="100">
        <v>270739.489245605</v>
      </c>
      <c r="S32" s="100">
        <v>1059059.37666501</v>
      </c>
      <c r="T32" s="100">
        <v>402738.439355925</v>
      </c>
      <c r="U32" s="100">
        <v>306972.748467228</v>
      </c>
      <c r="V32" s="100">
        <v>556685.147488654</v>
      </c>
      <c r="W32" s="100">
        <v>498355.269669189</v>
      </c>
      <c r="X32" s="100">
        <v>712483.765006538</v>
      </c>
      <c r="Y32" s="101">
        <v>16575855.875104373</v>
      </c>
      <c r="Z32" s="10"/>
      <c r="AA32" s="103"/>
    </row>
    <row r="33" spans="2:27" s="4" customFormat="1" ht="12">
      <c r="B33" s="102" t="s">
        <v>104</v>
      </c>
      <c r="C33" s="104">
        <v>259734.32129271</v>
      </c>
      <c r="D33" s="104">
        <v>413892.329668536</v>
      </c>
      <c r="E33" s="104">
        <v>452905.162081072</v>
      </c>
      <c r="F33" s="104">
        <v>334260.836743356</v>
      </c>
      <c r="G33" s="104">
        <v>490053.781618518</v>
      </c>
      <c r="H33" s="104">
        <v>414504.836549378</v>
      </c>
      <c r="I33" s="104">
        <v>516537.286702015</v>
      </c>
      <c r="J33" s="104">
        <v>265095.27430986</v>
      </c>
      <c r="K33" s="104">
        <v>460416.146337092</v>
      </c>
      <c r="L33" s="104">
        <v>652440.191842167</v>
      </c>
      <c r="M33" s="104">
        <v>732018.672810138</v>
      </c>
      <c r="N33" s="104">
        <v>452800.622976388</v>
      </c>
      <c r="O33" s="104">
        <v>443892.988579877</v>
      </c>
      <c r="P33" s="104">
        <v>416750.186154743</v>
      </c>
      <c r="Q33" s="104">
        <v>700848.376558335</v>
      </c>
      <c r="R33" s="104">
        <v>174453.502468857</v>
      </c>
      <c r="S33" s="104">
        <v>538308.279928984</v>
      </c>
      <c r="T33" s="104">
        <v>211185.402137555</v>
      </c>
      <c r="U33" s="104">
        <v>286827.422091172</v>
      </c>
      <c r="V33" s="104">
        <v>341136.494484176</v>
      </c>
      <c r="W33" s="104">
        <v>411445.847028055</v>
      </c>
      <c r="X33" s="104">
        <v>852773.140016952</v>
      </c>
      <c r="Y33" s="104">
        <v>9822281.102379937</v>
      </c>
      <c r="Z33" s="10"/>
      <c r="AA33" s="103"/>
    </row>
    <row r="34" spans="2:27" s="4" customFormat="1" ht="12">
      <c r="B34" s="102" t="s">
        <v>105</v>
      </c>
      <c r="C34" s="104">
        <v>97835.01441883</v>
      </c>
      <c r="D34" s="104">
        <v>183377.248469948</v>
      </c>
      <c r="E34" s="104">
        <v>186470.554814214</v>
      </c>
      <c r="F34" s="104">
        <v>119885.275482204</v>
      </c>
      <c r="G34" s="104">
        <v>218786.964014727</v>
      </c>
      <c r="H34" s="104">
        <v>177486.762178175</v>
      </c>
      <c r="I34" s="104">
        <v>155125.210314083</v>
      </c>
      <c r="J34" s="104">
        <v>98866.9458751581</v>
      </c>
      <c r="K34" s="104">
        <v>186724.636042192</v>
      </c>
      <c r="L34" s="104">
        <v>255978.468828682</v>
      </c>
      <c r="M34" s="104">
        <v>325493.859215882</v>
      </c>
      <c r="N34" s="104">
        <v>213245.717924572</v>
      </c>
      <c r="O34" s="104">
        <v>206273.909512083</v>
      </c>
      <c r="P34" s="104">
        <v>171321.391513041</v>
      </c>
      <c r="Q34" s="104">
        <v>350709.868782531</v>
      </c>
      <c r="R34" s="104">
        <v>88562.8524867272</v>
      </c>
      <c r="S34" s="104">
        <v>287411.65793604</v>
      </c>
      <c r="T34" s="104">
        <v>137236.57569259</v>
      </c>
      <c r="U34" s="104">
        <v>132254.84263866</v>
      </c>
      <c r="V34" s="104">
        <v>112137.06065365</v>
      </c>
      <c r="W34" s="104">
        <v>183511.688309778</v>
      </c>
      <c r="X34" s="104">
        <v>432735.007624485</v>
      </c>
      <c r="Y34" s="104">
        <v>4321431.512728252</v>
      </c>
      <c r="Z34" s="10"/>
      <c r="AA34" s="103"/>
    </row>
    <row r="35" spans="2:27" s="4" customFormat="1" ht="12.75">
      <c r="B35" s="99" t="s">
        <v>106</v>
      </c>
      <c r="C35" s="108">
        <v>3243117.7172512</v>
      </c>
      <c r="D35" s="108">
        <v>5744364.21449724</v>
      </c>
      <c r="E35" s="108">
        <v>5420779.13220025</v>
      </c>
      <c r="F35" s="108">
        <v>4421650.59744659</v>
      </c>
      <c r="G35" s="108">
        <v>7192373.90046191</v>
      </c>
      <c r="H35" s="108">
        <v>6420046.52480641</v>
      </c>
      <c r="I35" s="108">
        <v>6113633.53026971</v>
      </c>
      <c r="J35" s="108">
        <v>3461170.83164129</v>
      </c>
      <c r="K35" s="108">
        <v>5767322.04611207</v>
      </c>
      <c r="L35" s="108">
        <v>8655380.23449756</v>
      </c>
      <c r="M35" s="108">
        <v>11392546.2231565</v>
      </c>
      <c r="N35" s="108">
        <v>6581677.06512698</v>
      </c>
      <c r="O35" s="108">
        <v>6668602.08079766</v>
      </c>
      <c r="P35" s="108">
        <v>6030781.67827263</v>
      </c>
      <c r="Q35" s="108">
        <v>11087244.0914398</v>
      </c>
      <c r="R35" s="108">
        <v>2764150.69799655</v>
      </c>
      <c r="S35" s="108">
        <v>8385070.28161322</v>
      </c>
      <c r="T35" s="108">
        <v>3218910.16496378</v>
      </c>
      <c r="U35" s="108">
        <v>4284597.89702013</v>
      </c>
      <c r="V35" s="108">
        <v>4332642.71398827</v>
      </c>
      <c r="W35" s="108">
        <v>7001768.35491778</v>
      </c>
      <c r="X35" s="108">
        <v>16999580.0215222</v>
      </c>
      <c r="Y35" s="108">
        <v>145187409.99999976</v>
      </c>
      <c r="Z35" s="10"/>
      <c r="AA35" s="103"/>
    </row>
    <row r="36" spans="2:27" s="5" customFormat="1" ht="12.75">
      <c r="B36" s="99" t="s">
        <v>107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6"/>
      <c r="AA36" s="107"/>
    </row>
    <row r="37" spans="2:27" s="4" customFormat="1" ht="12">
      <c r="B37" s="102" t="s">
        <v>108</v>
      </c>
      <c r="C37" s="104">
        <v>5208097.14753514</v>
      </c>
      <c r="D37" s="104">
        <v>11158516.0713093</v>
      </c>
      <c r="E37" s="104">
        <v>6303860.40715241</v>
      </c>
      <c r="F37" s="104">
        <v>5975672.56585508</v>
      </c>
      <c r="G37" s="104">
        <v>8254200.89768103</v>
      </c>
      <c r="H37" s="104">
        <v>7373443.75511927</v>
      </c>
      <c r="I37" s="104">
        <v>12759914.590408</v>
      </c>
      <c r="J37" s="104">
        <v>6018520.78126119</v>
      </c>
      <c r="K37" s="104">
        <v>7659749.81865347</v>
      </c>
      <c r="L37" s="104">
        <v>11851411.8943617</v>
      </c>
      <c r="M37" s="104">
        <v>12600294.4974891</v>
      </c>
      <c r="N37" s="104">
        <v>7896097.3462156</v>
      </c>
      <c r="O37" s="104">
        <v>7627854.46994001</v>
      </c>
      <c r="P37" s="104">
        <v>6720357.80378275</v>
      </c>
      <c r="Q37" s="104">
        <v>12409425.9078545</v>
      </c>
      <c r="R37" s="104">
        <v>3031199.83953101</v>
      </c>
      <c r="S37" s="104">
        <v>9319016.47591687</v>
      </c>
      <c r="T37" s="104">
        <v>3535369.57393041</v>
      </c>
      <c r="U37" s="104">
        <v>4678363.27000967</v>
      </c>
      <c r="V37" s="104">
        <v>5341218.56597731</v>
      </c>
      <c r="W37" s="104">
        <v>7722655.52463225</v>
      </c>
      <c r="X37" s="104">
        <v>19058676.352843</v>
      </c>
      <c r="Y37" s="104">
        <v>182503917.55745906</v>
      </c>
      <c r="Z37" s="10"/>
      <c r="AA37" s="103"/>
    </row>
    <row r="38" spans="2:27" s="4" customFormat="1" ht="12">
      <c r="B38" s="102" t="s">
        <v>109</v>
      </c>
      <c r="C38" s="104">
        <v>3363606.75195038</v>
      </c>
      <c r="D38" s="104">
        <v>5780951.84907716</v>
      </c>
      <c r="E38" s="104">
        <v>5522803.13439191</v>
      </c>
      <c r="F38" s="104">
        <v>4513670.97274903</v>
      </c>
      <c r="G38" s="104">
        <v>7029729.08641505</v>
      </c>
      <c r="H38" s="104">
        <v>6366948.26519593</v>
      </c>
      <c r="I38" s="104">
        <v>6047884.66678044</v>
      </c>
      <c r="J38" s="104">
        <v>3382141.5619841</v>
      </c>
      <c r="K38" s="104">
        <v>5837117.05886038</v>
      </c>
      <c r="L38" s="104">
        <v>8688872.53940165</v>
      </c>
      <c r="M38" s="104">
        <v>11139814.0906911</v>
      </c>
      <c r="N38" s="104">
        <v>6743947.73263075</v>
      </c>
      <c r="O38" s="104">
        <v>6509017.62098994</v>
      </c>
      <c r="P38" s="104">
        <v>5712008.47307662</v>
      </c>
      <c r="Q38" s="104">
        <v>11206116.2867177</v>
      </c>
      <c r="R38" s="104">
        <v>2799497.01641871</v>
      </c>
      <c r="S38" s="104">
        <v>8522554.93377055</v>
      </c>
      <c r="T38" s="104">
        <v>3389484.9511111</v>
      </c>
      <c r="U38" s="104">
        <v>4222366.30172483</v>
      </c>
      <c r="V38" s="104">
        <v>4089747.18827336</v>
      </c>
      <c r="W38" s="104">
        <v>6872374.05866607</v>
      </c>
      <c r="X38" s="104">
        <v>15873649.9086943</v>
      </c>
      <c r="Y38" s="104">
        <v>143614304.44957104</v>
      </c>
      <c r="Z38" s="10"/>
      <c r="AA38" s="103"/>
    </row>
    <row r="39" spans="2:27" s="4" customFormat="1" ht="12">
      <c r="B39" s="102" t="s">
        <v>110</v>
      </c>
      <c r="C39" s="100">
        <v>2517738.74818665</v>
      </c>
      <c r="D39" s="100">
        <v>5444560.22272047</v>
      </c>
      <c r="E39" s="100">
        <v>4835258.77107753</v>
      </c>
      <c r="F39" s="100">
        <v>3727696.37571695</v>
      </c>
      <c r="G39" s="100">
        <v>5093767.16917971</v>
      </c>
      <c r="H39" s="100">
        <v>4276187.83687559</v>
      </c>
      <c r="I39" s="100">
        <v>4756425.57859426</v>
      </c>
      <c r="J39" s="100">
        <v>2847431.46767985</v>
      </c>
      <c r="K39" s="100">
        <v>4901168.00895666</v>
      </c>
      <c r="L39" s="100">
        <v>5988567.86289401</v>
      </c>
      <c r="M39" s="100">
        <v>7882498.67978002</v>
      </c>
      <c r="N39" s="100">
        <v>4329319.65024814</v>
      </c>
      <c r="O39" s="100">
        <v>4672522.44473568</v>
      </c>
      <c r="P39" s="100">
        <v>4278092.72814377</v>
      </c>
      <c r="Q39" s="100">
        <v>7247466.54300685</v>
      </c>
      <c r="R39" s="100">
        <v>1894077.34698356</v>
      </c>
      <c r="S39" s="100">
        <v>5494292.5378298</v>
      </c>
      <c r="T39" s="100">
        <v>2114019.02340991</v>
      </c>
      <c r="U39" s="100">
        <v>2822404.12701788</v>
      </c>
      <c r="V39" s="100">
        <v>2990708.59706672</v>
      </c>
      <c r="W39" s="100">
        <v>4882060.48423581</v>
      </c>
      <c r="X39" s="100">
        <v>12712335.8372481</v>
      </c>
      <c r="Y39" s="101">
        <v>105708600.04158792</v>
      </c>
      <c r="Z39" s="10"/>
      <c r="AA39" s="103"/>
    </row>
    <row r="40" spans="2:27" s="4" customFormat="1" ht="12">
      <c r="B40" s="102" t="s">
        <v>111</v>
      </c>
      <c r="C40" s="104">
        <v>1896535.73800396</v>
      </c>
      <c r="D40" s="104">
        <v>3381331.54693304</v>
      </c>
      <c r="E40" s="104">
        <v>3009368.92237589</v>
      </c>
      <c r="F40" s="104">
        <v>2713171.82425536</v>
      </c>
      <c r="G40" s="104">
        <v>3854013.88435538</v>
      </c>
      <c r="H40" s="104">
        <v>3442290.5449688</v>
      </c>
      <c r="I40" s="104">
        <v>3557956.25905679</v>
      </c>
      <c r="J40" s="104">
        <v>1978589.24676231</v>
      </c>
      <c r="K40" s="104">
        <v>3289997.69753629</v>
      </c>
      <c r="L40" s="104">
        <v>5007542.60189822</v>
      </c>
      <c r="M40" s="104">
        <v>6192040.14886297</v>
      </c>
      <c r="N40" s="104">
        <v>3818252.33266443</v>
      </c>
      <c r="O40" s="104">
        <v>3658199.43357418</v>
      </c>
      <c r="P40" s="104">
        <v>3298979.23526002</v>
      </c>
      <c r="Q40" s="104">
        <v>6487578.05212493</v>
      </c>
      <c r="R40" s="104">
        <v>1596358.27894926</v>
      </c>
      <c r="S40" s="104">
        <v>4831938.31997309</v>
      </c>
      <c r="T40" s="104">
        <v>1850735.28051847</v>
      </c>
      <c r="U40" s="104">
        <v>2465874.72735375</v>
      </c>
      <c r="V40" s="104">
        <v>2143691.50227273</v>
      </c>
      <c r="W40" s="104">
        <v>4070789.12824832</v>
      </c>
      <c r="X40" s="104">
        <v>8952549.25951182</v>
      </c>
      <c r="Y40" s="104">
        <v>81497783.96546</v>
      </c>
      <c r="Z40" s="10"/>
      <c r="AA40" s="103"/>
    </row>
    <row r="41" spans="2:27" s="4" customFormat="1" ht="12">
      <c r="B41" s="102" t="s">
        <v>71</v>
      </c>
      <c r="C41" s="104">
        <v>1769719.00532152</v>
      </c>
      <c r="D41" s="104">
        <v>3134610.39968077</v>
      </c>
      <c r="E41" s="104">
        <v>2958035.04229137</v>
      </c>
      <c r="F41" s="104">
        <v>2412826.10728816</v>
      </c>
      <c r="G41" s="104">
        <v>3924766.81229267</v>
      </c>
      <c r="H41" s="104">
        <v>3503319.74986964</v>
      </c>
      <c r="I41" s="104">
        <v>3336114.93426131</v>
      </c>
      <c r="J41" s="104">
        <v>1888707.2056736</v>
      </c>
      <c r="K41" s="104">
        <v>3147138.13208888</v>
      </c>
      <c r="L41" s="104">
        <v>4723106.66300988</v>
      </c>
      <c r="M41" s="104">
        <v>6216735.66237754</v>
      </c>
      <c r="N41" s="104">
        <v>3591519.02722678</v>
      </c>
      <c r="O41" s="104">
        <v>3638952.65920751</v>
      </c>
      <c r="P41" s="104">
        <v>3290903.96448202</v>
      </c>
      <c r="Q41" s="104">
        <v>6050137.0273696</v>
      </c>
      <c r="R41" s="104">
        <v>1508354.13645219</v>
      </c>
      <c r="S41" s="104">
        <v>4575602.71691432</v>
      </c>
      <c r="T41" s="104">
        <v>1756509.31973796</v>
      </c>
      <c r="U41" s="104">
        <v>2338038.5757147</v>
      </c>
      <c r="V41" s="104">
        <v>2364255.88668169</v>
      </c>
      <c r="W41" s="104">
        <v>3820756.32427529</v>
      </c>
      <c r="X41" s="104">
        <v>9276406.98533476</v>
      </c>
      <c r="Y41" s="104">
        <v>79226516.33755216</v>
      </c>
      <c r="Z41" s="10"/>
      <c r="AA41" s="103"/>
    </row>
    <row r="42" spans="2:27" s="4" customFormat="1" ht="12">
      <c r="B42" s="102" t="s">
        <v>112</v>
      </c>
      <c r="C42" s="104">
        <v>1581708.85723611</v>
      </c>
      <c r="D42" s="104">
        <v>3334064.62228328</v>
      </c>
      <c r="E42" s="104">
        <v>3099842.94664774</v>
      </c>
      <c r="F42" s="104">
        <v>2198794.55706277</v>
      </c>
      <c r="G42" s="104">
        <v>3291431.72075034</v>
      </c>
      <c r="H42" s="104">
        <v>2685090.71148602</v>
      </c>
      <c r="I42" s="104">
        <v>2778659.09194432</v>
      </c>
      <c r="J42" s="104">
        <v>1723788.90597044</v>
      </c>
      <c r="K42" s="104">
        <v>3101472.16894598</v>
      </c>
      <c r="L42" s="104">
        <v>3842957.68324856</v>
      </c>
      <c r="M42" s="104">
        <v>4977211.88261977</v>
      </c>
      <c r="N42" s="104">
        <v>2949073.90095371</v>
      </c>
      <c r="O42" s="104">
        <v>3052452.54274234</v>
      </c>
      <c r="P42" s="104">
        <v>2677097.88635507</v>
      </c>
      <c r="Q42" s="104">
        <v>4886197.4334682</v>
      </c>
      <c r="R42" s="104">
        <v>1266983.4988669</v>
      </c>
      <c r="S42" s="104">
        <v>3858766.91390735</v>
      </c>
      <c r="T42" s="104">
        <v>1674375.59437689</v>
      </c>
      <c r="U42" s="104">
        <v>1875155.40209212</v>
      </c>
      <c r="V42" s="104">
        <v>1806946.29424059</v>
      </c>
      <c r="W42" s="104">
        <v>2959267.9085468</v>
      </c>
      <c r="X42" s="104">
        <v>7495990.55140352</v>
      </c>
      <c r="Y42" s="104">
        <v>67117331.07514882</v>
      </c>
      <c r="Z42" s="10"/>
      <c r="AA42" s="103"/>
    </row>
    <row r="43" spans="2:27" s="4" customFormat="1" ht="12">
      <c r="B43" s="102" t="s">
        <v>113</v>
      </c>
      <c r="C43" s="104">
        <v>1069948.549768</v>
      </c>
      <c r="D43" s="104">
        <v>1870514.91867764</v>
      </c>
      <c r="E43" s="104">
        <v>1779461.72718332</v>
      </c>
      <c r="F43" s="104">
        <v>1372712.19639155</v>
      </c>
      <c r="G43" s="104">
        <v>1751775.55281711</v>
      </c>
      <c r="H43" s="104">
        <v>2120471.92222424</v>
      </c>
      <c r="I43" s="104">
        <v>1833610.81802618</v>
      </c>
      <c r="J43" s="104">
        <v>1438534.47692346</v>
      </c>
      <c r="K43" s="104">
        <v>2080645.44731145</v>
      </c>
      <c r="L43" s="104">
        <v>3611492.87296089</v>
      </c>
      <c r="M43" s="104">
        <v>6635835.32600034</v>
      </c>
      <c r="N43" s="104">
        <v>2559757.52510097</v>
      </c>
      <c r="O43" s="104">
        <v>2140911.44328714</v>
      </c>
      <c r="P43" s="104">
        <v>1699837.95048598</v>
      </c>
      <c r="Q43" s="104">
        <v>3509727.45290535</v>
      </c>
      <c r="R43" s="104">
        <v>954343.546611083</v>
      </c>
      <c r="S43" s="104">
        <v>2519306.72653461</v>
      </c>
      <c r="T43" s="104">
        <v>1488283.91433412</v>
      </c>
      <c r="U43" s="104">
        <v>1501580.881424</v>
      </c>
      <c r="V43" s="104">
        <v>1331913.29017069</v>
      </c>
      <c r="W43" s="104">
        <v>2858838.21851266</v>
      </c>
      <c r="X43" s="104">
        <v>7590640.66000731</v>
      </c>
      <c r="Y43" s="104">
        <v>53720145.417658105</v>
      </c>
      <c r="Z43" s="10"/>
      <c r="AA43" s="103"/>
    </row>
    <row r="44" spans="2:27" s="4" customFormat="1" ht="12">
      <c r="B44" s="102" t="s">
        <v>114</v>
      </c>
      <c r="C44" s="104">
        <v>1170070.47460079</v>
      </c>
      <c r="D44" s="104">
        <v>2072484.42663173</v>
      </c>
      <c r="E44" s="104">
        <v>1955739.55832091</v>
      </c>
      <c r="F44" s="104">
        <v>1595268.27705109</v>
      </c>
      <c r="G44" s="104">
        <v>2594905.60532372</v>
      </c>
      <c r="H44" s="104">
        <v>2316260.93751735</v>
      </c>
      <c r="I44" s="104">
        <v>2205711.51279733</v>
      </c>
      <c r="J44" s="104">
        <v>1248740.9186878</v>
      </c>
      <c r="K44" s="104">
        <v>2080767.2838313</v>
      </c>
      <c r="L44" s="104">
        <v>3122737.36008961</v>
      </c>
      <c r="M44" s="104">
        <v>4110267.68943142</v>
      </c>
      <c r="N44" s="104">
        <v>2374574.92409171</v>
      </c>
      <c r="O44" s="104">
        <v>2405936.22614975</v>
      </c>
      <c r="P44" s="104">
        <v>2175819.74991987</v>
      </c>
      <c r="Q44" s="104">
        <v>4000119.04812429</v>
      </c>
      <c r="R44" s="104">
        <v>997266.026413072</v>
      </c>
      <c r="S44" s="104">
        <v>3025213.39628827</v>
      </c>
      <c r="T44" s="104">
        <v>1161336.73606173</v>
      </c>
      <c r="U44" s="104">
        <v>1545821.62348675</v>
      </c>
      <c r="V44" s="104">
        <v>1563155.5060939</v>
      </c>
      <c r="W44" s="104">
        <v>2526137.85139667</v>
      </c>
      <c r="X44" s="104">
        <v>6133205.26664559</v>
      </c>
      <c r="Y44" s="104">
        <v>52381540.398954645</v>
      </c>
      <c r="Z44" s="10"/>
      <c r="AA44" s="103"/>
    </row>
    <row r="45" spans="2:27" s="4" customFormat="1" ht="12">
      <c r="B45" s="102" t="s">
        <v>115</v>
      </c>
      <c r="C45" s="104">
        <v>1023856.94284592</v>
      </c>
      <c r="D45" s="104">
        <v>1800095.91722053</v>
      </c>
      <c r="E45" s="104">
        <v>1684280.90226687</v>
      </c>
      <c r="F45" s="104">
        <v>1322496.77411331</v>
      </c>
      <c r="G45" s="104">
        <v>2063729.13241157</v>
      </c>
      <c r="H45" s="104">
        <v>1812409.77741523</v>
      </c>
      <c r="I45" s="104">
        <v>1903670.38372711</v>
      </c>
      <c r="J45" s="104">
        <v>1057653.64749191</v>
      </c>
      <c r="K45" s="104">
        <v>1799305.70126051</v>
      </c>
      <c r="L45" s="104">
        <v>2595605.50109346</v>
      </c>
      <c r="M45" s="104">
        <v>3364807.59252396</v>
      </c>
      <c r="N45" s="104">
        <v>1964766.00002754</v>
      </c>
      <c r="O45" s="104">
        <v>1927026.19622367</v>
      </c>
      <c r="P45" s="104">
        <v>1751226.84748706</v>
      </c>
      <c r="Q45" s="104">
        <v>3249657.33060846</v>
      </c>
      <c r="R45" s="104">
        <v>809980.146001735</v>
      </c>
      <c r="S45" s="104">
        <v>2373636.71453092</v>
      </c>
      <c r="T45" s="104">
        <v>967186.149222311</v>
      </c>
      <c r="U45" s="104">
        <v>1243468.63020088</v>
      </c>
      <c r="V45" s="104">
        <v>1263045.77770454</v>
      </c>
      <c r="W45" s="104">
        <v>2030181.41514405</v>
      </c>
      <c r="X45" s="104">
        <v>4742595.04647155</v>
      </c>
      <c r="Y45" s="104">
        <v>42750682.52599309</v>
      </c>
      <c r="Z45" s="10"/>
      <c r="AA45" s="103"/>
    </row>
    <row r="46" spans="2:27" s="4" customFormat="1" ht="12">
      <c r="B46" s="102" t="s">
        <v>116</v>
      </c>
      <c r="C46" s="104">
        <v>1103135.02626261</v>
      </c>
      <c r="D46" s="104">
        <v>1625155.55847015</v>
      </c>
      <c r="E46" s="104">
        <v>1520701.59294715</v>
      </c>
      <c r="F46" s="104">
        <v>1219597.48027022</v>
      </c>
      <c r="G46" s="104">
        <v>1991743.91525513</v>
      </c>
      <c r="H46" s="104">
        <v>1768139.15751579</v>
      </c>
      <c r="I46" s="104">
        <v>1742152.47994635</v>
      </c>
      <c r="J46" s="104">
        <v>974516.148808386</v>
      </c>
      <c r="K46" s="104">
        <v>1774702.5336755</v>
      </c>
      <c r="L46" s="104">
        <v>2426027.8616106</v>
      </c>
      <c r="M46" s="104">
        <v>3079599.5546506</v>
      </c>
      <c r="N46" s="104">
        <v>1816074.12213279</v>
      </c>
      <c r="O46" s="104">
        <v>1803692.29694743</v>
      </c>
      <c r="P46" s="104">
        <v>1637743.20986661</v>
      </c>
      <c r="Q46" s="104">
        <v>3046062.33072913</v>
      </c>
      <c r="R46" s="104">
        <v>750196.593259689</v>
      </c>
      <c r="S46" s="104">
        <v>2315002.6019435</v>
      </c>
      <c r="T46" s="104">
        <v>888065.905359921</v>
      </c>
      <c r="U46" s="104">
        <v>1144234.63115167</v>
      </c>
      <c r="V46" s="104">
        <v>1197745.64040503</v>
      </c>
      <c r="W46" s="104">
        <v>1901046.86925389</v>
      </c>
      <c r="X46" s="104">
        <v>4469848.6695773</v>
      </c>
      <c r="Y46" s="104">
        <v>40195184.18003944</v>
      </c>
      <c r="Z46" s="10"/>
      <c r="AA46" s="103"/>
    </row>
    <row r="47" spans="2:27" s="4" customFormat="1" ht="12">
      <c r="B47" s="102" t="s">
        <v>117</v>
      </c>
      <c r="C47" s="104">
        <v>895860.87955062</v>
      </c>
      <c r="D47" s="104">
        <v>1465288.23879674</v>
      </c>
      <c r="E47" s="104">
        <v>1376618.12676059</v>
      </c>
      <c r="F47" s="104">
        <v>1148443.8413933</v>
      </c>
      <c r="G47" s="104">
        <v>1838405.30451367</v>
      </c>
      <c r="H47" s="104">
        <v>1080214.04425205</v>
      </c>
      <c r="I47" s="104">
        <v>1543134.07623986</v>
      </c>
      <c r="J47" s="104">
        <v>818510.356285037</v>
      </c>
      <c r="K47" s="104">
        <v>1451704.73227206</v>
      </c>
      <c r="L47" s="104">
        <v>1765816.81514467</v>
      </c>
      <c r="M47" s="104">
        <v>3672955.11317616</v>
      </c>
      <c r="N47" s="104">
        <v>891410.214814173</v>
      </c>
      <c r="O47" s="104">
        <v>1124204.30819838</v>
      </c>
      <c r="P47" s="104">
        <v>964845.315943239</v>
      </c>
      <c r="Q47" s="104">
        <v>3023319.03938274</v>
      </c>
      <c r="R47" s="104">
        <v>295089.969329422</v>
      </c>
      <c r="S47" s="104">
        <v>1811199.25839957</v>
      </c>
      <c r="T47" s="104">
        <v>941152.245654487</v>
      </c>
      <c r="U47" s="104">
        <v>654714.605672687</v>
      </c>
      <c r="V47" s="104">
        <v>1036054.63702524</v>
      </c>
      <c r="W47" s="104">
        <v>2394618.55328715</v>
      </c>
      <c r="X47" s="104">
        <v>5463418.58870913</v>
      </c>
      <c r="Y47" s="104">
        <v>35656978.26480097</v>
      </c>
      <c r="Z47" s="10"/>
      <c r="AA47" s="103"/>
    </row>
    <row r="48" spans="2:27" s="4" customFormat="1" ht="12">
      <c r="B48" s="102" t="s">
        <v>118</v>
      </c>
      <c r="C48" s="104">
        <v>706834.778586872</v>
      </c>
      <c r="D48" s="104">
        <v>1082376.22312438</v>
      </c>
      <c r="E48" s="104">
        <v>1027314.17946846</v>
      </c>
      <c r="F48" s="104">
        <v>874829.95291991</v>
      </c>
      <c r="G48" s="104">
        <v>1330932.75175068</v>
      </c>
      <c r="H48" s="104">
        <v>1159871.50247392</v>
      </c>
      <c r="I48" s="104">
        <v>1269785.59176926</v>
      </c>
      <c r="J48" s="104">
        <v>757530.276014372</v>
      </c>
      <c r="K48" s="104">
        <v>1074928.65049507</v>
      </c>
      <c r="L48" s="104">
        <v>1594427.41545216</v>
      </c>
      <c r="M48" s="104">
        <v>2158413.81342943</v>
      </c>
      <c r="N48" s="104">
        <v>1142568.99229657</v>
      </c>
      <c r="O48" s="104">
        <v>1204447.12837617</v>
      </c>
      <c r="P48" s="104">
        <v>1209842.92252589</v>
      </c>
      <c r="Q48" s="104">
        <v>1908083.38015068</v>
      </c>
      <c r="R48" s="104">
        <v>491251.487868672</v>
      </c>
      <c r="S48" s="104">
        <v>1427953.15689321</v>
      </c>
      <c r="T48" s="104">
        <v>538142.97046165</v>
      </c>
      <c r="U48" s="104">
        <v>754303.958578863</v>
      </c>
      <c r="V48" s="104">
        <v>923594.983967929</v>
      </c>
      <c r="W48" s="104">
        <v>1268225.67922691</v>
      </c>
      <c r="X48" s="104">
        <v>3150281.31243877</v>
      </c>
      <c r="Y48" s="104">
        <v>27055941.108269826</v>
      </c>
      <c r="Z48" s="10"/>
      <c r="AA48" s="103"/>
    </row>
    <row r="49" spans="2:27" s="4" customFormat="1" ht="12">
      <c r="B49" s="102" t="s">
        <v>119</v>
      </c>
      <c r="C49" s="104">
        <v>507777.04984589</v>
      </c>
      <c r="D49" s="104">
        <v>755866.853497702</v>
      </c>
      <c r="E49" s="104">
        <v>793240.319251279</v>
      </c>
      <c r="F49" s="104">
        <v>612772.798715562</v>
      </c>
      <c r="G49" s="104">
        <v>1180481.75438199</v>
      </c>
      <c r="H49" s="104">
        <v>986772.641675307</v>
      </c>
      <c r="I49" s="104">
        <v>815586.610979055</v>
      </c>
      <c r="J49" s="104">
        <v>560407.516992718</v>
      </c>
      <c r="K49" s="104">
        <v>888830.825083628</v>
      </c>
      <c r="L49" s="104">
        <v>1554198.73288948</v>
      </c>
      <c r="M49" s="104">
        <v>1626276.13112852</v>
      </c>
      <c r="N49" s="104">
        <v>1259984.3444926</v>
      </c>
      <c r="O49" s="104">
        <v>1010462.53955127</v>
      </c>
      <c r="P49" s="104">
        <v>1113177.69377467</v>
      </c>
      <c r="Q49" s="104">
        <v>2247711.65369425</v>
      </c>
      <c r="R49" s="104">
        <v>548721.679309126</v>
      </c>
      <c r="S49" s="104">
        <v>1816803.01874739</v>
      </c>
      <c r="T49" s="104">
        <v>707850.612728207</v>
      </c>
      <c r="U49" s="104">
        <v>707956.686897801</v>
      </c>
      <c r="V49" s="104">
        <v>512391.276223223</v>
      </c>
      <c r="W49" s="104">
        <v>878081.975898115</v>
      </c>
      <c r="X49" s="104">
        <v>1935464.65646641</v>
      </c>
      <c r="Y49" s="104">
        <v>23020817.37222419</v>
      </c>
      <c r="Z49" s="10"/>
      <c r="AA49" s="103"/>
    </row>
    <row r="50" spans="2:27" s="4" customFormat="1" ht="12">
      <c r="B50" s="102" t="s">
        <v>120</v>
      </c>
      <c r="C50" s="104">
        <v>331405.377346984</v>
      </c>
      <c r="D50" s="104">
        <v>606553.775907921</v>
      </c>
      <c r="E50" s="104">
        <v>547352.237208384</v>
      </c>
      <c r="F50" s="104">
        <v>461595.004499185</v>
      </c>
      <c r="G50" s="104">
        <v>620491.212504886</v>
      </c>
      <c r="H50" s="104">
        <v>575130.952590638</v>
      </c>
      <c r="I50" s="104">
        <v>617917.592364536</v>
      </c>
      <c r="J50" s="104">
        <v>344350.230682166</v>
      </c>
      <c r="K50" s="104">
        <v>609050.068765123</v>
      </c>
      <c r="L50" s="104">
        <v>843998.555994336</v>
      </c>
      <c r="M50" s="104">
        <v>1038682.87913277</v>
      </c>
      <c r="N50" s="104">
        <v>640565.233471915</v>
      </c>
      <c r="O50" s="104">
        <v>611554.798337939</v>
      </c>
      <c r="P50" s="104">
        <v>486342.112761839</v>
      </c>
      <c r="Q50" s="104">
        <v>1036025.37909853</v>
      </c>
      <c r="R50" s="104">
        <v>269859.857927751</v>
      </c>
      <c r="S50" s="104">
        <v>778453.92603846</v>
      </c>
      <c r="T50" s="104">
        <v>334951.477189361</v>
      </c>
      <c r="U50" s="104">
        <v>407581.430375781</v>
      </c>
      <c r="V50" s="104">
        <v>354105.071975443</v>
      </c>
      <c r="W50" s="104">
        <v>657841.817558661</v>
      </c>
      <c r="X50" s="104">
        <v>1491328.32936658</v>
      </c>
      <c r="Y50" s="104">
        <v>13665137.32109919</v>
      </c>
      <c r="Z50" s="10"/>
      <c r="AA50" s="103"/>
    </row>
    <row r="51" spans="2:27" s="4" customFormat="1" ht="12">
      <c r="B51" s="102" t="s">
        <v>121</v>
      </c>
      <c r="C51" s="104">
        <v>285522.487356035</v>
      </c>
      <c r="D51" s="104">
        <v>601836.851386265</v>
      </c>
      <c r="E51" s="104">
        <v>543024.696312651</v>
      </c>
      <c r="F51" s="104">
        <v>426394.424458013</v>
      </c>
      <c r="G51" s="104">
        <v>559859.015020322</v>
      </c>
      <c r="H51" s="104">
        <v>489592.524468802</v>
      </c>
      <c r="I51" s="104">
        <v>620244.751457195</v>
      </c>
      <c r="J51" s="104">
        <v>342110.963136811</v>
      </c>
      <c r="K51" s="104">
        <v>563038.793637612</v>
      </c>
      <c r="L51" s="104">
        <v>759062.801133244</v>
      </c>
      <c r="M51" s="104">
        <v>916219.914941645</v>
      </c>
      <c r="N51" s="104">
        <v>540914.049001617</v>
      </c>
      <c r="O51" s="104">
        <v>544934.456019513</v>
      </c>
      <c r="P51" s="104">
        <v>478231.780433462</v>
      </c>
      <c r="Q51" s="104">
        <v>919371.871378025</v>
      </c>
      <c r="R51" s="104">
        <v>231481.661324368</v>
      </c>
      <c r="S51" s="104">
        <v>661526.143929878</v>
      </c>
      <c r="T51" s="104">
        <v>292374.831336977</v>
      </c>
      <c r="U51" s="104">
        <v>358937.041165314</v>
      </c>
      <c r="V51" s="104">
        <v>363816.509095789</v>
      </c>
      <c r="W51" s="104">
        <v>572301.842608796</v>
      </c>
      <c r="X51" s="104">
        <v>1341636.17095575</v>
      </c>
      <c r="Y51" s="104">
        <v>12412433.580558088</v>
      </c>
      <c r="Z51" s="10"/>
      <c r="AA51" s="103"/>
    </row>
    <row r="52" spans="2:27" s="4" customFormat="1" ht="12">
      <c r="B52" s="102" t="s">
        <v>122</v>
      </c>
      <c r="C52" s="104">
        <v>158863.176446362</v>
      </c>
      <c r="D52" s="104">
        <v>283374.135942377</v>
      </c>
      <c r="E52" s="104">
        <v>269198.816997675</v>
      </c>
      <c r="F52" s="104">
        <v>213532.975393473</v>
      </c>
      <c r="G52" s="104">
        <v>346957.672566505</v>
      </c>
      <c r="H52" s="104">
        <v>307076.574765355</v>
      </c>
      <c r="I52" s="104">
        <v>304158.788789639</v>
      </c>
      <c r="J52" s="104">
        <v>176035.064401803</v>
      </c>
      <c r="K52" s="104">
        <v>283146.227876771</v>
      </c>
      <c r="L52" s="104">
        <v>422077.296462026</v>
      </c>
      <c r="M52" s="104">
        <v>560746.692823807</v>
      </c>
      <c r="N52" s="104">
        <v>321578.280569442</v>
      </c>
      <c r="O52" s="104">
        <v>323398.731414464</v>
      </c>
      <c r="P52" s="104">
        <v>290627.802524242</v>
      </c>
      <c r="Q52" s="104">
        <v>533200.76736358</v>
      </c>
      <c r="R52" s="104">
        <v>132684.699379769</v>
      </c>
      <c r="S52" s="104">
        <v>402162.070679851</v>
      </c>
      <c r="T52" s="104">
        <v>157293.143105524</v>
      </c>
      <c r="U52" s="104">
        <v>206310.259289653</v>
      </c>
      <c r="V52" s="104">
        <v>214534.645410209</v>
      </c>
      <c r="W52" s="104">
        <v>329656.355339239</v>
      </c>
      <c r="X52" s="104">
        <v>819745.920465679</v>
      </c>
      <c r="Y52" s="104">
        <v>7056360.098007444</v>
      </c>
      <c r="Z52" s="10"/>
      <c r="AA52" s="103"/>
    </row>
    <row r="53" spans="2:27" s="4" customFormat="1" ht="24.75">
      <c r="B53" s="102" t="s">
        <v>123</v>
      </c>
      <c r="C53" s="104">
        <v>100345.553241315</v>
      </c>
      <c r="D53" s="104">
        <v>160727.906499897</v>
      </c>
      <c r="E53" s="104">
        <v>175913.579314289</v>
      </c>
      <c r="F53" s="104">
        <v>164022.425347765</v>
      </c>
      <c r="G53" s="104">
        <v>184493.055480612</v>
      </c>
      <c r="H53" s="104">
        <v>196384.209447136</v>
      </c>
      <c r="I53" s="104">
        <v>158428.606887322</v>
      </c>
      <c r="J53" s="104">
        <v>98080.571533406</v>
      </c>
      <c r="K53" s="104">
        <v>179945.933112461</v>
      </c>
      <c r="L53" s="104">
        <v>274663.349988668</v>
      </c>
      <c r="M53" s="104">
        <v>385012.572439916</v>
      </c>
      <c r="N53" s="104">
        <v>292851.839461273</v>
      </c>
      <c r="O53" s="104">
        <v>228831.78830817</v>
      </c>
      <c r="P53" s="104">
        <v>164005.266395432</v>
      </c>
      <c r="Q53" s="104">
        <v>426674.508703581</v>
      </c>
      <c r="R53" s="104">
        <v>109800.135976603</v>
      </c>
      <c r="S53" s="104">
        <v>297193.054401433</v>
      </c>
      <c r="T53" s="104">
        <v>150192.309767652</v>
      </c>
      <c r="U53" s="104">
        <v>171332.139041472</v>
      </c>
      <c r="V53" s="104">
        <v>97634.4387727572</v>
      </c>
      <c r="W53" s="104">
        <v>231748.81020472</v>
      </c>
      <c r="X53" s="104">
        <v>521717.945674109</v>
      </c>
      <c r="Y53" s="104">
        <v>4769999.999999989</v>
      </c>
      <c r="Z53" s="10"/>
      <c r="AA53" s="103"/>
    </row>
    <row r="54" spans="2:27" s="4" customFormat="1" ht="12">
      <c r="B54" s="102" t="s">
        <v>124</v>
      </c>
      <c r="C54" s="104">
        <v>0</v>
      </c>
      <c r="D54" s="104">
        <v>962532.591</v>
      </c>
      <c r="E54" s="104">
        <v>285888.409</v>
      </c>
      <c r="F54" s="104">
        <v>0</v>
      </c>
      <c r="G54" s="104">
        <v>0</v>
      </c>
      <c r="H54" s="104">
        <v>0</v>
      </c>
      <c r="I54" s="104">
        <v>554034.18</v>
      </c>
      <c r="J54" s="104">
        <v>0</v>
      </c>
      <c r="K54" s="104">
        <v>984676</v>
      </c>
      <c r="L54" s="104">
        <v>138508.545</v>
      </c>
      <c r="M54" s="104">
        <v>0</v>
      </c>
      <c r="N54" s="104">
        <v>0</v>
      </c>
      <c r="O54" s="104">
        <v>0</v>
      </c>
      <c r="P54" s="104">
        <v>0</v>
      </c>
      <c r="Q54" s="104">
        <v>48053.985</v>
      </c>
      <c r="R54" s="104">
        <v>37689.4</v>
      </c>
      <c r="S54" s="104">
        <v>0</v>
      </c>
      <c r="T54" s="104">
        <v>29209.285</v>
      </c>
      <c r="U54" s="104">
        <v>29209.285</v>
      </c>
      <c r="V54" s="104">
        <v>105530.32</v>
      </c>
      <c r="W54" s="104">
        <v>0</v>
      </c>
      <c r="X54" s="104">
        <v>0</v>
      </c>
      <c r="Y54" s="104">
        <v>3175332</v>
      </c>
      <c r="Z54" s="10"/>
      <c r="AA54" s="103"/>
    </row>
    <row r="55" spans="2:27" s="4" customFormat="1" ht="12">
      <c r="B55" s="102" t="s">
        <v>125</v>
      </c>
      <c r="C55" s="104">
        <v>107765.085393852</v>
      </c>
      <c r="D55" s="104">
        <v>274691.838553925</v>
      </c>
      <c r="E55" s="104">
        <v>321794.729676073</v>
      </c>
      <c r="F55" s="104">
        <v>128226.810468634</v>
      </c>
      <c r="G55" s="104">
        <v>31511.0566151645</v>
      </c>
      <c r="H55" s="104">
        <v>0</v>
      </c>
      <c r="I55" s="104">
        <v>0</v>
      </c>
      <c r="J55" s="104">
        <v>176175.452893874</v>
      </c>
      <c r="K55" s="104">
        <v>167786.145613213</v>
      </c>
      <c r="L55" s="104">
        <v>123588.819451684</v>
      </c>
      <c r="M55" s="104">
        <v>107765.085393852</v>
      </c>
      <c r="N55" s="104">
        <v>39559.3351445788</v>
      </c>
      <c r="O55" s="104">
        <v>32056.7026171587</v>
      </c>
      <c r="P55" s="104">
        <v>54564.600199419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32738.7601196514</v>
      </c>
      <c r="Y55" s="104">
        <v>1598224.4221410796</v>
      </c>
      <c r="Z55" s="10"/>
      <c r="AA55" s="103"/>
    </row>
    <row r="56" spans="2:27" s="4" customFormat="1" ht="12">
      <c r="B56" s="102" t="s">
        <v>126</v>
      </c>
      <c r="C56" s="104">
        <v>3496.9971611319</v>
      </c>
      <c r="D56" s="104">
        <v>113288.908031877</v>
      </c>
      <c r="E56" s="104">
        <v>35031.9715609878</v>
      </c>
      <c r="F56" s="104">
        <v>0</v>
      </c>
      <c r="G56" s="104">
        <v>0</v>
      </c>
      <c r="H56" s="104">
        <v>0</v>
      </c>
      <c r="I56" s="104">
        <v>46032.9626303651</v>
      </c>
      <c r="J56" s="104">
        <v>10883.991164358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96891.9213429786</v>
      </c>
      <c r="W56" s="104">
        <v>781846.365295832</v>
      </c>
      <c r="X56" s="104">
        <v>144354.882812468</v>
      </c>
      <c r="Y56" s="104">
        <v>1231827.9999999986</v>
      </c>
      <c r="Z56" s="10"/>
      <c r="AA56" s="103"/>
    </row>
    <row r="57" spans="2:27" s="4" customFormat="1" ht="12">
      <c r="B57" s="102" t="s">
        <v>127</v>
      </c>
      <c r="C57" s="104">
        <v>-71122.8196955759</v>
      </c>
      <c r="D57" s="104">
        <v>-116750.33627522</v>
      </c>
      <c r="E57" s="104">
        <v>-135809.931808489</v>
      </c>
      <c r="F57" s="104">
        <v>-103053.83039417</v>
      </c>
      <c r="G57" s="104">
        <v>-126156.370434496</v>
      </c>
      <c r="H57" s="104">
        <v>-120050.699138124</v>
      </c>
      <c r="I57" s="104">
        <v>-140265.42167341</v>
      </c>
      <c r="J57" s="104">
        <v>-71122.8196955759</v>
      </c>
      <c r="K57" s="104">
        <v>-122690.989428447</v>
      </c>
      <c r="L57" s="104">
        <v>-195876.535913338</v>
      </c>
      <c r="M57" s="104">
        <v>-217328.894522212</v>
      </c>
      <c r="N57" s="104">
        <v>-141008.003317563</v>
      </c>
      <c r="O57" s="104">
        <v>-135397.386450627</v>
      </c>
      <c r="P57" s="104">
        <v>-108004.374688525</v>
      </c>
      <c r="Q57" s="104">
        <v>-214523.586088744</v>
      </c>
      <c r="R57" s="104">
        <v>-55941.1505262186</v>
      </c>
      <c r="S57" s="104">
        <v>-154869.527341759</v>
      </c>
      <c r="T57" s="104">
        <v>-69637.6564072692</v>
      </c>
      <c r="U57" s="104">
        <v>-83334.1622883198</v>
      </c>
      <c r="V57" s="104">
        <v>-84324.2711471909</v>
      </c>
      <c r="W57" s="104">
        <v>-125661.31600506</v>
      </c>
      <c r="X57" s="104">
        <v>-245877.03328633</v>
      </c>
      <c r="Y57" s="104">
        <v>-2838807.1165266642</v>
      </c>
      <c r="Z57" s="10"/>
      <c r="AA57" s="103"/>
    </row>
    <row r="58" spans="2:27" s="5" customFormat="1" ht="12.75">
      <c r="B58" s="111" t="s">
        <v>128</v>
      </c>
      <c r="C58" s="108">
        <v>508247.226582517</v>
      </c>
      <c r="D58" s="108">
        <v>493834.391381792</v>
      </c>
      <c r="E58" s="108">
        <v>174108.736588734</v>
      </c>
      <c r="F58" s="108">
        <v>168517.710905036</v>
      </c>
      <c r="G58" s="108">
        <v>225093.538663015</v>
      </c>
      <c r="H58" s="108">
        <v>321698.495176122</v>
      </c>
      <c r="I58" s="108">
        <v>47934.2637391197</v>
      </c>
      <c r="J58" s="108">
        <v>107276.174816023</v>
      </c>
      <c r="K58" s="108">
        <v>365928.641313968</v>
      </c>
      <c r="L58" s="108">
        <v>1194545.54229126</v>
      </c>
      <c r="M58" s="108">
        <v>969377.356782491</v>
      </c>
      <c r="N58" s="108">
        <v>2358764.33330297</v>
      </c>
      <c r="O58" s="108">
        <v>757871.506671672</v>
      </c>
      <c r="P58" s="108">
        <v>167442.525329094</v>
      </c>
      <c r="Q58" s="108">
        <v>4223497.22383747</v>
      </c>
      <c r="R58" s="108">
        <v>2145633.58262091</v>
      </c>
      <c r="S58" s="108">
        <v>2465636.68040986</v>
      </c>
      <c r="T58" s="108">
        <v>2625414.23467047</v>
      </c>
      <c r="U58" s="108">
        <v>452037.911060673</v>
      </c>
      <c r="V58" s="108">
        <v>431.3001184612</v>
      </c>
      <c r="W58" s="108">
        <v>715569.516554965</v>
      </c>
      <c r="X58" s="108">
        <v>1511139.10718334</v>
      </c>
      <c r="Y58" s="108">
        <v>21999999.999999963</v>
      </c>
      <c r="Z58" s="106"/>
      <c r="AA58" s="107"/>
    </row>
    <row r="59" spans="2:27" s="5" customFormat="1" ht="12.75" customHeight="1">
      <c r="B59" s="99" t="s">
        <v>129</v>
      </c>
      <c r="C59" s="108">
        <v>5036944.75633788</v>
      </c>
      <c r="D59" s="108">
        <v>8728366.7758235</v>
      </c>
      <c r="E59" s="108">
        <v>8963825.36846084</v>
      </c>
      <c r="F59" s="108">
        <v>8934557.55705761</v>
      </c>
      <c r="G59" s="108">
        <v>9462564.15128333</v>
      </c>
      <c r="H59" s="108">
        <v>9298315.44397842</v>
      </c>
      <c r="I59" s="108">
        <v>8348567.61586666</v>
      </c>
      <c r="J59" s="108">
        <v>5060758.14176335</v>
      </c>
      <c r="K59" s="108">
        <v>7983684.58392692</v>
      </c>
      <c r="L59" s="108">
        <v>14134393.732616</v>
      </c>
      <c r="M59" s="108">
        <v>19012043.4151266</v>
      </c>
      <c r="N59" s="108">
        <v>16201289.8126824</v>
      </c>
      <c r="O59" s="108">
        <v>13183748.222247</v>
      </c>
      <c r="P59" s="108">
        <v>9052573.28796513</v>
      </c>
      <c r="Q59" s="108">
        <v>21564200.8753679</v>
      </c>
      <c r="R59" s="108">
        <v>5611030.81299833</v>
      </c>
      <c r="S59" s="108">
        <v>12916248.2702105</v>
      </c>
      <c r="T59" s="108">
        <v>8078975.56805872</v>
      </c>
      <c r="U59" s="108">
        <v>8234203.45793653</v>
      </c>
      <c r="V59" s="108">
        <v>5766439.36260048</v>
      </c>
      <c r="W59" s="108">
        <v>10212307.6236435</v>
      </c>
      <c r="X59" s="108">
        <v>28214961.164048</v>
      </c>
      <c r="Y59" s="108">
        <v>243999999.99999958</v>
      </c>
      <c r="Z59" s="106"/>
      <c r="AA59" s="107"/>
    </row>
    <row r="60" spans="2:27" s="2" customFormat="1" ht="15">
      <c r="B60" s="99" t="s">
        <v>130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6"/>
      <c r="AA60" s="107"/>
    </row>
    <row r="61" spans="2:27" s="4" customFormat="1" ht="12">
      <c r="B61" s="102" t="s">
        <v>131</v>
      </c>
      <c r="C61" s="104">
        <v>7709617</v>
      </c>
      <c r="D61" s="104">
        <v>14029215</v>
      </c>
      <c r="E61" s="104">
        <v>11787378</v>
      </c>
      <c r="F61" s="104">
        <v>10783670</v>
      </c>
      <c r="G61" s="104">
        <v>14344935</v>
      </c>
      <c r="H61" s="104">
        <v>11847077</v>
      </c>
      <c r="I61" s="104">
        <v>16353512</v>
      </c>
      <c r="J61" s="104">
        <v>9255826</v>
      </c>
      <c r="K61" s="104">
        <v>13003692</v>
      </c>
      <c r="L61" s="104">
        <v>19405069</v>
      </c>
      <c r="M61" s="104">
        <v>23485131</v>
      </c>
      <c r="N61" s="104">
        <v>14546124</v>
      </c>
      <c r="O61" s="104">
        <v>13202045</v>
      </c>
      <c r="P61" s="104">
        <v>11068745</v>
      </c>
      <c r="Q61" s="104">
        <v>25223560</v>
      </c>
      <c r="R61" s="104">
        <v>6231997</v>
      </c>
      <c r="S61" s="104">
        <v>16820342</v>
      </c>
      <c r="T61" s="104">
        <v>8664129</v>
      </c>
      <c r="U61" s="104">
        <v>9749752</v>
      </c>
      <c r="V61" s="104">
        <v>8175515</v>
      </c>
      <c r="W61" s="104">
        <v>14415272</v>
      </c>
      <c r="X61" s="104">
        <v>29952341</v>
      </c>
      <c r="Y61" s="104">
        <v>310054944</v>
      </c>
      <c r="Z61" s="10"/>
      <c r="AA61" s="103"/>
    </row>
    <row r="62" spans="2:27" ht="15">
      <c r="B62" s="112" t="s">
        <v>132</v>
      </c>
      <c r="C62" s="109">
        <v>0</v>
      </c>
      <c r="D62" s="109">
        <v>0</v>
      </c>
      <c r="E62" s="109">
        <v>3803280</v>
      </c>
      <c r="F62" s="109">
        <v>1222523</v>
      </c>
      <c r="G62" s="109">
        <v>0</v>
      </c>
      <c r="H62" s="109">
        <v>1670589</v>
      </c>
      <c r="I62" s="109">
        <v>0</v>
      </c>
      <c r="J62" s="109">
        <v>1045202</v>
      </c>
      <c r="K62" s="109">
        <v>694172</v>
      </c>
      <c r="L62" s="109">
        <v>0</v>
      </c>
      <c r="M62" s="109">
        <v>0</v>
      </c>
      <c r="N62" s="109">
        <v>0</v>
      </c>
      <c r="O62" s="109">
        <v>1700121</v>
      </c>
      <c r="P62" s="109">
        <v>0</v>
      </c>
      <c r="Q62" s="109">
        <v>2229045</v>
      </c>
      <c r="R62" s="109">
        <v>0</v>
      </c>
      <c r="S62" s="109">
        <v>5897493</v>
      </c>
      <c r="T62" s="109">
        <v>0</v>
      </c>
      <c r="U62" s="109">
        <v>0</v>
      </c>
      <c r="V62" s="109">
        <v>0</v>
      </c>
      <c r="W62" s="109">
        <v>7137609</v>
      </c>
      <c r="X62" s="109">
        <v>0</v>
      </c>
      <c r="Y62" s="109">
        <v>25400034</v>
      </c>
      <c r="Z62" s="10"/>
      <c r="AA62" s="103"/>
    </row>
    <row r="63" spans="2:27" ht="15">
      <c r="B63" s="102" t="s">
        <v>133</v>
      </c>
      <c r="C63" s="104">
        <v>370826.24359838</v>
      </c>
      <c r="D63" s="104">
        <v>794304.194243093</v>
      </c>
      <c r="E63" s="104">
        <v>513679.115808022</v>
      </c>
      <c r="F63" s="104">
        <v>487131.908768275</v>
      </c>
      <c r="G63" s="104">
        <v>577848.912182377</v>
      </c>
      <c r="H63" s="104">
        <v>441569.685354956</v>
      </c>
      <c r="I63" s="104">
        <v>962222.925098651</v>
      </c>
      <c r="J63" s="104">
        <v>488417.607659114</v>
      </c>
      <c r="K63" s="104">
        <v>635102.973173976</v>
      </c>
      <c r="L63" s="104">
        <v>897035.812791431</v>
      </c>
      <c r="M63" s="104">
        <v>711011.40672865</v>
      </c>
      <c r="N63" s="104">
        <v>444305.291828031</v>
      </c>
      <c r="O63" s="104">
        <v>474535.873624202</v>
      </c>
      <c r="P63" s="104">
        <v>455439.44245055</v>
      </c>
      <c r="Q63" s="104">
        <v>755921.305808905</v>
      </c>
      <c r="R63" s="104">
        <v>145308.819380797</v>
      </c>
      <c r="S63" s="104">
        <v>581476.661389848</v>
      </c>
      <c r="T63" s="104">
        <v>214254.270101287</v>
      </c>
      <c r="U63" s="104">
        <v>239864.428432534</v>
      </c>
      <c r="V63" s="104">
        <v>369094.531510036</v>
      </c>
      <c r="W63" s="104">
        <v>393802.480228973</v>
      </c>
      <c r="X63" s="104">
        <v>1046846.1098379</v>
      </c>
      <c r="Y63" s="104">
        <v>11999999.999999989</v>
      </c>
      <c r="Z63" s="10"/>
      <c r="AA63" s="103"/>
    </row>
    <row r="64" spans="2:27" ht="15">
      <c r="B64" s="113" t="s">
        <v>134</v>
      </c>
      <c r="C64" s="109">
        <v>244602.243430575</v>
      </c>
      <c r="D64" s="109">
        <v>264905.312075571</v>
      </c>
      <c r="E64" s="109">
        <v>131282.450352195</v>
      </c>
      <c r="F64" s="109">
        <v>536831.858264687</v>
      </c>
      <c r="G64" s="109">
        <v>469545.031343228</v>
      </c>
      <c r="H64" s="109">
        <v>163097.417429189</v>
      </c>
      <c r="I64" s="109">
        <v>571791.753121706</v>
      </c>
      <c r="J64" s="109">
        <v>234041.137118119</v>
      </c>
      <c r="K64" s="109">
        <v>1096043.90026629</v>
      </c>
      <c r="L64" s="109">
        <v>634105.205879405</v>
      </c>
      <c r="M64" s="109">
        <v>375270.335797835</v>
      </c>
      <c r="N64" s="109">
        <v>680182.054749535</v>
      </c>
      <c r="O64" s="109">
        <v>328754.659795609</v>
      </c>
      <c r="P64" s="109">
        <v>153289.631026833</v>
      </c>
      <c r="Q64" s="109">
        <v>1170205.68559059</v>
      </c>
      <c r="R64" s="109">
        <v>125285.146213543</v>
      </c>
      <c r="S64" s="109">
        <v>380316.847816944</v>
      </c>
      <c r="T64" s="109">
        <v>148104.15708256</v>
      </c>
      <c r="U64" s="109">
        <v>596804.899651205</v>
      </c>
      <c r="V64" s="109">
        <v>581445.950027829</v>
      </c>
      <c r="W64" s="109">
        <v>109706.783024118</v>
      </c>
      <c r="X64" s="109">
        <v>1004387.53994241</v>
      </c>
      <c r="Y64" s="109">
        <v>9999999.999999976</v>
      </c>
      <c r="Z64" s="10"/>
      <c r="AA64" s="103"/>
    </row>
    <row r="65" spans="2:27" ht="15">
      <c r="B65" s="114" t="s">
        <v>48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150654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1">
        <v>150654</v>
      </c>
      <c r="Z65" s="10"/>
      <c r="AA65" s="103"/>
    </row>
    <row r="66" spans="2:27" ht="15">
      <c r="B66" s="115" t="s">
        <v>135</v>
      </c>
      <c r="C66" s="116">
        <v>142316020.8825665</v>
      </c>
      <c r="D66" s="116">
        <v>254379801.59261182</v>
      </c>
      <c r="E66" s="116">
        <v>229515944.91759846</v>
      </c>
      <c r="F66" s="116">
        <v>205889854.80990365</v>
      </c>
      <c r="G66" s="116">
        <v>286086978.4529938</v>
      </c>
      <c r="H66" s="116">
        <v>256883256.6037732</v>
      </c>
      <c r="I66" s="116">
        <v>267839490.0778403</v>
      </c>
      <c r="J66" s="116">
        <v>150200227.74315175</v>
      </c>
      <c r="K66" s="116">
        <v>247580569.44137514</v>
      </c>
      <c r="L66" s="116">
        <v>375548971.59931105</v>
      </c>
      <c r="M66" s="116">
        <v>463933779.4077374</v>
      </c>
      <c r="N66" s="116">
        <v>292995855.80238235</v>
      </c>
      <c r="O66" s="116">
        <v>277406403.2863042</v>
      </c>
      <c r="P66" s="116">
        <v>244316670.73793188</v>
      </c>
      <c r="Q66" s="116">
        <v>494614977.4098506</v>
      </c>
      <c r="R66" s="116">
        <v>122422940.0440166</v>
      </c>
      <c r="S66" s="116">
        <v>366320011.1293296</v>
      </c>
      <c r="T66" s="116">
        <v>145116106.19664472</v>
      </c>
      <c r="U66" s="116">
        <v>186316890.52638057</v>
      </c>
      <c r="V66" s="116">
        <v>160273415.0760998</v>
      </c>
      <c r="W66" s="116">
        <v>309475245.99264395</v>
      </c>
      <c r="X66" s="116">
        <v>668212821.2695442</v>
      </c>
      <c r="Y66" s="116">
        <v>6147646232.9999895</v>
      </c>
      <c r="Z66" s="10"/>
      <c r="AA66" s="103"/>
    </row>
    <row r="67" spans="2:27" ht="15"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0"/>
      <c r="AA67" s="103"/>
    </row>
    <row r="68" spans="2:27" ht="15">
      <c r="B68" s="119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0"/>
      <c r="AA68" s="103"/>
    </row>
    <row r="69" spans="2:27" ht="15">
      <c r="B69" s="119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0"/>
      <c r="AA69" s="103"/>
    </row>
    <row r="70" spans="2:27" ht="15">
      <c r="B70" s="119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0"/>
      <c r="AA70" s="103"/>
    </row>
    <row r="71" spans="2:25" ht="15">
      <c r="B71" s="119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2:25" ht="15">
      <c r="B72" s="119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</row>
    <row r="73" spans="2:25" ht="15">
      <c r="B73" s="119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</row>
    <row r="74" spans="2:25" ht="15">
      <c r="B74" s="119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2:25" ht="15">
      <c r="B75" s="119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2:25" ht="15">
      <c r="B76" s="119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2:25" ht="15">
      <c r="B77" s="119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2:25" ht="15">
      <c r="B78" s="119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2:25" ht="15">
      <c r="B79" s="119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2:25" ht="15">
      <c r="B80" s="119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2:25" ht="15">
      <c r="B81" s="119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2:25" ht="15">
      <c r="B82" s="119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2:25" ht="15">
      <c r="B83" s="119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2:25" ht="15">
      <c r="B84" s="119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2:25" ht="15">
      <c r="B85" s="119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2:25" ht="15">
      <c r="B86" s="119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ht="15">
      <c r="B87" s="119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2:25" ht="15">
      <c r="B88" s="119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2:25" ht="15">
      <c r="B89" s="119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2:25" ht="15">
      <c r="B90" s="119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2:25" ht="15">
      <c r="B91" s="119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</row>
    <row r="92" spans="2:25" ht="15">
      <c r="B92" s="119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</row>
    <row r="93" spans="2:25" ht="15">
      <c r="B93" s="119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</row>
    <row r="94" spans="2:25" ht="15">
      <c r="B94" s="119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</row>
    <row r="95" spans="2:25" ht="15">
      <c r="B95" s="119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</row>
    <row r="96" spans="2:25" ht="15">
      <c r="B96" s="119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</row>
    <row r="97" spans="2:25" ht="15">
      <c r="B97" s="119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</row>
    <row r="98" spans="2:25" ht="15">
      <c r="B98" s="119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</row>
    <row r="99" spans="2:25" ht="15">
      <c r="B99" s="119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</row>
    <row r="100" spans="2:25" ht="15">
      <c r="B100" s="119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</row>
    <row r="101" spans="2:25" ht="15">
      <c r="B101" s="119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</row>
    <row r="102" spans="2:25" ht="15">
      <c r="B102" s="119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</row>
    <row r="103" spans="2:25" ht="15">
      <c r="B103" s="119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</row>
    <row r="104" spans="2:25" ht="15">
      <c r="B104" s="119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</row>
    <row r="105" spans="2:25" ht="15">
      <c r="B105" s="119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</row>
    <row r="106" spans="2:25" ht="15">
      <c r="B106" s="119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</row>
    <row r="107" spans="2:25" ht="15">
      <c r="B107" s="119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</row>
    <row r="108" spans="2:25" ht="15">
      <c r="B108" s="119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</row>
    <row r="109" spans="2:25" ht="15">
      <c r="B109" s="119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</row>
    <row r="110" spans="2:25" ht="15">
      <c r="B110" s="119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</row>
    <row r="111" spans="2:25" ht="15">
      <c r="B111" s="119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</row>
    <row r="112" spans="2:25" ht="15">
      <c r="B112" s="119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</row>
    <row r="113" spans="2:25" ht="15">
      <c r="B113" s="119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</row>
    <row r="114" spans="2:25" ht="15">
      <c r="B114" s="119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</row>
    <row r="115" spans="2:25" ht="15">
      <c r="B115" s="119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</row>
    <row r="116" spans="2:25" ht="15">
      <c r="B116" s="119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</row>
    <row r="117" spans="2:25" ht="15">
      <c r="B117" s="119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</row>
    <row r="118" spans="2:25" ht="15">
      <c r="B118" s="119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</row>
    <row r="119" spans="2:25" ht="15">
      <c r="B119" s="119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</row>
    <row r="120" spans="2:25" ht="15">
      <c r="B120" s="119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</row>
    <row r="121" spans="2:25" ht="15">
      <c r="B121" s="119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</row>
    <row r="122" spans="2:25" ht="15">
      <c r="B122" s="119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</row>
    <row r="123" spans="2:25" ht="15">
      <c r="B123" s="119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</row>
    <row r="124" spans="2:25" ht="15">
      <c r="B124" s="119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</row>
    <row r="125" spans="2:25" ht="15">
      <c r="B125" s="119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</row>
    <row r="126" spans="2:25" ht="15">
      <c r="B126" s="119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</row>
    <row r="127" spans="2:3" ht="15">
      <c r="B127" s="119"/>
      <c r="C127" s="118"/>
    </row>
    <row r="128" spans="2:3" ht="15">
      <c r="B128" s="119"/>
      <c r="C128" s="118"/>
    </row>
    <row r="129" spans="2:3" ht="15">
      <c r="B129" s="119"/>
      <c r="C129" s="118"/>
    </row>
    <row r="130" spans="2:3" ht="15">
      <c r="B130" s="119"/>
      <c r="C130" s="118"/>
    </row>
    <row r="131" spans="2:3" ht="15">
      <c r="B131" s="119"/>
      <c r="C131" s="118"/>
    </row>
    <row r="132" spans="2:3" ht="15">
      <c r="B132" s="119"/>
      <c r="C132" s="118"/>
    </row>
    <row r="133" spans="2:3" ht="15">
      <c r="B133" s="119"/>
      <c r="C133" s="118"/>
    </row>
    <row r="134" spans="2:3" ht="15">
      <c r="B134" s="119"/>
      <c r="C134" s="118"/>
    </row>
    <row r="135" spans="2:3" ht="15">
      <c r="B135" s="119"/>
      <c r="C135" s="118"/>
    </row>
    <row r="136" spans="2:3" ht="15">
      <c r="B136" s="119"/>
      <c r="C136" s="118"/>
    </row>
    <row r="137" spans="2:3" ht="15">
      <c r="B137" s="119"/>
      <c r="C137" s="118"/>
    </row>
    <row r="138" spans="2:3" ht="15">
      <c r="B138" s="119"/>
      <c r="C138" s="118"/>
    </row>
    <row r="139" spans="2:3" ht="15">
      <c r="B139" s="119"/>
      <c r="C139" s="118"/>
    </row>
    <row r="140" spans="2:3" ht="15">
      <c r="B140" s="119"/>
      <c r="C140" s="118"/>
    </row>
    <row r="141" spans="2:3" ht="15">
      <c r="B141" s="119"/>
      <c r="C141" s="118"/>
    </row>
    <row r="142" spans="2:3" ht="15">
      <c r="B142" s="119"/>
      <c r="C142" s="118"/>
    </row>
    <row r="143" spans="2:3" ht="15">
      <c r="B143" s="119"/>
      <c r="C143" s="118"/>
    </row>
    <row r="144" spans="2:3" ht="15">
      <c r="B144" s="119"/>
      <c r="C144" s="118"/>
    </row>
    <row r="145" spans="2:3" ht="15">
      <c r="B145" s="119"/>
      <c r="C145" s="118"/>
    </row>
    <row r="146" spans="2:3" ht="15">
      <c r="B146" s="119"/>
      <c r="C146" s="118"/>
    </row>
    <row r="147" spans="2:3" ht="15">
      <c r="B147" s="119"/>
      <c r="C147" s="118"/>
    </row>
    <row r="148" spans="2:3" ht="15">
      <c r="B148" s="119"/>
      <c r="C148" s="118"/>
    </row>
    <row r="149" spans="2:3" ht="15">
      <c r="B149" s="119"/>
      <c r="C149" s="118"/>
    </row>
    <row r="150" spans="2:3" ht="15">
      <c r="B150" s="119"/>
      <c r="C150" s="118"/>
    </row>
    <row r="151" spans="2:3" ht="15">
      <c r="B151" s="119"/>
      <c r="C151" s="118"/>
    </row>
    <row r="152" spans="2:3" ht="15">
      <c r="B152" s="119"/>
      <c r="C152" s="118"/>
    </row>
    <row r="153" spans="2:3" ht="15">
      <c r="B153" s="119"/>
      <c r="C153" s="118"/>
    </row>
    <row r="154" spans="2:3" ht="15">
      <c r="B154" s="119"/>
      <c r="C154" s="118"/>
    </row>
    <row r="155" spans="2:3" ht="15">
      <c r="B155" s="119"/>
      <c r="C155" s="118"/>
    </row>
    <row r="156" spans="2:3" ht="15">
      <c r="B156" s="119"/>
      <c r="C156" s="118"/>
    </row>
    <row r="157" spans="2:3" ht="15">
      <c r="B157" s="119"/>
      <c r="C157" s="118"/>
    </row>
    <row r="158" spans="2:3" ht="15">
      <c r="B158" s="119"/>
      <c r="C158" s="118"/>
    </row>
    <row r="159" spans="2:3" ht="15">
      <c r="B159" s="119"/>
      <c r="C159" s="118"/>
    </row>
    <row r="160" spans="2:3" ht="15">
      <c r="B160" s="119"/>
      <c r="C160" s="118"/>
    </row>
    <row r="161" spans="2:3" ht="15">
      <c r="B161" s="119"/>
      <c r="C161" s="118"/>
    </row>
    <row r="162" spans="2:3" ht="15">
      <c r="B162" s="119"/>
      <c r="C162" s="118"/>
    </row>
    <row r="163" spans="2:3" ht="15">
      <c r="B163" s="119"/>
      <c r="C163" s="118"/>
    </row>
    <row r="164" spans="2:3" ht="15">
      <c r="B164" s="119"/>
      <c r="C164" s="118"/>
    </row>
    <row r="165" spans="2:3" ht="15">
      <c r="B165" s="119"/>
      <c r="C165" s="118"/>
    </row>
    <row r="166" spans="2:3" ht="15">
      <c r="B166" s="119"/>
      <c r="C166" s="118"/>
    </row>
    <row r="167" spans="2:3" ht="15">
      <c r="B167" s="119"/>
      <c r="C167" s="118"/>
    </row>
    <row r="168" spans="2:3" ht="15">
      <c r="B168" s="119"/>
      <c r="C168" s="118"/>
    </row>
    <row r="169" spans="2:3" ht="15">
      <c r="B169" s="119"/>
      <c r="C169" s="118"/>
    </row>
    <row r="170" spans="2:3" ht="15">
      <c r="B170" s="119"/>
      <c r="C170" s="118"/>
    </row>
    <row r="171" spans="2:3" ht="15">
      <c r="B171" s="119"/>
      <c r="C171" s="118"/>
    </row>
    <row r="172" spans="2:3" ht="15">
      <c r="B172" s="119"/>
      <c r="C172" s="118"/>
    </row>
    <row r="173" spans="2:3" ht="15">
      <c r="B173" s="119"/>
      <c r="C173" s="118"/>
    </row>
    <row r="174" spans="2:3" ht="15">
      <c r="B174" s="119"/>
      <c r="C174" s="118"/>
    </row>
    <row r="175" spans="2:3" ht="15">
      <c r="B175" s="119"/>
      <c r="C175" s="118"/>
    </row>
    <row r="176" spans="2:3" ht="15">
      <c r="B176" s="119"/>
      <c r="C176" s="118"/>
    </row>
    <row r="177" spans="2:3" ht="15">
      <c r="B177" s="119"/>
      <c r="C177" s="118"/>
    </row>
    <row r="178" spans="2:3" ht="15">
      <c r="B178" s="119"/>
      <c r="C178" s="118"/>
    </row>
    <row r="179" spans="2:3" ht="15">
      <c r="B179" s="119"/>
      <c r="C179" s="118"/>
    </row>
    <row r="180" spans="2:3" ht="15">
      <c r="B180" s="119"/>
      <c r="C180" s="118"/>
    </row>
    <row r="181" spans="2:3" ht="15">
      <c r="B181" s="119"/>
      <c r="C181" s="118"/>
    </row>
    <row r="182" spans="2:3" ht="15">
      <c r="B182" s="119"/>
      <c r="C182" s="118"/>
    </row>
    <row r="183" spans="2:3" ht="15">
      <c r="B183" s="119"/>
      <c r="C183" s="118"/>
    </row>
    <row r="184" spans="2:3" ht="15">
      <c r="B184" s="119"/>
      <c r="C184" s="118"/>
    </row>
    <row r="185" spans="2:3" ht="15">
      <c r="B185" s="119"/>
      <c r="C185" s="118"/>
    </row>
    <row r="186" spans="2:3" ht="15">
      <c r="B186" s="119"/>
      <c r="C186" s="118"/>
    </row>
    <row r="187" spans="2:3" ht="15">
      <c r="B187" s="119"/>
      <c r="C187" s="118"/>
    </row>
    <row r="188" spans="2:3" ht="15">
      <c r="B188" s="119"/>
      <c r="C188" s="118"/>
    </row>
    <row r="189" spans="2:3" ht="15">
      <c r="B189" s="119"/>
      <c r="C189" s="118"/>
    </row>
  </sheetData>
  <sheetProtection/>
  <conditionalFormatting sqref="Y6">
    <cfRule type="expression" priority="1" dxfId="11" stopIfTrue="1">
      <formula>$A$1&gt;0</formula>
    </cfRule>
  </conditionalFormatting>
  <hyperlinks>
    <hyperlink ref="Y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7" sqref="D7:D8"/>
    </sheetView>
  </sheetViews>
  <sheetFormatPr defaultColWidth="8.88671875" defaultRowHeight="15"/>
  <cols>
    <col min="1" max="1" width="2.21484375" style="1" customWidth="1"/>
    <col min="2" max="2" width="23.5546875" style="1" customWidth="1"/>
    <col min="3" max="3" width="1.1171875" style="1" customWidth="1"/>
    <col min="4" max="4" width="8.99609375" style="1" customWidth="1"/>
    <col min="5" max="5" width="1.1171875" style="1" customWidth="1"/>
    <col min="6" max="6" width="8.99609375" style="1" customWidth="1"/>
    <col min="7" max="7" width="1.1171875" style="1" customWidth="1"/>
    <col min="8" max="8" width="8.4453125" style="1" customWidth="1"/>
    <col min="9" max="9" width="1.1171875" style="1" customWidth="1"/>
    <col min="10" max="10" width="8.99609375" style="1" customWidth="1"/>
    <col min="11" max="11" width="1.1171875" style="1" customWidth="1"/>
    <col min="12" max="12" width="9.99609375" style="1" customWidth="1"/>
    <col min="13" max="13" width="1.1171875" style="1" customWidth="1"/>
    <col min="14" max="14" width="8.99609375" style="1" customWidth="1"/>
    <col min="15" max="15" width="3.4453125" style="1" customWidth="1"/>
    <col min="16" max="16" width="8.3359375" style="83" customWidth="1"/>
    <col min="17" max="17" width="5.77734375" style="83" customWidth="1"/>
    <col min="18" max="18" width="8.88671875" style="83" customWidth="1"/>
    <col min="19" max="19" width="13.4453125" style="83" bestFit="1" customWidth="1"/>
    <col min="20" max="20" width="2.77734375" style="83" customWidth="1"/>
    <col min="21" max="21" width="14.5546875" style="83" bestFit="1" customWidth="1"/>
    <col min="22" max="22" width="6.10546875" style="83" bestFit="1" customWidth="1"/>
    <col min="23" max="23" width="10.6640625" style="83" bestFit="1" customWidth="1"/>
    <col min="24" max="24" width="13.4453125" style="83" bestFit="1" customWidth="1"/>
    <col min="25" max="16384" width="8.88671875" style="1" customWidth="1"/>
  </cols>
  <sheetData>
    <row r="1" spans="2:14" ht="15">
      <c r="B1" s="2" t="s">
        <v>27</v>
      </c>
      <c r="N1" s="3" t="s">
        <v>164</v>
      </c>
    </row>
    <row r="2" spans="16:24" s="4" customFormat="1" ht="12">
      <c r="P2" s="13"/>
      <c r="Q2" s="13"/>
      <c r="R2" s="13"/>
      <c r="S2" s="13"/>
      <c r="T2" s="13"/>
      <c r="U2" s="13"/>
      <c r="V2" s="13"/>
      <c r="W2" s="13"/>
      <c r="X2" s="13"/>
    </row>
    <row r="3" spans="2:24" s="4" customFormat="1" ht="12.75">
      <c r="B3" s="5" t="s">
        <v>197</v>
      </c>
      <c r="P3" s="13"/>
      <c r="Q3" s="13"/>
      <c r="R3" s="13"/>
      <c r="S3" s="13"/>
      <c r="T3" s="13"/>
      <c r="U3" s="13"/>
      <c r="V3" s="13"/>
      <c r="W3" s="13"/>
      <c r="X3" s="13"/>
    </row>
    <row r="4" spans="16:24" s="4" customFormat="1" ht="12">
      <c r="P4" s="13"/>
      <c r="Q4" s="13"/>
      <c r="R4" s="13"/>
      <c r="S4" s="13"/>
      <c r="T4" s="13"/>
      <c r="U4" s="13"/>
      <c r="V4" s="13"/>
      <c r="W4" s="13"/>
      <c r="X4" s="13"/>
    </row>
    <row r="5" spans="2:24" s="4" customFormat="1" ht="12.75">
      <c r="B5" s="5" t="s">
        <v>137</v>
      </c>
      <c r="P5" s="13"/>
      <c r="Q5" s="13"/>
      <c r="R5" s="13"/>
      <c r="S5" s="13"/>
      <c r="T5" s="13"/>
      <c r="U5" s="13"/>
      <c r="V5" s="13"/>
      <c r="W5" s="13"/>
      <c r="X5" s="13"/>
    </row>
    <row r="6" spans="2:24" s="4" customFormat="1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 t="s">
        <v>58</v>
      </c>
      <c r="O6" s="96"/>
      <c r="P6" s="298"/>
      <c r="Q6" s="298"/>
      <c r="R6" s="298"/>
      <c r="S6" s="298"/>
      <c r="T6" s="13"/>
      <c r="U6" s="298"/>
      <c r="V6" s="298"/>
      <c r="W6" s="298"/>
      <c r="X6" s="298"/>
    </row>
    <row r="7" spans="2:24" s="8" customFormat="1" ht="12.75">
      <c r="B7" s="284" t="s">
        <v>0</v>
      </c>
      <c r="D7" s="286" t="s">
        <v>138</v>
      </c>
      <c r="F7" s="286" t="s">
        <v>139</v>
      </c>
      <c r="H7" s="286" t="s">
        <v>140</v>
      </c>
      <c r="J7" s="286" t="s">
        <v>141</v>
      </c>
      <c r="L7" s="286" t="s">
        <v>142</v>
      </c>
      <c r="N7" s="286" t="s">
        <v>143</v>
      </c>
      <c r="P7" s="291"/>
      <c r="Q7" s="291"/>
      <c r="R7" s="291"/>
      <c r="S7" s="291"/>
      <c r="T7" s="26"/>
      <c r="U7" s="291"/>
      <c r="V7" s="291"/>
      <c r="W7" s="291"/>
      <c r="X7" s="291"/>
    </row>
    <row r="8" spans="2:24" s="8" customFormat="1" ht="12.75">
      <c r="B8" s="285"/>
      <c r="D8" s="287"/>
      <c r="F8" s="287"/>
      <c r="H8" s="287"/>
      <c r="J8" s="287"/>
      <c r="L8" s="287"/>
      <c r="N8" s="287"/>
      <c r="P8" s="291"/>
      <c r="Q8" s="291"/>
      <c r="R8" s="291"/>
      <c r="S8" s="291"/>
      <c r="T8" s="26"/>
      <c r="U8" s="291"/>
      <c r="V8" s="291"/>
      <c r="W8" s="291"/>
      <c r="X8" s="291"/>
    </row>
    <row r="9" spans="16:24" s="4" customFormat="1" ht="12.75">
      <c r="P9" s="56"/>
      <c r="Q9" s="13"/>
      <c r="R9" s="13"/>
      <c r="S9" s="13"/>
      <c r="T9" s="13"/>
      <c r="U9" s="13"/>
      <c r="V9" s="13"/>
      <c r="W9" s="13"/>
      <c r="X9" s="13"/>
    </row>
    <row r="10" spans="2:24" s="4" customFormat="1" ht="14.25">
      <c r="B10" s="4" t="s">
        <v>4</v>
      </c>
      <c r="D10" s="21">
        <v>30927.170000000002</v>
      </c>
      <c r="F10" s="10">
        <v>142316020.88256678</v>
      </c>
      <c r="G10" s="10"/>
      <c r="H10" s="10">
        <v>41311149.04485314</v>
      </c>
      <c r="I10" s="10"/>
      <c r="J10" s="10">
        <v>76691916</v>
      </c>
      <c r="K10" s="10"/>
      <c r="L10" s="9">
        <v>24312956</v>
      </c>
      <c r="M10" s="10"/>
      <c r="N10" s="9">
        <v>101004872</v>
      </c>
      <c r="P10" s="120"/>
      <c r="Q10" s="120"/>
      <c r="R10" s="120"/>
      <c r="S10" s="120"/>
      <c r="T10" s="13"/>
      <c r="U10" s="13"/>
      <c r="V10" s="13"/>
      <c r="W10" s="13"/>
      <c r="X10" s="13"/>
    </row>
    <row r="11" spans="2:24" s="4" customFormat="1" ht="14.25">
      <c r="B11" s="4" t="s">
        <v>5</v>
      </c>
      <c r="D11" s="21">
        <v>50009.71</v>
      </c>
      <c r="F11" s="10">
        <v>254379801.5926121</v>
      </c>
      <c r="G11" s="10"/>
      <c r="H11" s="10">
        <v>66800763.97225749</v>
      </c>
      <c r="I11" s="10"/>
      <c r="J11" s="10">
        <v>144237616</v>
      </c>
      <c r="K11" s="10"/>
      <c r="L11" s="9">
        <v>43341422</v>
      </c>
      <c r="M11" s="10"/>
      <c r="N11" s="9">
        <v>187579038</v>
      </c>
      <c r="P11" s="120"/>
      <c r="Q11" s="120"/>
      <c r="R11" s="120"/>
      <c r="S11" s="120"/>
      <c r="T11" s="13"/>
      <c r="U11" s="13"/>
      <c r="V11" s="13"/>
      <c r="W11" s="13"/>
      <c r="X11" s="13"/>
    </row>
    <row r="12" spans="2:24" s="4" customFormat="1" ht="14.25">
      <c r="B12" s="4" t="s">
        <v>6</v>
      </c>
      <c r="D12" s="21">
        <v>50995.520000000004</v>
      </c>
      <c r="F12" s="10">
        <v>229515944.9175987</v>
      </c>
      <c r="G12" s="10"/>
      <c r="H12" s="10">
        <v>68117565.47203606</v>
      </c>
      <c r="I12" s="10"/>
      <c r="J12" s="10">
        <v>120198713</v>
      </c>
      <c r="K12" s="10"/>
      <c r="L12" s="9">
        <v>41199666</v>
      </c>
      <c r="M12" s="10"/>
      <c r="N12" s="9">
        <v>161398379</v>
      </c>
      <c r="P12" s="120"/>
      <c r="Q12" s="120"/>
      <c r="R12" s="120"/>
      <c r="S12" s="120"/>
      <c r="T12" s="13"/>
      <c r="U12" s="13"/>
      <c r="V12" s="13"/>
      <c r="W12" s="13"/>
      <c r="X12" s="13"/>
    </row>
    <row r="13" spans="2:24" s="4" customFormat="1" ht="14.25">
      <c r="B13" s="4" t="s">
        <v>7</v>
      </c>
      <c r="D13" s="21">
        <v>40395.19</v>
      </c>
      <c r="F13" s="10">
        <v>205889854.8099037</v>
      </c>
      <c r="G13" s="10"/>
      <c r="H13" s="10">
        <v>53958112.39066365</v>
      </c>
      <c r="I13" s="10"/>
      <c r="J13" s="10">
        <v>119275442</v>
      </c>
      <c r="K13" s="10"/>
      <c r="L13" s="9">
        <v>32656300</v>
      </c>
      <c r="M13" s="10"/>
      <c r="N13" s="9">
        <v>151931742</v>
      </c>
      <c r="P13" s="120"/>
      <c r="Q13" s="120"/>
      <c r="R13" s="120"/>
      <c r="S13" s="120"/>
      <c r="T13" s="13"/>
      <c r="U13" s="13"/>
      <c r="V13" s="13"/>
      <c r="W13" s="13"/>
      <c r="X13" s="13"/>
    </row>
    <row r="14" spans="2:24" s="4" customFormat="1" ht="14.25">
      <c r="B14" s="4" t="s">
        <v>8</v>
      </c>
      <c r="D14" s="21">
        <v>64907.43000000001</v>
      </c>
      <c r="F14" s="10">
        <v>286086978.45299333</v>
      </c>
      <c r="G14" s="10"/>
      <c r="H14" s="10">
        <v>86700480.99610706</v>
      </c>
      <c r="I14" s="10"/>
      <c r="J14" s="10">
        <v>146306729</v>
      </c>
      <c r="K14" s="10"/>
      <c r="L14" s="9">
        <v>53079768</v>
      </c>
      <c r="M14" s="10"/>
      <c r="N14" s="9">
        <v>199386497</v>
      </c>
      <c r="P14" s="120"/>
      <c r="Q14" s="120"/>
      <c r="R14" s="120"/>
      <c r="S14" s="120"/>
      <c r="T14" s="13"/>
      <c r="U14" s="13"/>
      <c r="V14" s="13"/>
      <c r="W14" s="13"/>
      <c r="X14" s="13"/>
    </row>
    <row r="15" spans="2:24" s="4" customFormat="1" ht="14.25">
      <c r="B15" s="4" t="s">
        <v>9</v>
      </c>
      <c r="D15" s="21">
        <v>54341.89</v>
      </c>
      <c r="F15" s="10">
        <v>256883256.6037728</v>
      </c>
      <c r="G15" s="10"/>
      <c r="H15" s="10">
        <v>72587498.86164865</v>
      </c>
      <c r="I15" s="10"/>
      <c r="J15" s="10">
        <v>138300691</v>
      </c>
      <c r="K15" s="10"/>
      <c r="L15" s="9">
        <v>45995067</v>
      </c>
      <c r="M15" s="10"/>
      <c r="N15" s="9">
        <v>184295758</v>
      </c>
      <c r="P15" s="120"/>
      <c r="Q15" s="120"/>
      <c r="R15" s="120"/>
      <c r="S15" s="120"/>
      <c r="T15" s="13"/>
      <c r="U15" s="13"/>
      <c r="V15" s="13"/>
      <c r="W15" s="13"/>
      <c r="X15" s="13"/>
    </row>
    <row r="16" spans="2:24" s="4" customFormat="1" ht="14.25">
      <c r="B16" s="4" t="s">
        <v>10</v>
      </c>
      <c r="D16" s="21">
        <v>62549.32000000001</v>
      </c>
      <c r="F16" s="10">
        <v>267839490.07784078</v>
      </c>
      <c r="G16" s="10"/>
      <c r="H16" s="10">
        <v>83550621.70816837</v>
      </c>
      <c r="I16" s="10"/>
      <c r="J16" s="10">
        <v>137652436</v>
      </c>
      <c r="K16" s="10"/>
      <c r="L16" s="9">
        <v>46636432</v>
      </c>
      <c r="M16" s="10"/>
      <c r="N16" s="9">
        <v>184288868</v>
      </c>
      <c r="P16" s="120"/>
      <c r="Q16" s="120"/>
      <c r="R16" s="120"/>
      <c r="S16" s="120"/>
      <c r="T16" s="13"/>
      <c r="U16" s="13"/>
      <c r="V16" s="13"/>
      <c r="W16" s="13"/>
      <c r="X16" s="13"/>
    </row>
    <row r="17" spans="2:24" s="4" customFormat="1" ht="14.25">
      <c r="B17" s="4" t="s">
        <v>11</v>
      </c>
      <c r="D17" s="21">
        <v>31857.65</v>
      </c>
      <c r="F17" s="10">
        <v>150200227.74315175</v>
      </c>
      <c r="G17" s="10"/>
      <c r="H17" s="10">
        <v>42554043.17203177</v>
      </c>
      <c r="I17" s="10"/>
      <c r="J17" s="10">
        <v>81548503</v>
      </c>
      <c r="K17" s="10"/>
      <c r="L17" s="9">
        <v>26097682</v>
      </c>
      <c r="M17" s="10"/>
      <c r="N17" s="9">
        <v>107646185</v>
      </c>
      <c r="P17" s="120"/>
      <c r="Q17" s="120"/>
      <c r="R17" s="120"/>
      <c r="S17" s="120"/>
      <c r="T17" s="13"/>
      <c r="U17" s="13"/>
      <c r="V17" s="13"/>
      <c r="W17" s="13"/>
      <c r="X17" s="13"/>
    </row>
    <row r="18" spans="2:24" s="4" customFormat="1" ht="14.25">
      <c r="B18" s="4" t="s">
        <v>12</v>
      </c>
      <c r="D18" s="21">
        <v>56429.630000000005</v>
      </c>
      <c r="F18" s="10">
        <v>247580569.44137523</v>
      </c>
      <c r="G18" s="10"/>
      <c r="H18" s="10">
        <v>75376209.83348675</v>
      </c>
      <c r="I18" s="10"/>
      <c r="J18" s="10">
        <v>128760560</v>
      </c>
      <c r="K18" s="10"/>
      <c r="L18" s="9">
        <v>43443800</v>
      </c>
      <c r="M18" s="10"/>
      <c r="N18" s="9">
        <v>172204360</v>
      </c>
      <c r="P18" s="120"/>
      <c r="Q18" s="120"/>
      <c r="R18" s="120"/>
      <c r="S18" s="120"/>
      <c r="T18" s="13"/>
      <c r="U18" s="13"/>
      <c r="V18" s="13"/>
      <c r="W18" s="13"/>
      <c r="X18" s="13"/>
    </row>
    <row r="19" spans="2:24" s="4" customFormat="1" ht="14.25">
      <c r="B19" s="4" t="s">
        <v>13</v>
      </c>
      <c r="D19" s="21">
        <v>75904.24</v>
      </c>
      <c r="F19" s="10">
        <v>375548971.59931105</v>
      </c>
      <c r="G19" s="10"/>
      <c r="H19" s="10">
        <v>101389534.5670588</v>
      </c>
      <c r="I19" s="10"/>
      <c r="J19" s="10">
        <v>209564341</v>
      </c>
      <c r="K19" s="10"/>
      <c r="L19" s="9">
        <v>64595096</v>
      </c>
      <c r="M19" s="10"/>
      <c r="N19" s="9">
        <v>274159437</v>
      </c>
      <c r="P19" s="120"/>
      <c r="Q19" s="120"/>
      <c r="R19" s="120"/>
      <c r="S19" s="120"/>
      <c r="T19" s="13"/>
      <c r="U19" s="13"/>
      <c r="V19" s="13"/>
      <c r="W19" s="13"/>
      <c r="X19" s="13"/>
    </row>
    <row r="20" spans="2:24" s="4" customFormat="1" ht="14.25">
      <c r="B20" s="4" t="s">
        <v>14</v>
      </c>
      <c r="D20" s="21">
        <v>93245.5</v>
      </c>
      <c r="F20" s="10">
        <v>463933779.40773666</v>
      </c>
      <c r="G20" s="10"/>
      <c r="H20" s="10">
        <v>124553224.50330417</v>
      </c>
      <c r="I20" s="10"/>
      <c r="J20" s="10">
        <v>253659973</v>
      </c>
      <c r="K20" s="10"/>
      <c r="L20" s="9">
        <v>85720582</v>
      </c>
      <c r="M20" s="10"/>
      <c r="N20" s="9">
        <v>339380555</v>
      </c>
      <c r="P20" s="120"/>
      <c r="Q20" s="120"/>
      <c r="R20" s="120"/>
      <c r="S20" s="120"/>
      <c r="T20" s="13"/>
      <c r="U20" s="13"/>
      <c r="V20" s="13"/>
      <c r="W20" s="13"/>
      <c r="X20" s="13"/>
    </row>
    <row r="21" spans="2:24" s="4" customFormat="1" ht="14.25">
      <c r="B21" s="4" t="s">
        <v>15</v>
      </c>
      <c r="D21" s="21">
        <v>49585.61</v>
      </c>
      <c r="F21" s="10">
        <v>292995855.8023821</v>
      </c>
      <c r="G21" s="10"/>
      <c r="H21" s="10">
        <v>66234269.90539259</v>
      </c>
      <c r="I21" s="10"/>
      <c r="J21" s="10">
        <v>177352786</v>
      </c>
      <c r="K21" s="10"/>
      <c r="L21" s="9">
        <v>49408800</v>
      </c>
      <c r="M21" s="10"/>
      <c r="N21" s="9">
        <v>226761586</v>
      </c>
      <c r="P21" s="120"/>
      <c r="Q21" s="120"/>
      <c r="R21" s="120"/>
      <c r="S21" s="120"/>
      <c r="T21" s="13"/>
      <c r="U21" s="13"/>
      <c r="V21" s="13"/>
      <c r="W21" s="13"/>
      <c r="X21" s="13"/>
    </row>
    <row r="22" spans="2:24" s="4" customFormat="1" ht="14.25">
      <c r="B22" s="4" t="s">
        <v>16</v>
      </c>
      <c r="D22" s="21">
        <v>55608.33</v>
      </c>
      <c r="F22" s="10">
        <v>277406403.28630364</v>
      </c>
      <c r="G22" s="10"/>
      <c r="H22" s="10">
        <v>74279153.53281203</v>
      </c>
      <c r="I22" s="10"/>
      <c r="J22" s="10">
        <v>153441858</v>
      </c>
      <c r="K22" s="10"/>
      <c r="L22" s="9">
        <v>49685392</v>
      </c>
      <c r="M22" s="10"/>
      <c r="N22" s="9">
        <v>203127250</v>
      </c>
      <c r="P22" s="120"/>
      <c r="Q22" s="120"/>
      <c r="R22" s="120"/>
      <c r="S22" s="120"/>
      <c r="T22" s="13"/>
      <c r="U22" s="13"/>
      <c r="V22" s="13"/>
      <c r="W22" s="13"/>
      <c r="X22" s="13"/>
    </row>
    <row r="23" spans="2:24" s="4" customFormat="1" ht="14.25">
      <c r="B23" s="4" t="s">
        <v>17</v>
      </c>
      <c r="D23" s="21">
        <v>62358.61</v>
      </c>
      <c r="F23" s="10">
        <v>244316670.73793143</v>
      </c>
      <c r="G23" s="10"/>
      <c r="H23" s="10">
        <v>83295879.70512238</v>
      </c>
      <c r="I23" s="10"/>
      <c r="J23" s="10">
        <v>115959597</v>
      </c>
      <c r="K23" s="10"/>
      <c r="L23" s="9">
        <v>45061194</v>
      </c>
      <c r="M23" s="10"/>
      <c r="N23" s="9">
        <v>161020791</v>
      </c>
      <c r="P23" s="120"/>
      <c r="Q23" s="120"/>
      <c r="R23" s="120"/>
      <c r="S23" s="120"/>
      <c r="T23" s="13"/>
      <c r="U23" s="13"/>
      <c r="V23" s="13"/>
      <c r="W23" s="13"/>
      <c r="X23" s="13"/>
    </row>
    <row r="24" spans="2:24" s="4" customFormat="1" ht="14.25">
      <c r="B24" s="4" t="s">
        <v>18</v>
      </c>
      <c r="D24" s="21">
        <v>79317.31</v>
      </c>
      <c r="F24" s="10">
        <v>494614977.40985</v>
      </c>
      <c r="G24" s="10"/>
      <c r="H24" s="10">
        <v>105948562.87357752</v>
      </c>
      <c r="I24" s="10"/>
      <c r="J24" s="10">
        <v>306874896</v>
      </c>
      <c r="K24" s="10"/>
      <c r="L24" s="9">
        <v>81791519</v>
      </c>
      <c r="M24" s="10"/>
      <c r="N24" s="9">
        <v>388666415</v>
      </c>
      <c r="P24" s="120"/>
      <c r="Q24" s="120"/>
      <c r="R24" s="120"/>
      <c r="S24" s="120"/>
      <c r="T24" s="13"/>
      <c r="U24" s="13"/>
      <c r="V24" s="13"/>
      <c r="W24" s="13"/>
      <c r="X24" s="13"/>
    </row>
    <row r="25" spans="2:24" s="4" customFormat="1" ht="14.25">
      <c r="B25" s="4" t="s">
        <v>19</v>
      </c>
      <c r="D25" s="21">
        <v>19174.940000000002</v>
      </c>
      <c r="F25" s="10">
        <v>122422940.04401664</v>
      </c>
      <c r="G25" s="10"/>
      <c r="H25" s="10">
        <v>25613038.770314787</v>
      </c>
      <c r="I25" s="10"/>
      <c r="J25" s="10">
        <v>76433750</v>
      </c>
      <c r="K25" s="10"/>
      <c r="L25" s="9">
        <v>20376151</v>
      </c>
      <c r="M25" s="10"/>
      <c r="N25" s="9">
        <v>96809901</v>
      </c>
      <c r="P25" s="120"/>
      <c r="Q25" s="120"/>
      <c r="R25" s="120"/>
      <c r="S25" s="120"/>
      <c r="T25" s="13"/>
      <c r="U25" s="13"/>
      <c r="V25" s="13"/>
      <c r="W25" s="13"/>
      <c r="X25" s="13"/>
    </row>
    <row r="26" spans="2:24" s="4" customFormat="1" ht="14.25">
      <c r="B26" s="4" t="s">
        <v>20</v>
      </c>
      <c r="D26" s="21">
        <v>62101.79</v>
      </c>
      <c r="F26" s="10">
        <v>366320011.12932897</v>
      </c>
      <c r="G26" s="10"/>
      <c r="H26" s="10">
        <v>82952830.8811369</v>
      </c>
      <c r="I26" s="10"/>
      <c r="J26" s="10">
        <v>221891590</v>
      </c>
      <c r="K26" s="10"/>
      <c r="L26" s="9">
        <v>61475590</v>
      </c>
      <c r="M26" s="10"/>
      <c r="N26" s="9">
        <v>283367180</v>
      </c>
      <c r="P26" s="120"/>
      <c r="Q26" s="120"/>
      <c r="R26" s="120"/>
      <c r="S26" s="120"/>
      <c r="T26" s="13"/>
      <c r="U26" s="13"/>
      <c r="V26" s="13"/>
      <c r="W26" s="13"/>
      <c r="X26" s="13"/>
    </row>
    <row r="27" spans="2:24" s="4" customFormat="1" ht="14.25">
      <c r="B27" s="4" t="s">
        <v>21</v>
      </c>
      <c r="D27" s="21">
        <v>21749.94</v>
      </c>
      <c r="F27" s="10">
        <v>145116106.19664487</v>
      </c>
      <c r="G27" s="10"/>
      <c r="H27" s="10">
        <v>29052610.150124084</v>
      </c>
      <c r="I27" s="10"/>
      <c r="J27" s="10">
        <v>91929055</v>
      </c>
      <c r="K27" s="10"/>
      <c r="L27" s="9">
        <v>24134441</v>
      </c>
      <c r="M27" s="10"/>
      <c r="N27" s="9">
        <v>116063496</v>
      </c>
      <c r="P27" s="120"/>
      <c r="Q27" s="120"/>
      <c r="R27" s="120"/>
      <c r="S27" s="120"/>
      <c r="T27" s="13"/>
      <c r="U27" s="13"/>
      <c r="V27" s="13"/>
      <c r="W27" s="13"/>
      <c r="X27" s="13"/>
    </row>
    <row r="28" spans="2:24" s="4" customFormat="1" ht="14.25">
      <c r="B28" s="4" t="s">
        <v>22</v>
      </c>
      <c r="D28" s="21">
        <v>34325.060000000005</v>
      </c>
      <c r="F28" s="10">
        <v>186316890.52638054</v>
      </c>
      <c r="G28" s="10"/>
      <c r="H28" s="10">
        <v>45849900.577179454</v>
      </c>
      <c r="I28" s="10"/>
      <c r="J28" s="10">
        <v>108713592</v>
      </c>
      <c r="K28" s="10"/>
      <c r="L28" s="9">
        <v>31753398</v>
      </c>
      <c r="M28" s="10"/>
      <c r="N28" s="9">
        <v>140466990</v>
      </c>
      <c r="P28" s="120"/>
      <c r="Q28" s="120"/>
      <c r="R28" s="120"/>
      <c r="S28" s="120"/>
      <c r="T28" s="13"/>
      <c r="U28" s="13"/>
      <c r="V28" s="13"/>
      <c r="W28" s="13"/>
      <c r="X28" s="13"/>
    </row>
    <row r="29" spans="2:24" s="4" customFormat="1" ht="14.25">
      <c r="B29" s="4" t="s">
        <v>23</v>
      </c>
      <c r="D29" s="21">
        <v>46799.92</v>
      </c>
      <c r="F29" s="10">
        <v>160273415.07610014</v>
      </c>
      <c r="G29" s="10"/>
      <c r="H29" s="10">
        <v>62513268.12014172</v>
      </c>
      <c r="I29" s="10"/>
      <c r="J29" s="10">
        <v>64823385</v>
      </c>
      <c r="K29" s="10"/>
      <c r="L29" s="9">
        <v>32936762</v>
      </c>
      <c r="M29" s="10"/>
      <c r="N29" s="9">
        <v>97760147</v>
      </c>
      <c r="P29" s="120"/>
      <c r="Q29" s="120"/>
      <c r="R29" s="120"/>
      <c r="S29" s="120"/>
      <c r="T29" s="13"/>
      <c r="U29" s="13"/>
      <c r="V29" s="13"/>
      <c r="W29" s="13"/>
      <c r="X29" s="13"/>
    </row>
    <row r="30" spans="2:24" s="4" customFormat="1" ht="14.25">
      <c r="B30" s="4" t="s">
        <v>24</v>
      </c>
      <c r="C30" s="13"/>
      <c r="D30" s="21">
        <v>60937.87000000001</v>
      </c>
      <c r="E30" s="13"/>
      <c r="F30" s="9">
        <v>309475245.99264413</v>
      </c>
      <c r="G30" s="9"/>
      <c r="H30" s="9">
        <v>81398117.90234558</v>
      </c>
      <c r="I30" s="9"/>
      <c r="J30" s="10">
        <v>177158474</v>
      </c>
      <c r="K30" s="9"/>
      <c r="L30" s="9">
        <v>50918654</v>
      </c>
      <c r="M30" s="9"/>
      <c r="N30" s="9">
        <v>228077128</v>
      </c>
      <c r="P30" s="120"/>
      <c r="Q30" s="120"/>
      <c r="R30" s="120"/>
      <c r="S30" s="120"/>
      <c r="T30" s="13"/>
      <c r="U30" s="13"/>
      <c r="V30" s="13"/>
      <c r="W30" s="13"/>
      <c r="X30" s="13"/>
    </row>
    <row r="31" spans="2:24" s="4" customFormat="1" ht="14.25">
      <c r="B31" s="4" t="s">
        <v>25</v>
      </c>
      <c r="C31" s="13"/>
      <c r="D31" s="21">
        <v>149103.43999999997</v>
      </c>
      <c r="E31" s="13"/>
      <c r="F31" s="9">
        <v>668212821.2695423</v>
      </c>
      <c r="G31" s="9"/>
      <c r="H31" s="9">
        <v>199165796.06023818</v>
      </c>
      <c r="I31" s="9"/>
      <c r="J31" s="10">
        <v>344467697</v>
      </c>
      <c r="K31" s="9"/>
      <c r="L31" s="9">
        <v>124579328</v>
      </c>
      <c r="M31" s="9"/>
      <c r="N31" s="9">
        <v>469047025</v>
      </c>
      <c r="P31" s="120"/>
      <c r="Q31" s="120"/>
      <c r="R31" s="120"/>
      <c r="S31" s="120"/>
      <c r="T31" s="13"/>
      <c r="U31" s="13"/>
      <c r="V31" s="13"/>
      <c r="W31" s="13"/>
      <c r="X31" s="13"/>
    </row>
    <row r="32" spans="2:24" s="4" customFormat="1" ht="14.25">
      <c r="B32" s="6"/>
      <c r="C32" s="13"/>
      <c r="D32" s="23"/>
      <c r="E32" s="13"/>
      <c r="F32" s="14"/>
      <c r="G32" s="9"/>
      <c r="H32" s="14"/>
      <c r="I32" s="9"/>
      <c r="J32" s="14"/>
      <c r="K32" s="9"/>
      <c r="L32" s="14"/>
      <c r="M32" s="9"/>
      <c r="N32" s="14"/>
      <c r="P32" s="121"/>
      <c r="Q32" s="120"/>
      <c r="R32" s="120"/>
      <c r="S32" s="120"/>
      <c r="T32" s="13"/>
      <c r="U32" s="13"/>
      <c r="V32" s="13"/>
      <c r="W32" s="13"/>
      <c r="X32" s="13"/>
    </row>
    <row r="33" spans="1:24" s="5" customFormat="1" ht="14.25">
      <c r="A33" s="4"/>
      <c r="B33" s="16" t="s">
        <v>26</v>
      </c>
      <c r="C33" s="16"/>
      <c r="D33" s="24">
        <v>1252626.0699999998</v>
      </c>
      <c r="E33" s="16"/>
      <c r="F33" s="17">
        <v>6147646232.999988</v>
      </c>
      <c r="G33" s="17"/>
      <c r="H33" s="17">
        <v>1673202633.0000012</v>
      </c>
      <c r="I33" s="17"/>
      <c r="J33" s="17">
        <v>3395243600</v>
      </c>
      <c r="K33" s="17"/>
      <c r="L33" s="17">
        <v>1079200000</v>
      </c>
      <c r="M33" s="17"/>
      <c r="N33" s="17">
        <v>4474443600</v>
      </c>
      <c r="P33" s="122"/>
      <c r="Q33" s="122"/>
      <c r="R33" s="122"/>
      <c r="S33" s="122"/>
      <c r="T33" s="80"/>
      <c r="U33" s="80"/>
      <c r="V33" s="80"/>
      <c r="W33" s="80"/>
      <c r="X33" s="80"/>
    </row>
    <row r="34" spans="1:24" s="4" customFormat="1" ht="12.75">
      <c r="A34" s="5"/>
      <c r="P34" s="13"/>
      <c r="Q34" s="13"/>
      <c r="R34" s="13"/>
      <c r="S34" s="123"/>
      <c r="T34" s="13"/>
      <c r="U34" s="13"/>
      <c r="V34" s="13"/>
      <c r="W34" s="13"/>
      <c r="X34" s="13"/>
    </row>
    <row r="35" spans="2:24" s="4" customFormat="1" ht="12">
      <c r="B35" s="19" t="s">
        <v>144</v>
      </c>
      <c r="P35" s="13"/>
      <c r="Q35" s="13"/>
      <c r="R35" s="13"/>
      <c r="S35" s="13"/>
      <c r="T35" s="13"/>
      <c r="U35" s="13"/>
      <c r="V35" s="13"/>
      <c r="W35" s="13"/>
      <c r="X35" s="13"/>
    </row>
    <row r="36" spans="2:24" s="4" customFormat="1" ht="12">
      <c r="B36" s="19" t="s">
        <v>145</v>
      </c>
      <c r="P36" s="13"/>
      <c r="Q36" s="13"/>
      <c r="R36" s="13"/>
      <c r="S36" s="13"/>
      <c r="T36" s="13"/>
      <c r="U36" s="13"/>
      <c r="V36" s="13"/>
      <c r="W36" s="13"/>
      <c r="X36" s="13"/>
    </row>
    <row r="37" spans="2:24" s="4" customFormat="1" ht="12">
      <c r="B37" s="19" t="s">
        <v>146</v>
      </c>
      <c r="P37" s="13"/>
      <c r="Q37" s="13"/>
      <c r="R37" s="13"/>
      <c r="S37" s="13"/>
      <c r="T37" s="13"/>
      <c r="U37" s="13"/>
      <c r="V37" s="13"/>
      <c r="W37" s="13"/>
      <c r="X37" s="13"/>
    </row>
  </sheetData>
  <sheetProtection/>
  <mergeCells count="17">
    <mergeCell ref="L7:L8"/>
    <mergeCell ref="N7:N8"/>
    <mergeCell ref="P7:P8"/>
    <mergeCell ref="X7:X8"/>
    <mergeCell ref="Q7:Q8"/>
    <mergeCell ref="R7:R8"/>
    <mergeCell ref="S7:S8"/>
    <mergeCell ref="B7:B8"/>
    <mergeCell ref="D7:D8"/>
    <mergeCell ref="F7:F8"/>
    <mergeCell ref="H7:H8"/>
    <mergeCell ref="J7:J8"/>
    <mergeCell ref="U7:U8"/>
    <mergeCell ref="V7:V8"/>
    <mergeCell ref="W7:W8"/>
    <mergeCell ref="P6:S6"/>
    <mergeCell ref="U6:X6"/>
  </mergeCells>
  <conditionalFormatting sqref="N6">
    <cfRule type="expression" priority="1" dxfId="11" stopIfTrue="1">
      <formula>$A$1&gt;0</formula>
    </cfRule>
  </conditionalFormatting>
  <hyperlinks>
    <hyperlink ref="N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"/>
  <sheetViews>
    <sheetView zoomScalePageLayoutView="0" workbookViewId="0" topLeftCell="A1">
      <selection activeCell="I8" sqref="I8:I10"/>
    </sheetView>
  </sheetViews>
  <sheetFormatPr defaultColWidth="8.88671875" defaultRowHeight="15"/>
  <cols>
    <col min="1" max="1" width="3.3359375" style="1" customWidth="1"/>
    <col min="2" max="2" width="23.88671875" style="1" customWidth="1"/>
    <col min="3" max="3" width="0.9921875" style="1" customWidth="1"/>
    <col min="4" max="4" width="15.10546875" style="1" customWidth="1"/>
    <col min="5" max="5" width="22.6640625" style="1" customWidth="1"/>
    <col min="6" max="6" width="0.9921875" style="1" customWidth="1"/>
    <col min="7" max="7" width="8.88671875" style="1" customWidth="1"/>
    <col min="8" max="8" width="8.21484375" style="1" customWidth="1"/>
    <col min="9" max="9" width="9.5546875" style="1" customWidth="1"/>
    <col min="10" max="10" width="8.4453125" style="1" customWidth="1"/>
    <col min="11" max="11" width="0.9921875" style="1" customWidth="1"/>
    <col min="12" max="12" width="14.77734375" style="1" customWidth="1"/>
    <col min="13" max="16384" width="8.88671875" style="1" customWidth="1"/>
  </cols>
  <sheetData>
    <row r="1" spans="2:12" ht="15.75" customHeight="1">
      <c r="B1" s="2" t="s">
        <v>27</v>
      </c>
      <c r="L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147</v>
      </c>
    </row>
    <row r="6" spans="2:12" s="4" customFormat="1" ht="12.7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7" t="s">
        <v>58</v>
      </c>
    </row>
    <row r="7" spans="2:12" s="124" customFormat="1" ht="12.75" customHeight="1">
      <c r="B7" s="288" t="s">
        <v>0</v>
      </c>
      <c r="D7" s="286" t="s">
        <v>148</v>
      </c>
      <c r="E7" s="286" t="s">
        <v>149</v>
      </c>
      <c r="F7" s="286"/>
      <c r="G7" s="125" t="s">
        <v>153</v>
      </c>
      <c r="H7" s="126"/>
      <c r="I7" s="126"/>
      <c r="J7" s="126"/>
      <c r="K7" s="127"/>
      <c r="L7" s="286" t="s">
        <v>154</v>
      </c>
    </row>
    <row r="8" spans="2:12" s="124" customFormat="1" ht="12.75" customHeight="1">
      <c r="B8" s="289"/>
      <c r="D8" s="291"/>
      <c r="E8" s="291"/>
      <c r="F8" s="291"/>
      <c r="G8" s="286" t="s">
        <v>150</v>
      </c>
      <c r="H8" s="286" t="s">
        <v>48</v>
      </c>
      <c r="I8" s="286" t="s">
        <v>151</v>
      </c>
      <c r="J8" s="286" t="s">
        <v>152</v>
      </c>
      <c r="K8" s="128"/>
      <c r="L8" s="302"/>
    </row>
    <row r="9" spans="2:12" s="8" customFormat="1" ht="12.75" customHeight="1">
      <c r="B9" s="289"/>
      <c r="D9" s="291"/>
      <c r="E9" s="291"/>
      <c r="F9" s="291"/>
      <c r="G9" s="291"/>
      <c r="H9" s="291"/>
      <c r="I9" s="291"/>
      <c r="J9" s="291"/>
      <c r="L9" s="302"/>
    </row>
    <row r="10" spans="2:12" s="4" customFormat="1" ht="33.75" customHeight="1">
      <c r="B10" s="290"/>
      <c r="D10" s="287"/>
      <c r="E10" s="287"/>
      <c r="F10" s="287"/>
      <c r="G10" s="287"/>
      <c r="H10" s="287"/>
      <c r="I10" s="287"/>
      <c r="J10" s="287"/>
      <c r="L10" s="303"/>
    </row>
    <row r="11" s="4" customFormat="1" ht="6" customHeight="1"/>
    <row r="12" spans="2:14" s="4" customFormat="1" ht="12">
      <c r="B12" s="4" t="s">
        <v>4</v>
      </c>
      <c r="D12" s="11">
        <v>95791012</v>
      </c>
      <c r="E12" s="11">
        <v>96116275</v>
      </c>
      <c r="F12" s="11"/>
      <c r="G12" s="11">
        <v>887260</v>
      </c>
      <c r="H12" s="11">
        <v>0</v>
      </c>
      <c r="I12" s="11">
        <v>47957</v>
      </c>
      <c r="J12" s="11">
        <v>272627</v>
      </c>
      <c r="K12" s="11"/>
      <c r="L12" s="11">
        <v>97324119</v>
      </c>
      <c r="N12" s="129"/>
    </row>
    <row r="13" spans="2:14" s="4" customFormat="1" ht="12">
      <c r="B13" s="4" t="s">
        <v>5</v>
      </c>
      <c r="D13" s="11">
        <v>176551793</v>
      </c>
      <c r="E13" s="11">
        <v>177288901</v>
      </c>
      <c r="F13" s="11"/>
      <c r="G13" s="11">
        <v>1529003</v>
      </c>
      <c r="H13" s="11">
        <v>0</v>
      </c>
      <c r="I13" s="11">
        <v>87018</v>
      </c>
      <c r="J13" s="11">
        <v>469813</v>
      </c>
      <c r="K13" s="11"/>
      <c r="L13" s="11">
        <v>179374735</v>
      </c>
      <c r="N13" s="129"/>
    </row>
    <row r="14" spans="2:14" s="4" customFormat="1" ht="12">
      <c r="B14" s="4" t="s">
        <v>6</v>
      </c>
      <c r="D14" s="11">
        <v>154192414</v>
      </c>
      <c r="E14" s="11">
        <v>154225017</v>
      </c>
      <c r="F14" s="11"/>
      <c r="G14" s="11">
        <v>1336710</v>
      </c>
      <c r="H14" s="11">
        <v>0</v>
      </c>
      <c r="I14" s="11">
        <v>91261</v>
      </c>
      <c r="J14" s="11">
        <v>410728</v>
      </c>
      <c r="K14" s="11"/>
      <c r="L14" s="11">
        <v>156063716</v>
      </c>
      <c r="N14" s="129"/>
    </row>
    <row r="15" spans="2:14" s="4" customFormat="1" ht="12">
      <c r="B15" s="4" t="s">
        <v>7</v>
      </c>
      <c r="D15" s="11">
        <v>143636661</v>
      </c>
      <c r="E15" s="11">
        <v>143919146</v>
      </c>
      <c r="F15" s="11"/>
      <c r="G15" s="11">
        <v>1318929</v>
      </c>
      <c r="H15" s="11">
        <v>0</v>
      </c>
      <c r="I15" s="11">
        <v>69546</v>
      </c>
      <c r="J15" s="11">
        <v>405264</v>
      </c>
      <c r="K15" s="11"/>
      <c r="L15" s="11">
        <v>145712885</v>
      </c>
      <c r="N15" s="129"/>
    </row>
    <row r="16" spans="2:14" s="4" customFormat="1" ht="12">
      <c r="B16" s="4" t="s">
        <v>8</v>
      </c>
      <c r="D16" s="11">
        <v>188980439</v>
      </c>
      <c r="E16" s="11">
        <v>189543969</v>
      </c>
      <c r="F16" s="11"/>
      <c r="G16" s="11">
        <v>1978485</v>
      </c>
      <c r="H16" s="11">
        <v>0</v>
      </c>
      <c r="I16" s="11">
        <v>81370</v>
      </c>
      <c r="J16" s="11">
        <v>607925</v>
      </c>
      <c r="K16" s="11"/>
      <c r="L16" s="11">
        <v>192211749</v>
      </c>
      <c r="N16" s="129"/>
    </row>
    <row r="17" spans="2:14" s="4" customFormat="1" ht="12">
      <c r="B17" s="4" t="s">
        <v>9</v>
      </c>
      <c r="D17" s="11">
        <v>175251933</v>
      </c>
      <c r="E17" s="11">
        <v>175873031</v>
      </c>
      <c r="F17" s="11"/>
      <c r="G17" s="11">
        <v>1660770</v>
      </c>
      <c r="H17" s="11">
        <v>0</v>
      </c>
      <c r="I17" s="11">
        <v>77293</v>
      </c>
      <c r="J17" s="11">
        <v>510301</v>
      </c>
      <c r="K17" s="11"/>
      <c r="L17" s="11">
        <v>178121395</v>
      </c>
      <c r="N17" s="129"/>
    </row>
    <row r="18" spans="2:14" s="4" customFormat="1" ht="12">
      <c r="B18" s="4" t="s">
        <v>10</v>
      </c>
      <c r="D18" s="11">
        <v>174290605</v>
      </c>
      <c r="E18" s="11">
        <v>174781122</v>
      </c>
      <c r="F18" s="11"/>
      <c r="G18" s="11">
        <v>1575983</v>
      </c>
      <c r="H18" s="11">
        <v>0</v>
      </c>
      <c r="I18" s="11">
        <v>98797</v>
      </c>
      <c r="J18" s="11">
        <v>484249</v>
      </c>
      <c r="K18" s="11"/>
      <c r="L18" s="11">
        <v>176940151</v>
      </c>
      <c r="N18" s="129"/>
    </row>
    <row r="19" spans="2:14" s="4" customFormat="1" ht="12">
      <c r="B19" s="4" t="s">
        <v>11</v>
      </c>
      <c r="D19" s="11">
        <v>102091303</v>
      </c>
      <c r="E19" s="11">
        <v>102144739</v>
      </c>
      <c r="F19" s="11"/>
      <c r="G19" s="11">
        <v>850039</v>
      </c>
      <c r="H19" s="11">
        <v>0</v>
      </c>
      <c r="I19" s="11">
        <v>52506</v>
      </c>
      <c r="J19" s="11">
        <v>261190</v>
      </c>
      <c r="K19" s="11"/>
      <c r="L19" s="11">
        <v>103308474</v>
      </c>
      <c r="N19" s="129"/>
    </row>
    <row r="20" spans="2:14" s="4" customFormat="1" ht="12">
      <c r="B20" s="4" t="s">
        <v>12</v>
      </c>
      <c r="D20" s="11">
        <v>162447804</v>
      </c>
      <c r="E20" s="11">
        <v>162079538</v>
      </c>
      <c r="F20" s="11"/>
      <c r="G20" s="11">
        <v>1523365</v>
      </c>
      <c r="H20" s="11">
        <v>0</v>
      </c>
      <c r="I20" s="11">
        <v>81540</v>
      </c>
      <c r="J20" s="11">
        <v>468081</v>
      </c>
      <c r="K20" s="11"/>
      <c r="L20" s="11">
        <v>164152524</v>
      </c>
      <c r="N20" s="129"/>
    </row>
    <row r="21" spans="2:14" s="4" customFormat="1" ht="12">
      <c r="B21" s="4" t="s">
        <v>13</v>
      </c>
      <c r="D21" s="11">
        <v>260388476</v>
      </c>
      <c r="E21" s="11">
        <v>259340089</v>
      </c>
      <c r="F21" s="11"/>
      <c r="G21" s="11">
        <v>2403130</v>
      </c>
      <c r="H21" s="11">
        <v>0</v>
      </c>
      <c r="I21" s="11">
        <v>129598.99999999999</v>
      </c>
      <c r="J21" s="11">
        <v>738405</v>
      </c>
      <c r="K21" s="11"/>
      <c r="L21" s="11">
        <v>262611223</v>
      </c>
      <c r="N21" s="129"/>
    </row>
    <row r="22" spans="2:14" s="4" customFormat="1" ht="12">
      <c r="B22" s="4" t="s">
        <v>14</v>
      </c>
      <c r="D22" s="11">
        <v>322210874</v>
      </c>
      <c r="E22" s="11">
        <v>321714275</v>
      </c>
      <c r="F22" s="11"/>
      <c r="G22" s="11">
        <v>2930900</v>
      </c>
      <c r="H22" s="11">
        <v>0</v>
      </c>
      <c r="I22" s="11">
        <v>151222</v>
      </c>
      <c r="J22" s="11">
        <v>900571</v>
      </c>
      <c r="K22" s="11"/>
      <c r="L22" s="11">
        <v>325696968</v>
      </c>
      <c r="N22" s="129"/>
    </row>
    <row r="23" spans="2:14" s="4" customFormat="1" ht="12">
      <c r="B23" s="4" t="s">
        <v>15</v>
      </c>
      <c r="D23" s="11">
        <v>214795744</v>
      </c>
      <c r="E23" s="11">
        <v>214456197</v>
      </c>
      <c r="F23" s="11"/>
      <c r="G23" s="11">
        <v>1826424</v>
      </c>
      <c r="H23" s="11">
        <v>150654</v>
      </c>
      <c r="I23" s="11">
        <v>96905</v>
      </c>
      <c r="J23" s="11">
        <v>561201</v>
      </c>
      <c r="K23" s="11"/>
      <c r="L23" s="11">
        <v>217091381</v>
      </c>
      <c r="N23" s="129"/>
    </row>
    <row r="24" spans="2:14" s="4" customFormat="1" ht="12">
      <c r="B24" s="4" t="s">
        <v>16</v>
      </c>
      <c r="D24" s="11">
        <v>191806780</v>
      </c>
      <c r="E24" s="11">
        <v>191507066</v>
      </c>
      <c r="F24" s="11"/>
      <c r="G24" s="11">
        <v>1806998</v>
      </c>
      <c r="H24" s="11">
        <v>0</v>
      </c>
      <c r="I24" s="11">
        <v>79875</v>
      </c>
      <c r="J24" s="11">
        <v>555232</v>
      </c>
      <c r="K24" s="11"/>
      <c r="L24" s="11">
        <v>193949171</v>
      </c>
      <c r="N24" s="129"/>
    </row>
    <row r="25" spans="2:14" s="4" customFormat="1" ht="12">
      <c r="B25" s="4" t="s">
        <v>17</v>
      </c>
      <c r="D25" s="11">
        <v>152070296</v>
      </c>
      <c r="E25" s="11">
        <v>151128011</v>
      </c>
      <c r="F25" s="11"/>
      <c r="G25" s="11">
        <v>1725073</v>
      </c>
      <c r="H25" s="11">
        <v>0</v>
      </c>
      <c r="I25" s="11">
        <v>70228</v>
      </c>
      <c r="J25" s="11">
        <v>530059</v>
      </c>
      <c r="K25" s="11"/>
      <c r="L25" s="11">
        <v>153453371</v>
      </c>
      <c r="N25" s="129"/>
    </row>
    <row r="26" spans="2:14" s="4" customFormat="1" ht="12">
      <c r="B26" s="4" t="s">
        <v>18</v>
      </c>
      <c r="D26" s="11">
        <v>367339116</v>
      </c>
      <c r="E26" s="11">
        <v>367746850</v>
      </c>
      <c r="F26" s="11"/>
      <c r="G26" s="11">
        <v>3221932</v>
      </c>
      <c r="H26" s="11">
        <v>0</v>
      </c>
      <c r="I26" s="11">
        <v>146365</v>
      </c>
      <c r="J26" s="11">
        <v>989996</v>
      </c>
      <c r="K26" s="11"/>
      <c r="L26" s="11">
        <v>372105143</v>
      </c>
      <c r="N26" s="129"/>
    </row>
    <row r="27" spans="2:14" s="4" customFormat="1" ht="12">
      <c r="B27" s="4" t="s">
        <v>19</v>
      </c>
      <c r="D27" s="11">
        <v>91304376</v>
      </c>
      <c r="E27" s="11">
        <v>91311317</v>
      </c>
      <c r="F27" s="11"/>
      <c r="G27" s="11">
        <v>753389</v>
      </c>
      <c r="H27" s="11">
        <v>0</v>
      </c>
      <c r="I27" s="11">
        <v>36023</v>
      </c>
      <c r="J27" s="11">
        <v>231492</v>
      </c>
      <c r="K27" s="11"/>
      <c r="L27" s="11">
        <v>92332221</v>
      </c>
      <c r="N27" s="129"/>
    </row>
    <row r="28" spans="2:14" s="4" customFormat="1" ht="12">
      <c r="B28" s="4" t="s">
        <v>20</v>
      </c>
      <c r="D28" s="11">
        <v>268614269</v>
      </c>
      <c r="E28" s="11">
        <v>268928127</v>
      </c>
      <c r="F28" s="11"/>
      <c r="G28" s="11">
        <v>2434172</v>
      </c>
      <c r="H28" s="11">
        <v>0</v>
      </c>
      <c r="I28" s="11">
        <v>101275</v>
      </c>
      <c r="J28" s="11">
        <v>747943</v>
      </c>
      <c r="K28" s="11"/>
      <c r="L28" s="11">
        <v>272211517</v>
      </c>
      <c r="N28" s="129"/>
    </row>
    <row r="29" spans="2:14" s="4" customFormat="1" ht="12">
      <c r="B29" s="4" t="s">
        <v>21</v>
      </c>
      <c r="D29" s="11">
        <v>110815379</v>
      </c>
      <c r="E29" s="11">
        <v>110605242</v>
      </c>
      <c r="F29" s="11"/>
      <c r="G29" s="11">
        <v>822044</v>
      </c>
      <c r="H29" s="11">
        <v>0</v>
      </c>
      <c r="I29" s="11">
        <v>46776</v>
      </c>
      <c r="J29" s="11">
        <v>252588</v>
      </c>
      <c r="K29" s="11"/>
      <c r="L29" s="11">
        <v>111726650</v>
      </c>
      <c r="N29" s="129"/>
    </row>
    <row r="30" spans="2:14" s="4" customFormat="1" ht="12">
      <c r="B30" s="4" t="s">
        <v>22</v>
      </c>
      <c r="D30" s="11">
        <v>132649920</v>
      </c>
      <c r="E30" s="11">
        <v>132708761.99999999</v>
      </c>
      <c r="F30" s="11"/>
      <c r="G30" s="11">
        <v>1229859</v>
      </c>
      <c r="H30" s="11">
        <v>0</v>
      </c>
      <c r="I30" s="11">
        <v>56966</v>
      </c>
      <c r="J30" s="11">
        <v>377896</v>
      </c>
      <c r="K30" s="11"/>
      <c r="L30" s="11">
        <v>134373483</v>
      </c>
      <c r="N30" s="129"/>
    </row>
    <row r="31" spans="2:14" s="4" customFormat="1" ht="12">
      <c r="B31" s="4" t="s">
        <v>23</v>
      </c>
      <c r="C31" s="13"/>
      <c r="D31" s="11">
        <v>93229134</v>
      </c>
      <c r="E31" s="11">
        <v>93520905</v>
      </c>
      <c r="F31" s="11"/>
      <c r="G31" s="11">
        <v>1009811</v>
      </c>
      <c r="H31" s="11">
        <v>0</v>
      </c>
      <c r="I31" s="11">
        <v>55106</v>
      </c>
      <c r="J31" s="11">
        <v>310282</v>
      </c>
      <c r="K31" s="11"/>
      <c r="L31" s="11">
        <v>94896104</v>
      </c>
      <c r="N31" s="129"/>
    </row>
    <row r="32" spans="2:14" s="4" customFormat="1" ht="12">
      <c r="B32" s="4" t="s">
        <v>24</v>
      </c>
      <c r="C32" s="13"/>
      <c r="D32" s="11">
        <v>214343192</v>
      </c>
      <c r="E32" s="11">
        <v>213720711</v>
      </c>
      <c r="F32" s="11"/>
      <c r="G32" s="11">
        <v>2021027</v>
      </c>
      <c r="H32" s="11">
        <v>0</v>
      </c>
      <c r="I32" s="11">
        <v>80071</v>
      </c>
      <c r="J32" s="11">
        <v>620997</v>
      </c>
      <c r="K32" s="11"/>
      <c r="L32" s="11">
        <v>216442806</v>
      </c>
      <c r="N32" s="129"/>
    </row>
    <row r="33" spans="2:14" s="4" customFormat="1" ht="12">
      <c r="B33" s="4" t="s">
        <v>25</v>
      </c>
      <c r="C33" s="13"/>
      <c r="D33" s="11">
        <v>444629480</v>
      </c>
      <c r="E33" s="11">
        <v>444771710</v>
      </c>
      <c r="F33" s="11"/>
      <c r="G33" s="11">
        <v>4267067</v>
      </c>
      <c r="H33" s="11">
        <v>0</v>
      </c>
      <c r="I33" s="11">
        <v>162301</v>
      </c>
      <c r="J33" s="11">
        <v>1311132</v>
      </c>
      <c r="K33" s="11"/>
      <c r="L33" s="11">
        <v>450512210</v>
      </c>
      <c r="N33" s="129"/>
    </row>
    <row r="34" spans="2:14" s="4" customFormat="1" ht="6" customHeight="1">
      <c r="B34" s="6"/>
      <c r="C34" s="13"/>
      <c r="D34" s="130"/>
      <c r="E34" s="14"/>
      <c r="F34" s="130"/>
      <c r="G34" s="130"/>
      <c r="H34" s="130"/>
      <c r="I34" s="130"/>
      <c r="J34" s="130"/>
      <c r="K34" s="11"/>
      <c r="L34" s="130"/>
      <c r="N34" s="129"/>
    </row>
    <row r="35" spans="2:14" s="4" customFormat="1" ht="16.5" customHeight="1">
      <c r="B35" s="16" t="s">
        <v>26</v>
      </c>
      <c r="C35" s="6"/>
      <c r="D35" s="131">
        <v>4237431000</v>
      </c>
      <c r="E35" s="17">
        <v>4237431000</v>
      </c>
      <c r="F35" s="131"/>
      <c r="G35" s="131">
        <v>39112370</v>
      </c>
      <c r="H35" s="131">
        <v>150654</v>
      </c>
      <c r="I35" s="131">
        <v>1900000</v>
      </c>
      <c r="J35" s="131">
        <v>12017972</v>
      </c>
      <c r="K35" s="131"/>
      <c r="L35" s="131">
        <v>4290611996</v>
      </c>
      <c r="N35" s="129"/>
    </row>
    <row r="36" s="4" customFormat="1" ht="6" customHeight="1"/>
    <row r="37" s="4" customFormat="1" ht="12.75" customHeight="1">
      <c r="B37" s="19" t="s">
        <v>155</v>
      </c>
    </row>
    <row r="38" spans="2:12" s="4" customFormat="1" ht="12.75" customHeight="1">
      <c r="B38" s="300"/>
      <c r="C38" s="301"/>
      <c r="D38" s="301"/>
      <c r="E38" s="301"/>
      <c r="F38" s="301"/>
      <c r="G38" s="301"/>
      <c r="H38" s="301"/>
      <c r="I38" s="301"/>
      <c r="J38" s="301"/>
      <c r="K38" s="301"/>
      <c r="L38" s="301"/>
    </row>
    <row r="39" spans="2:12" s="4" customFormat="1" ht="12.75" customHeight="1">
      <c r="B39" s="299" t="s">
        <v>156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</row>
    <row r="40" spans="2:12" ht="15"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</row>
  </sheetData>
  <sheetProtection/>
  <mergeCells count="11">
    <mergeCell ref="B39:L40"/>
    <mergeCell ref="B38:L38"/>
    <mergeCell ref="B7:B10"/>
    <mergeCell ref="D7:D10"/>
    <mergeCell ref="E7:E10"/>
    <mergeCell ref="F7:F10"/>
    <mergeCell ref="L7:L10"/>
    <mergeCell ref="G8:G10"/>
    <mergeCell ref="H8:H10"/>
    <mergeCell ref="I8:I10"/>
    <mergeCell ref="J8:J10"/>
  </mergeCells>
  <conditionalFormatting sqref="L6">
    <cfRule type="expression" priority="1" dxfId="11" stopIfTrue="1">
      <formula>$A$1&gt;0</formula>
    </cfRule>
  </conditionalFormatting>
  <hyperlinks>
    <hyperlink ref="L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141"/>
  <sheetViews>
    <sheetView tabSelected="1" zoomScale="68" zoomScaleNormal="68" zoomScalePageLayoutView="0" workbookViewId="0" topLeftCell="A106">
      <selection activeCell="B147" sqref="B147"/>
    </sheetView>
  </sheetViews>
  <sheetFormatPr defaultColWidth="8.88671875" defaultRowHeight="15"/>
  <cols>
    <col min="1" max="1" width="1.77734375" style="132" customWidth="1"/>
    <col min="2" max="2" width="57.21484375" style="154" customWidth="1"/>
    <col min="3" max="3" width="2.77734375" style="132" customWidth="1"/>
    <col min="4" max="4" width="10.77734375" style="141" customWidth="1"/>
    <col min="5" max="5" width="1.77734375" style="132" customWidth="1"/>
    <col min="6" max="6" width="10.77734375" style="141" customWidth="1"/>
    <col min="7" max="16384" width="8.88671875" style="1" customWidth="1"/>
  </cols>
  <sheetData>
    <row r="1" spans="1:6" ht="15">
      <c r="A1" s="43"/>
      <c r="B1" s="65" t="s">
        <v>27</v>
      </c>
      <c r="C1" s="43"/>
      <c r="D1" s="143"/>
      <c r="E1" s="43"/>
      <c r="F1" s="3" t="s">
        <v>164</v>
      </c>
    </row>
    <row r="2" spans="1:252" s="4" customFormat="1" ht="6" customHeight="1">
      <c r="A2" s="43"/>
      <c r="B2" s="43"/>
      <c r="C2" s="43"/>
      <c r="D2" s="144"/>
      <c r="E2" s="144"/>
      <c r="F2" s="144"/>
      <c r="G2" s="1"/>
      <c r="H2" s="6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6" s="4" customFormat="1" ht="15">
      <c r="A3" s="43"/>
      <c r="B3" s="65" t="s">
        <v>202</v>
      </c>
      <c r="C3" s="43"/>
      <c r="D3" s="144"/>
      <c r="E3" s="43"/>
      <c r="F3" s="144"/>
    </row>
    <row r="4" spans="1:6" s="4" customFormat="1" ht="6" customHeight="1">
      <c r="A4" s="132"/>
      <c r="B4" s="145"/>
      <c r="C4" s="132"/>
      <c r="D4" s="144"/>
      <c r="E4" s="132"/>
      <c r="F4" s="141"/>
    </row>
    <row r="5" spans="1:6" s="4" customFormat="1" ht="30.75">
      <c r="A5" s="132"/>
      <c r="B5" s="145" t="s">
        <v>162</v>
      </c>
      <c r="C5" s="132"/>
      <c r="D5" s="144"/>
      <c r="E5" s="135"/>
      <c r="F5" s="146"/>
    </row>
    <row r="6" spans="1:6" s="4" customFormat="1" ht="12.75" customHeight="1">
      <c r="A6" s="132"/>
      <c r="B6" s="147"/>
      <c r="C6" s="148"/>
      <c r="D6" s="149"/>
      <c r="E6" s="150"/>
      <c r="F6" s="181" t="s">
        <v>196</v>
      </c>
    </row>
    <row r="7" spans="1:6" s="4" customFormat="1" ht="15">
      <c r="A7" s="151"/>
      <c r="B7" s="152" t="s">
        <v>161</v>
      </c>
      <c r="C7" s="152"/>
      <c r="D7" s="153" t="s">
        <v>195</v>
      </c>
      <c r="E7" s="153"/>
      <c r="F7" s="153" t="s">
        <v>194</v>
      </c>
    </row>
    <row r="8" spans="1:11" s="178" customFormat="1" ht="22.5" customHeight="1">
      <c r="A8" s="231"/>
      <c r="B8" s="227" t="s">
        <v>49</v>
      </c>
      <c r="C8" s="231"/>
      <c r="D8" s="276"/>
      <c r="E8" s="231"/>
      <c r="F8" s="277"/>
      <c r="G8" s="231"/>
      <c r="H8" s="278"/>
      <c r="I8" s="231"/>
      <c r="J8" s="231"/>
      <c r="K8" s="231"/>
    </row>
    <row r="9" spans="1:11" s="4" customFormat="1" ht="18">
      <c r="A9" s="132"/>
      <c r="B9" s="213" t="s">
        <v>247</v>
      </c>
      <c r="C9" s="132"/>
      <c r="D9" s="156">
        <v>140623.42</v>
      </c>
      <c r="E9" s="157"/>
      <c r="F9" s="156">
        <v>153109.06</v>
      </c>
      <c r="G9" s="240"/>
      <c r="H9" s="132"/>
      <c r="I9" s="132"/>
      <c r="J9" s="132"/>
      <c r="K9" s="132"/>
    </row>
    <row r="10" spans="1:11" s="4" customFormat="1" ht="15">
      <c r="A10" s="132"/>
      <c r="B10" s="210" t="s">
        <v>248</v>
      </c>
      <c r="C10" s="132"/>
      <c r="D10" s="156">
        <v>94616.745</v>
      </c>
      <c r="E10" s="157"/>
      <c r="F10" s="156">
        <v>95722.001</v>
      </c>
      <c r="G10" s="157"/>
      <c r="H10" s="132"/>
      <c r="I10" s="132"/>
      <c r="J10" s="132"/>
      <c r="K10" s="132"/>
    </row>
    <row r="11" spans="1:11" s="4" customFormat="1" ht="15">
      <c r="A11" s="132"/>
      <c r="B11" s="210" t="s">
        <v>249</v>
      </c>
      <c r="C11" s="132"/>
      <c r="D11" s="133">
        <v>92767</v>
      </c>
      <c r="E11" s="134"/>
      <c r="F11" s="133">
        <v>101367</v>
      </c>
      <c r="G11" s="157"/>
      <c r="H11" s="132"/>
      <c r="I11" s="132"/>
      <c r="J11" s="132"/>
      <c r="K11" s="132"/>
    </row>
    <row r="12" spans="1:11" s="4" customFormat="1" ht="18">
      <c r="A12" s="132"/>
      <c r="B12" s="213" t="s">
        <v>157</v>
      </c>
      <c r="C12" s="132"/>
      <c r="D12" s="133">
        <v>15000</v>
      </c>
      <c r="E12" s="134"/>
      <c r="F12" s="133">
        <v>0</v>
      </c>
      <c r="G12" s="157"/>
      <c r="H12" s="132"/>
      <c r="I12" s="132"/>
      <c r="J12" s="132"/>
      <c r="K12" s="132"/>
    </row>
    <row r="13" spans="1:11" s="4" customFormat="1" ht="15">
      <c r="A13" s="136"/>
      <c r="B13" s="241" t="s">
        <v>250</v>
      </c>
      <c r="C13" s="132"/>
      <c r="D13" s="156">
        <v>12017.972</v>
      </c>
      <c r="E13" s="157"/>
      <c r="F13" s="156" t="s">
        <v>251</v>
      </c>
      <c r="G13" s="157"/>
      <c r="H13" s="132"/>
      <c r="I13" s="132"/>
      <c r="J13" s="132"/>
      <c r="K13" s="132"/>
    </row>
    <row r="14" spans="1:11" s="4" customFormat="1" ht="17.25" customHeight="1">
      <c r="A14" s="136"/>
      <c r="B14" s="1" t="s">
        <v>252</v>
      </c>
      <c r="C14" s="132"/>
      <c r="D14" s="133">
        <v>10056.004</v>
      </c>
      <c r="E14" s="134"/>
      <c r="F14" s="133">
        <v>10056.004</v>
      </c>
      <c r="G14" s="157"/>
      <c r="H14" s="132"/>
      <c r="I14" s="132"/>
      <c r="J14" s="132"/>
      <c r="K14" s="132"/>
    </row>
    <row r="15" spans="1:11" s="4" customFormat="1" ht="33.75">
      <c r="A15" s="136"/>
      <c r="B15" s="210" t="s">
        <v>253</v>
      </c>
      <c r="C15" s="132"/>
      <c r="D15" s="133">
        <v>10000</v>
      </c>
      <c r="E15" s="134"/>
      <c r="F15" s="133">
        <v>10000</v>
      </c>
      <c r="G15" s="157"/>
      <c r="H15" s="132"/>
      <c r="I15" s="132"/>
      <c r="J15" s="132"/>
      <c r="K15" s="132"/>
    </row>
    <row r="16" spans="1:11" s="4" customFormat="1" ht="18">
      <c r="A16" s="136"/>
      <c r="B16" s="241" t="s">
        <v>254</v>
      </c>
      <c r="C16" s="132"/>
      <c r="D16" s="133">
        <v>7500</v>
      </c>
      <c r="E16" s="134"/>
      <c r="F16" s="133">
        <v>0</v>
      </c>
      <c r="G16" s="155"/>
      <c r="H16" s="132"/>
      <c r="I16" s="132"/>
      <c r="J16" s="132"/>
      <c r="K16" s="132"/>
    </row>
    <row r="17" spans="1:11" s="4" customFormat="1" ht="18">
      <c r="A17" s="136"/>
      <c r="B17" s="210" t="s">
        <v>255</v>
      </c>
      <c r="C17" s="132"/>
      <c r="D17" s="133">
        <v>5154</v>
      </c>
      <c r="E17" s="134"/>
      <c r="F17" s="133">
        <v>8354</v>
      </c>
      <c r="G17" s="155"/>
      <c r="H17" s="132"/>
      <c r="I17" s="132"/>
      <c r="J17" s="132"/>
      <c r="K17" s="132"/>
    </row>
    <row r="18" spans="1:11" s="4" customFormat="1" ht="15">
      <c r="A18" s="136"/>
      <c r="B18" s="42" t="s">
        <v>256</v>
      </c>
      <c r="C18" s="132"/>
      <c r="D18" s="156">
        <v>5000</v>
      </c>
      <c r="E18" s="157"/>
      <c r="F18" s="156">
        <v>6000</v>
      </c>
      <c r="G18" s="155"/>
      <c r="H18" s="132"/>
      <c r="I18" s="132"/>
      <c r="J18" s="132"/>
      <c r="K18" s="132"/>
    </row>
    <row r="19" spans="1:11" s="4" customFormat="1" ht="15">
      <c r="A19" s="132"/>
      <c r="B19" s="210" t="s">
        <v>257</v>
      </c>
      <c r="C19" s="132"/>
      <c r="D19" s="156">
        <v>4418.18</v>
      </c>
      <c r="E19" s="157"/>
      <c r="F19" s="156">
        <v>4914.857</v>
      </c>
      <c r="G19" s="155"/>
      <c r="H19" s="132"/>
      <c r="I19" s="132"/>
      <c r="J19" s="132"/>
      <c r="K19" s="132"/>
    </row>
    <row r="20" spans="1:11" s="4" customFormat="1" ht="15">
      <c r="A20" s="132"/>
      <c r="B20" s="242" t="s">
        <v>258</v>
      </c>
      <c r="C20" s="132"/>
      <c r="D20" s="156">
        <v>3330.616</v>
      </c>
      <c r="E20" s="234"/>
      <c r="F20" s="156">
        <v>3268.266</v>
      </c>
      <c r="G20" s="157"/>
      <c r="H20" s="132"/>
      <c r="I20" s="132"/>
      <c r="J20" s="132"/>
      <c r="K20" s="132"/>
    </row>
    <row r="21" spans="1:11" s="4" customFormat="1" ht="15">
      <c r="A21" s="132"/>
      <c r="B21" s="42" t="s">
        <v>259</v>
      </c>
      <c r="C21" s="132"/>
      <c r="D21" s="156">
        <v>2500</v>
      </c>
      <c r="E21" s="157"/>
      <c r="F21" s="156">
        <v>2500</v>
      </c>
      <c r="G21" s="157"/>
      <c r="H21" s="132"/>
      <c r="I21" s="132"/>
      <c r="J21" s="132"/>
      <c r="K21" s="132"/>
    </row>
    <row r="22" spans="1:11" s="4" customFormat="1" ht="15">
      <c r="A22" s="132"/>
      <c r="B22" s="210" t="s">
        <v>260</v>
      </c>
      <c r="C22" s="132"/>
      <c r="D22" s="156">
        <v>1526</v>
      </c>
      <c r="E22" s="157"/>
      <c r="F22" s="156">
        <v>1500</v>
      </c>
      <c r="G22" s="157"/>
      <c r="H22" s="132"/>
      <c r="I22" s="132"/>
      <c r="J22" s="132"/>
      <c r="K22" s="132"/>
    </row>
    <row r="23" spans="2:252" ht="15">
      <c r="B23" s="210" t="s">
        <v>261</v>
      </c>
      <c r="D23" s="156">
        <v>655.084</v>
      </c>
      <c r="E23" s="157"/>
      <c r="F23" s="156">
        <v>655.084</v>
      </c>
      <c r="G23" s="157"/>
      <c r="H23" s="132"/>
      <c r="I23" s="132"/>
      <c r="J23" s="132"/>
      <c r="K23" s="13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2:11" ht="18">
      <c r="B24" s="210" t="s">
        <v>262</v>
      </c>
      <c r="D24" s="156">
        <v>350</v>
      </c>
      <c r="E24" s="157"/>
      <c r="F24" s="156">
        <v>0</v>
      </c>
      <c r="G24" s="157"/>
      <c r="H24" s="132"/>
      <c r="I24" s="132"/>
      <c r="J24" s="132"/>
      <c r="K24" s="132"/>
    </row>
    <row r="25" spans="1:252" s="4" customFormat="1" ht="15">
      <c r="A25" s="132"/>
      <c r="B25" s="210" t="s">
        <v>263</v>
      </c>
      <c r="C25" s="132"/>
      <c r="D25" s="156">
        <v>328.649</v>
      </c>
      <c r="E25" s="157"/>
      <c r="F25" s="156">
        <v>328.649</v>
      </c>
      <c r="G25" s="157"/>
      <c r="H25" s="132"/>
      <c r="I25" s="132"/>
      <c r="J25" s="132"/>
      <c r="K25" s="13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11" s="4" customFormat="1" ht="18">
      <c r="A26" s="132"/>
      <c r="B26" s="213" t="s">
        <v>264</v>
      </c>
      <c r="C26" s="132"/>
      <c r="D26" s="156">
        <v>200</v>
      </c>
      <c r="E26" s="157"/>
      <c r="F26" s="156">
        <v>0</v>
      </c>
      <c r="G26" s="157"/>
      <c r="H26" s="132"/>
      <c r="I26" s="132"/>
      <c r="J26" s="132"/>
      <c r="K26" s="132"/>
    </row>
    <row r="27" spans="1:11" s="4" customFormat="1" ht="18">
      <c r="A27" s="132"/>
      <c r="B27" s="210" t="s">
        <v>265</v>
      </c>
      <c r="C27" s="132"/>
      <c r="D27" s="156">
        <v>130</v>
      </c>
      <c r="E27" s="157"/>
      <c r="F27" s="156">
        <v>0</v>
      </c>
      <c r="G27" s="157"/>
      <c r="H27" s="132"/>
      <c r="I27" s="132"/>
      <c r="J27" s="132"/>
      <c r="K27" s="132"/>
    </row>
    <row r="28" spans="1:11" s="4" customFormat="1" ht="18">
      <c r="A28" s="132"/>
      <c r="B28" s="235" t="s">
        <v>266</v>
      </c>
      <c r="C28" s="132"/>
      <c r="D28" s="156">
        <v>0</v>
      </c>
      <c r="E28" s="157"/>
      <c r="F28" s="156">
        <v>7192</v>
      </c>
      <c r="G28" s="157"/>
      <c r="H28" s="132"/>
      <c r="I28" s="132"/>
      <c r="J28" s="132"/>
      <c r="K28" s="132"/>
    </row>
    <row r="29" spans="1:11" s="4" customFormat="1" ht="18">
      <c r="A29" s="132"/>
      <c r="B29" s="235" t="s">
        <v>267</v>
      </c>
      <c r="C29" s="132"/>
      <c r="D29" s="133">
        <v>0</v>
      </c>
      <c r="E29" s="134"/>
      <c r="F29" s="133">
        <v>1500</v>
      </c>
      <c r="G29" s="134"/>
      <c r="H29" s="132"/>
      <c r="I29" s="132"/>
      <c r="J29" s="132"/>
      <c r="K29" s="132"/>
    </row>
    <row r="30" spans="1:11" s="4" customFormat="1" ht="15">
      <c r="A30" s="132"/>
      <c r="B30" s="42" t="s">
        <v>352</v>
      </c>
      <c r="C30" s="243"/>
      <c r="D30" s="133">
        <v>0</v>
      </c>
      <c r="E30" s="134"/>
      <c r="F30" s="133">
        <v>835</v>
      </c>
      <c r="G30" s="244"/>
      <c r="H30" s="132"/>
      <c r="I30" s="132"/>
      <c r="J30" s="132"/>
      <c r="K30" s="132"/>
    </row>
    <row r="31" spans="1:11" s="4" customFormat="1" ht="15">
      <c r="A31" s="132"/>
      <c r="B31" s="246" t="s">
        <v>47</v>
      </c>
      <c r="C31" s="136"/>
      <c r="D31" s="247">
        <f>SUM(D9:D30)</f>
        <v>406173.67</v>
      </c>
      <c r="E31" s="247"/>
      <c r="F31" s="247">
        <f>SUM(F9:F30)</f>
        <v>407301.921</v>
      </c>
      <c r="G31" s="162"/>
      <c r="H31" s="132"/>
      <c r="I31" s="132"/>
      <c r="J31" s="132"/>
      <c r="K31" s="132"/>
    </row>
    <row r="32" spans="1:11" s="178" customFormat="1" ht="22.5" customHeight="1">
      <c r="A32" s="231"/>
      <c r="B32" s="227" t="s">
        <v>158</v>
      </c>
      <c r="C32" s="231"/>
      <c r="D32" s="276"/>
      <c r="E32" s="231"/>
      <c r="F32" s="277"/>
      <c r="G32" s="231"/>
      <c r="H32" s="278"/>
      <c r="I32" s="231"/>
      <c r="J32" s="231"/>
      <c r="K32" s="231"/>
    </row>
    <row r="33" spans="1:11" s="4" customFormat="1" ht="18">
      <c r="A33" s="132"/>
      <c r="B33" s="42" t="s">
        <v>268</v>
      </c>
      <c r="C33" s="132"/>
      <c r="D33" s="133">
        <v>136442</v>
      </c>
      <c r="E33" s="134"/>
      <c r="F33" s="133">
        <v>135442</v>
      </c>
      <c r="G33" s="155"/>
      <c r="H33" s="132"/>
      <c r="I33" s="132"/>
      <c r="J33" s="132"/>
      <c r="K33" s="132"/>
    </row>
    <row r="34" spans="1:11" s="4" customFormat="1" ht="15">
      <c r="A34" s="132"/>
      <c r="B34" s="210" t="s">
        <v>269</v>
      </c>
      <c r="C34" s="132"/>
      <c r="D34" s="133">
        <v>123687.781</v>
      </c>
      <c r="E34" s="132"/>
      <c r="F34" s="133">
        <v>123687.781</v>
      </c>
      <c r="G34" s="155"/>
      <c r="H34" s="136"/>
      <c r="I34" s="136"/>
      <c r="J34" s="136"/>
      <c r="K34" s="136"/>
    </row>
    <row r="35" spans="1:11" s="4" customFormat="1" ht="15">
      <c r="A35" s="132"/>
      <c r="B35" s="210" t="s">
        <v>270</v>
      </c>
      <c r="C35" s="132"/>
      <c r="D35" s="156">
        <v>39112.37</v>
      </c>
      <c r="E35" s="157"/>
      <c r="F35" s="156" t="s">
        <v>251</v>
      </c>
      <c r="G35" s="155"/>
      <c r="H35" s="136"/>
      <c r="I35" s="136"/>
      <c r="J35" s="136"/>
      <c r="K35" s="136"/>
    </row>
    <row r="36" spans="1:11" s="4" customFormat="1" ht="15">
      <c r="A36" s="132"/>
      <c r="B36" s="210" t="s">
        <v>271</v>
      </c>
      <c r="C36" s="132"/>
      <c r="D36" s="133">
        <v>18200</v>
      </c>
      <c r="E36" s="134"/>
      <c r="F36" s="133">
        <v>16400</v>
      </c>
      <c r="G36" s="155"/>
      <c r="H36" s="136"/>
      <c r="I36" s="136"/>
      <c r="J36" s="136"/>
      <c r="K36" s="136"/>
    </row>
    <row r="37" spans="1:11" s="4" customFormat="1" ht="15">
      <c r="A37" s="132"/>
      <c r="B37" s="210" t="s">
        <v>272</v>
      </c>
      <c r="C37" s="132"/>
      <c r="D37" s="133">
        <v>10000</v>
      </c>
      <c r="E37" s="134"/>
      <c r="F37" s="133">
        <v>10000</v>
      </c>
      <c r="G37" s="155"/>
      <c r="H37" s="132"/>
      <c r="I37" s="136"/>
      <c r="J37" s="136"/>
      <c r="K37" s="136"/>
    </row>
    <row r="38" spans="1:11" s="4" customFormat="1" ht="30.75">
      <c r="A38" s="132"/>
      <c r="B38" s="210" t="s">
        <v>273</v>
      </c>
      <c r="C38" s="132"/>
      <c r="D38" s="156">
        <v>9268.563</v>
      </c>
      <c r="E38" s="248"/>
      <c r="F38" s="133">
        <v>13300.487</v>
      </c>
      <c r="G38" s="249"/>
      <c r="H38" s="136"/>
      <c r="I38" s="136"/>
      <c r="J38" s="136"/>
      <c r="K38" s="136"/>
    </row>
    <row r="39" spans="1:11" s="4" customFormat="1" ht="15">
      <c r="A39" s="132"/>
      <c r="B39" s="242" t="s">
        <v>159</v>
      </c>
      <c r="C39" s="132"/>
      <c r="D39" s="133">
        <v>5223</v>
      </c>
      <c r="E39" s="134"/>
      <c r="F39" s="133">
        <v>5223</v>
      </c>
      <c r="G39" s="155"/>
      <c r="H39" s="132"/>
      <c r="I39" s="136"/>
      <c r="J39" s="136"/>
      <c r="K39" s="136"/>
    </row>
    <row r="40" spans="1:11" s="4" customFormat="1" ht="18">
      <c r="A40" s="132"/>
      <c r="B40" s="210" t="s">
        <v>274</v>
      </c>
      <c r="C40" s="132"/>
      <c r="D40" s="156">
        <v>2500</v>
      </c>
      <c r="E40" s="155"/>
      <c r="F40" s="156">
        <v>2500</v>
      </c>
      <c r="G40" s="236"/>
      <c r="H40" s="132"/>
      <c r="I40" s="136"/>
      <c r="J40" s="136"/>
      <c r="K40" s="136"/>
    </row>
    <row r="41" spans="1:11" s="4" customFormat="1" ht="15">
      <c r="A41" s="132"/>
      <c r="B41" s="213" t="s">
        <v>244</v>
      </c>
      <c r="C41" s="132"/>
      <c r="D41" s="157">
        <v>1454</v>
      </c>
      <c r="E41" s="155"/>
      <c r="F41" s="157">
        <v>1000</v>
      </c>
      <c r="G41" s="250"/>
      <c r="H41" s="132"/>
      <c r="I41" s="136"/>
      <c r="J41" s="136"/>
      <c r="K41" s="136"/>
    </row>
    <row r="42" spans="1:11" s="4" customFormat="1" ht="15">
      <c r="A42" s="132"/>
      <c r="B42" s="213" t="s">
        <v>353</v>
      </c>
      <c r="C42" s="132"/>
      <c r="D42" s="134">
        <v>1100</v>
      </c>
      <c r="E42" s="251"/>
      <c r="F42" s="134">
        <v>1100</v>
      </c>
      <c r="G42" s="249"/>
      <c r="H42" s="132"/>
      <c r="I42" s="136"/>
      <c r="J42" s="136"/>
      <c r="K42" s="136"/>
    </row>
    <row r="43" spans="1:11" s="4" customFormat="1" ht="15">
      <c r="A43" s="132"/>
      <c r="B43" s="210" t="s">
        <v>275</v>
      </c>
      <c r="C43" s="132"/>
      <c r="D43" s="156">
        <v>600</v>
      </c>
      <c r="E43" s="157"/>
      <c r="F43" s="156">
        <v>600</v>
      </c>
      <c r="G43" s="155"/>
      <c r="H43" s="237"/>
      <c r="I43" s="136"/>
      <c r="J43" s="136"/>
      <c r="K43" s="136"/>
    </row>
    <row r="44" spans="2:252" ht="15">
      <c r="B44" s="210" t="s">
        <v>276</v>
      </c>
      <c r="D44" s="156">
        <v>552.064</v>
      </c>
      <c r="E44" s="157"/>
      <c r="F44" s="156">
        <v>1150</v>
      </c>
      <c r="G44" s="155"/>
      <c r="H44" s="237"/>
      <c r="I44" s="136"/>
      <c r="J44" s="136"/>
      <c r="K44" s="13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11" s="4" customFormat="1" ht="18">
      <c r="A45" s="132"/>
      <c r="B45" s="252" t="s">
        <v>277</v>
      </c>
      <c r="C45" s="132"/>
      <c r="D45" s="156">
        <v>500</v>
      </c>
      <c r="E45" s="157"/>
      <c r="F45" s="156">
        <v>0</v>
      </c>
      <c r="G45" s="155"/>
      <c r="H45" s="237"/>
      <c r="I45" s="136"/>
      <c r="J45" s="136"/>
      <c r="K45" s="136"/>
    </row>
    <row r="46" spans="1:11" s="4" customFormat="1" ht="15">
      <c r="A46" s="132"/>
      <c r="B46" s="210" t="s">
        <v>278</v>
      </c>
      <c r="C46" s="132"/>
      <c r="D46" s="156">
        <v>400</v>
      </c>
      <c r="E46" s="157"/>
      <c r="F46" s="156">
        <v>400</v>
      </c>
      <c r="G46" s="155"/>
      <c r="H46" s="237"/>
      <c r="I46" s="136"/>
      <c r="J46" s="136"/>
      <c r="K46" s="136"/>
    </row>
    <row r="47" spans="2:252" ht="15">
      <c r="B47" s="132" t="s">
        <v>279</v>
      </c>
      <c r="D47" s="156">
        <v>50</v>
      </c>
      <c r="E47" s="157"/>
      <c r="F47" s="253">
        <v>50</v>
      </c>
      <c r="G47" s="155"/>
      <c r="H47" s="237"/>
      <c r="I47" s="136"/>
      <c r="J47" s="136"/>
      <c r="K47" s="13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2:252" ht="15">
      <c r="B48" s="132" t="s">
        <v>280</v>
      </c>
      <c r="D48" s="156">
        <v>49.08</v>
      </c>
      <c r="E48" s="157"/>
      <c r="F48" s="253">
        <v>50</v>
      </c>
      <c r="G48" s="155"/>
      <c r="H48" s="237"/>
      <c r="I48" s="136"/>
      <c r="J48" s="136"/>
      <c r="K48" s="13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2:252" ht="15">
      <c r="B49" s="216" t="s">
        <v>281</v>
      </c>
      <c r="D49" s="156">
        <v>46.781</v>
      </c>
      <c r="E49" s="157"/>
      <c r="F49" s="156">
        <v>46.781</v>
      </c>
      <c r="G49" s="155"/>
      <c r="H49" s="237"/>
      <c r="I49" s="136"/>
      <c r="J49" s="136"/>
      <c r="K49" s="13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s="4" customFormat="1" ht="15">
      <c r="A50" s="132"/>
      <c r="B50" s="132" t="s">
        <v>282</v>
      </c>
      <c r="C50" s="132"/>
      <c r="D50" s="156">
        <v>25</v>
      </c>
      <c r="E50" s="157"/>
      <c r="F50" s="253">
        <v>25</v>
      </c>
      <c r="G50" s="155"/>
      <c r="H50" s="237"/>
      <c r="I50" s="136"/>
      <c r="J50" s="136"/>
      <c r="K50" s="13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11" s="4" customFormat="1" ht="18">
      <c r="A51" s="132"/>
      <c r="B51" s="216" t="s">
        <v>283</v>
      </c>
      <c r="C51" s="132"/>
      <c r="D51" s="156">
        <v>18.563</v>
      </c>
      <c r="E51" s="157"/>
      <c r="F51" s="156">
        <v>0</v>
      </c>
      <c r="G51" s="155"/>
      <c r="H51" s="237"/>
      <c r="I51" s="136"/>
      <c r="J51" s="136"/>
      <c r="K51" s="136"/>
    </row>
    <row r="52" spans="1:252" s="4" customFormat="1" ht="15">
      <c r="A52" s="132"/>
      <c r="B52" s="132" t="s">
        <v>284</v>
      </c>
      <c r="C52" s="132"/>
      <c r="D52" s="156">
        <v>15.913</v>
      </c>
      <c r="E52" s="157"/>
      <c r="F52" s="253">
        <v>16</v>
      </c>
      <c r="G52" s="155"/>
      <c r="H52" s="237"/>
      <c r="I52" s="136"/>
      <c r="J52" s="136"/>
      <c r="K52" s="13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11" s="4" customFormat="1" ht="15">
      <c r="A53" s="132"/>
      <c r="B53" s="132" t="s">
        <v>285</v>
      </c>
      <c r="C53" s="132"/>
      <c r="D53" s="156">
        <v>14.55</v>
      </c>
      <c r="E53" s="157"/>
      <c r="F53" s="156">
        <v>20</v>
      </c>
      <c r="G53" s="155"/>
      <c r="H53" s="237"/>
      <c r="I53" s="136"/>
      <c r="J53" s="136"/>
      <c r="K53" s="136"/>
    </row>
    <row r="54" spans="1:11" s="4" customFormat="1" ht="15">
      <c r="A54" s="132"/>
      <c r="B54" s="246" t="s">
        <v>47</v>
      </c>
      <c r="C54" s="135"/>
      <c r="D54" s="247">
        <f>SUM(D33:D53)</f>
        <v>349259.6650000001</v>
      </c>
      <c r="E54" s="234"/>
      <c r="F54" s="247">
        <f>SUM(F33:F53)</f>
        <v>311011.04900000006</v>
      </c>
      <c r="G54" s="254"/>
      <c r="H54" s="132"/>
      <c r="I54" s="136"/>
      <c r="J54" s="136"/>
      <c r="K54" s="136"/>
    </row>
    <row r="55" spans="1:11" s="178" customFormat="1" ht="22.5" customHeight="1">
      <c r="A55" s="231"/>
      <c r="B55" s="227" t="s">
        <v>226</v>
      </c>
      <c r="C55" s="231"/>
      <c r="D55" s="276"/>
      <c r="E55" s="231"/>
      <c r="F55" s="277"/>
      <c r="G55" s="231"/>
      <c r="H55" s="278"/>
      <c r="I55" s="231"/>
      <c r="J55" s="231"/>
      <c r="K55" s="231"/>
    </row>
    <row r="56" spans="2:252" ht="15">
      <c r="B56" s="210" t="s">
        <v>286</v>
      </c>
      <c r="D56" s="156">
        <v>46150</v>
      </c>
      <c r="E56" s="248"/>
      <c r="F56" s="156">
        <v>71972.973</v>
      </c>
      <c r="G56" s="135"/>
      <c r="H56" s="136"/>
      <c r="I56" s="136"/>
      <c r="J56" s="136"/>
      <c r="K56" s="13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s="4" customFormat="1" ht="15">
      <c r="A57" s="132"/>
      <c r="B57" s="210" t="s">
        <v>287</v>
      </c>
      <c r="C57" s="132"/>
      <c r="D57" s="156">
        <v>30000</v>
      </c>
      <c r="E57" s="160"/>
      <c r="F57" s="156">
        <v>40000</v>
      </c>
      <c r="G57" s="135"/>
      <c r="H57" s="136"/>
      <c r="I57" s="136"/>
      <c r="J57" s="136"/>
      <c r="K57" s="13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11" s="4" customFormat="1" ht="15">
      <c r="A58" s="132"/>
      <c r="B58" s="210" t="s">
        <v>288</v>
      </c>
      <c r="C58" s="132"/>
      <c r="D58" s="139">
        <v>25063</v>
      </c>
      <c r="E58" s="248"/>
      <c r="F58" s="156">
        <v>25063</v>
      </c>
      <c r="G58" s="135"/>
      <c r="H58" s="136"/>
      <c r="I58" s="136"/>
      <c r="J58" s="136"/>
      <c r="K58" s="136"/>
    </row>
    <row r="59" spans="1:11" s="4" customFormat="1" ht="15">
      <c r="A59" s="132"/>
      <c r="B59" s="210" t="s">
        <v>289</v>
      </c>
      <c r="C59" s="132"/>
      <c r="D59" s="156">
        <v>4483.679</v>
      </c>
      <c r="E59" s="157"/>
      <c r="F59" s="156">
        <v>7482.623</v>
      </c>
      <c r="G59" s="248"/>
      <c r="H59" s="136"/>
      <c r="I59" s="136"/>
      <c r="J59" s="136"/>
      <c r="K59" s="136"/>
    </row>
    <row r="60" spans="1:252" s="4" customFormat="1" ht="17.25" customHeight="1">
      <c r="A60" s="132"/>
      <c r="B60" s="242" t="s">
        <v>290</v>
      </c>
      <c r="C60" s="132"/>
      <c r="D60" s="156">
        <v>3732</v>
      </c>
      <c r="E60" s="157"/>
      <c r="F60" s="156">
        <v>2041</v>
      </c>
      <c r="G60" s="248"/>
      <c r="H60" s="132"/>
      <c r="I60" s="136"/>
      <c r="J60" s="136"/>
      <c r="K60" s="13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11" s="4" customFormat="1" ht="15">
      <c r="A61" s="132"/>
      <c r="B61" s="210" t="s">
        <v>291</v>
      </c>
      <c r="C61" s="132"/>
      <c r="D61" s="156">
        <v>2500</v>
      </c>
      <c r="E61" s="157"/>
      <c r="F61" s="156">
        <v>3031.4</v>
      </c>
      <c r="G61" s="248"/>
      <c r="H61" s="132"/>
      <c r="I61" s="136"/>
      <c r="J61" s="136"/>
      <c r="K61" s="136"/>
    </row>
    <row r="62" spans="1:11" s="4" customFormat="1" ht="33.75">
      <c r="A62" s="132"/>
      <c r="B62" s="216" t="s">
        <v>292</v>
      </c>
      <c r="C62" s="132"/>
      <c r="D62" s="156">
        <v>2406.794</v>
      </c>
      <c r="E62" s="157"/>
      <c r="F62" s="156">
        <v>0</v>
      </c>
      <c r="G62" s="248"/>
      <c r="H62" s="132"/>
      <c r="I62" s="136"/>
      <c r="J62" s="136"/>
      <c r="K62" s="136"/>
    </row>
    <row r="63" spans="1:11" s="4" customFormat="1" ht="15">
      <c r="A63" s="132"/>
      <c r="B63" s="213" t="s">
        <v>293</v>
      </c>
      <c r="C63" s="132"/>
      <c r="D63" s="156">
        <v>2300.091</v>
      </c>
      <c r="E63" s="155"/>
      <c r="F63" s="156">
        <v>2300.091</v>
      </c>
      <c r="G63" s="248"/>
      <c r="H63" s="132"/>
      <c r="I63" s="136"/>
      <c r="J63" s="136"/>
      <c r="K63" s="136"/>
    </row>
    <row r="64" spans="2:252" ht="15">
      <c r="B64" s="210" t="s">
        <v>294</v>
      </c>
      <c r="D64" s="156">
        <v>2072.123</v>
      </c>
      <c r="E64" s="157"/>
      <c r="F64" s="156">
        <v>238</v>
      </c>
      <c r="G64" s="248"/>
      <c r="H64" s="132"/>
      <c r="I64" s="136"/>
      <c r="J64" s="136"/>
      <c r="K64" s="13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11" s="4" customFormat="1" ht="15">
      <c r="A65" s="132"/>
      <c r="B65" s="210" t="s">
        <v>295</v>
      </c>
      <c r="C65" s="132"/>
      <c r="D65" s="156">
        <v>1900</v>
      </c>
      <c r="E65" s="157"/>
      <c r="F65" s="156" t="s">
        <v>251</v>
      </c>
      <c r="G65" s="248"/>
      <c r="H65" s="132"/>
      <c r="I65" s="136"/>
      <c r="J65" s="136"/>
      <c r="K65" s="136"/>
    </row>
    <row r="66" spans="1:11" s="4" customFormat="1" ht="18">
      <c r="A66" s="132"/>
      <c r="B66" s="216" t="s">
        <v>296</v>
      </c>
      <c r="C66" s="132"/>
      <c r="D66" s="156">
        <v>1651.128</v>
      </c>
      <c r="E66" s="157"/>
      <c r="F66" s="156">
        <v>0</v>
      </c>
      <c r="G66" s="248"/>
      <c r="H66" s="132"/>
      <c r="I66" s="136"/>
      <c r="J66" s="136"/>
      <c r="K66" s="136"/>
    </row>
    <row r="67" spans="1:11" s="4" customFormat="1" ht="15">
      <c r="A67" s="132"/>
      <c r="B67" s="1" t="s">
        <v>297</v>
      </c>
      <c r="C67" s="132"/>
      <c r="D67" s="156">
        <v>1500</v>
      </c>
      <c r="E67" s="157"/>
      <c r="F67" s="156">
        <v>1506.28</v>
      </c>
      <c r="G67" s="250"/>
      <c r="H67" s="132"/>
      <c r="I67" s="136"/>
      <c r="J67" s="136"/>
      <c r="K67" s="136"/>
    </row>
    <row r="68" spans="1:11" s="4" customFormat="1" ht="30.75">
      <c r="A68" s="132"/>
      <c r="B68" s="216" t="s">
        <v>298</v>
      </c>
      <c r="C68" s="132"/>
      <c r="D68" s="156">
        <v>550.003</v>
      </c>
      <c r="E68" s="155"/>
      <c r="F68" s="255">
        <v>550</v>
      </c>
      <c r="G68" s="248"/>
      <c r="H68" s="132"/>
      <c r="I68" s="136"/>
      <c r="J68" s="136"/>
      <c r="K68" s="136"/>
    </row>
    <row r="69" spans="1:252" s="4" customFormat="1" ht="15">
      <c r="A69" s="132"/>
      <c r="B69" s="210" t="s">
        <v>299</v>
      </c>
      <c r="C69" s="132"/>
      <c r="D69" s="156">
        <v>462.578</v>
      </c>
      <c r="E69" s="157"/>
      <c r="F69" s="156">
        <v>462.578</v>
      </c>
      <c r="G69" s="135"/>
      <c r="H69" s="136"/>
      <c r="I69" s="136"/>
      <c r="J69" s="136"/>
      <c r="K69" s="13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11" s="4" customFormat="1" ht="15">
      <c r="A70" s="132"/>
      <c r="B70" s="210" t="s">
        <v>300</v>
      </c>
      <c r="C70" s="132"/>
      <c r="D70" s="156">
        <v>263.2</v>
      </c>
      <c r="E70" s="157"/>
      <c r="F70" s="156">
        <v>263.2</v>
      </c>
      <c r="G70" s="135"/>
      <c r="H70" s="136"/>
      <c r="I70" s="136"/>
      <c r="J70" s="136"/>
      <c r="K70" s="136"/>
    </row>
    <row r="71" spans="1:11" s="4" customFormat="1" ht="30.75">
      <c r="A71" s="132"/>
      <c r="B71" s="210" t="s">
        <v>301</v>
      </c>
      <c r="C71" s="132"/>
      <c r="D71" s="156">
        <v>254.272</v>
      </c>
      <c r="E71" s="157"/>
      <c r="F71" s="156">
        <v>220</v>
      </c>
      <c r="G71" s="135"/>
      <c r="H71" s="136"/>
      <c r="I71" s="136"/>
      <c r="J71" s="136"/>
      <c r="K71" s="136"/>
    </row>
    <row r="72" spans="2:252" ht="30.75">
      <c r="B72" s="210" t="s">
        <v>302</v>
      </c>
      <c r="D72" s="156">
        <v>228.682</v>
      </c>
      <c r="E72" s="157"/>
      <c r="F72" s="156">
        <v>1017.763</v>
      </c>
      <c r="G72" s="135"/>
      <c r="H72" s="136"/>
      <c r="I72" s="136"/>
      <c r="J72" s="136"/>
      <c r="K72" s="13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5">
      <c r="B73" s="210" t="s">
        <v>303</v>
      </c>
      <c r="D73" s="156">
        <v>178.379</v>
      </c>
      <c r="E73" s="157"/>
      <c r="F73" s="156">
        <v>182</v>
      </c>
      <c r="G73" s="135"/>
      <c r="H73" s="136"/>
      <c r="I73" s="136"/>
      <c r="J73" s="136"/>
      <c r="K73" s="13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30.75">
      <c r="B74" s="216" t="s">
        <v>304</v>
      </c>
      <c r="D74" s="156">
        <v>100</v>
      </c>
      <c r="E74" s="157"/>
      <c r="F74" s="156">
        <v>75</v>
      </c>
      <c r="G74" s="135"/>
      <c r="H74" s="136"/>
      <c r="I74" s="136"/>
      <c r="J74" s="136"/>
      <c r="K74" s="13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11" ht="15">
      <c r="B75" s="210" t="s">
        <v>305</v>
      </c>
      <c r="C75" s="136"/>
      <c r="D75" s="156">
        <v>80</v>
      </c>
      <c r="E75" s="157"/>
      <c r="F75" s="156">
        <v>80</v>
      </c>
      <c r="G75" s="160"/>
      <c r="H75" s="136"/>
      <c r="I75" s="136"/>
      <c r="J75" s="136"/>
      <c r="K75" s="136"/>
    </row>
    <row r="76" spans="2:11" ht="33.75">
      <c r="B76" s="210" t="s">
        <v>306</v>
      </c>
      <c r="D76" s="156">
        <v>75</v>
      </c>
      <c r="E76" s="157"/>
      <c r="F76" s="156">
        <v>0</v>
      </c>
      <c r="G76" s="245"/>
      <c r="H76" s="132"/>
      <c r="I76" s="136"/>
      <c r="J76" s="136"/>
      <c r="K76" s="136"/>
    </row>
    <row r="77" spans="2:11" ht="30.75">
      <c r="B77" s="210" t="s">
        <v>307</v>
      </c>
      <c r="C77" s="136"/>
      <c r="D77" s="156">
        <v>60</v>
      </c>
      <c r="E77" s="157"/>
      <c r="F77" s="156">
        <v>72</v>
      </c>
      <c r="G77" s="248"/>
      <c r="H77" s="132"/>
      <c r="I77" s="136"/>
      <c r="J77" s="136"/>
      <c r="K77" s="136"/>
    </row>
    <row r="78" spans="2:11" ht="15">
      <c r="B78" s="210" t="s">
        <v>308</v>
      </c>
      <c r="D78" s="156">
        <v>50</v>
      </c>
      <c r="E78" s="157"/>
      <c r="F78" s="156">
        <v>50</v>
      </c>
      <c r="G78" s="160"/>
      <c r="H78" s="132"/>
      <c r="I78" s="136"/>
      <c r="J78" s="136"/>
      <c r="K78" s="136"/>
    </row>
    <row r="79" spans="2:11" ht="15">
      <c r="B79" s="242" t="s">
        <v>309</v>
      </c>
      <c r="D79" s="256">
        <v>18</v>
      </c>
      <c r="E79" s="219"/>
      <c r="F79" s="256">
        <v>21</v>
      </c>
      <c r="G79" s="134"/>
      <c r="H79" s="132"/>
      <c r="I79" s="136"/>
      <c r="J79" s="136"/>
      <c r="K79" s="136"/>
    </row>
    <row r="80" spans="2:11" ht="15">
      <c r="B80" s="246" t="s">
        <v>47</v>
      </c>
      <c r="C80" s="136"/>
      <c r="D80" s="247">
        <f>SUM(D56:D79)</f>
        <v>126078.92899999999</v>
      </c>
      <c r="E80" s="234"/>
      <c r="F80" s="247">
        <f>SUM(F56:F79)</f>
        <v>156628.908</v>
      </c>
      <c r="G80" s="134"/>
      <c r="H80" s="132"/>
      <c r="I80" s="132"/>
      <c r="J80" s="132"/>
      <c r="K80" s="132"/>
    </row>
    <row r="81" spans="1:11" s="178" customFormat="1" ht="22.5" customHeight="1">
      <c r="A81" s="231"/>
      <c r="B81" s="227" t="s">
        <v>215</v>
      </c>
      <c r="C81" s="231"/>
      <c r="D81" s="276"/>
      <c r="E81" s="231"/>
      <c r="F81" s="277"/>
      <c r="G81" s="231"/>
      <c r="H81" s="278"/>
      <c r="I81" s="231"/>
      <c r="J81" s="231"/>
      <c r="K81" s="231"/>
    </row>
    <row r="82" spans="2:11" ht="15">
      <c r="B82" s="213" t="s">
        <v>310</v>
      </c>
      <c r="D82" s="156">
        <v>60133</v>
      </c>
      <c r="E82" s="155"/>
      <c r="F82" s="156">
        <v>60133</v>
      </c>
      <c r="G82" s="155"/>
      <c r="H82" s="132"/>
      <c r="I82" s="132"/>
      <c r="J82" s="132"/>
      <c r="K82" s="132"/>
    </row>
    <row r="83" spans="2:11" ht="15">
      <c r="B83" s="89" t="s">
        <v>311</v>
      </c>
      <c r="D83" s="156">
        <v>25000</v>
      </c>
      <c r="E83" s="155"/>
      <c r="F83" s="253">
        <v>25000</v>
      </c>
      <c r="G83" s="155"/>
      <c r="H83" s="132"/>
      <c r="I83" s="136"/>
      <c r="J83" s="136"/>
      <c r="K83" s="136"/>
    </row>
    <row r="84" spans="2:11" ht="15">
      <c r="B84" s="210" t="s">
        <v>312</v>
      </c>
      <c r="D84" s="156">
        <v>2529.6</v>
      </c>
      <c r="E84" s="155"/>
      <c r="F84" s="156">
        <v>3187</v>
      </c>
      <c r="G84" s="155"/>
      <c r="H84" s="136"/>
      <c r="I84" s="132"/>
      <c r="J84" s="132"/>
      <c r="K84" s="132"/>
    </row>
    <row r="85" spans="2:11" ht="15">
      <c r="B85" s="89" t="s">
        <v>313</v>
      </c>
      <c r="D85" s="156">
        <v>2000</v>
      </c>
      <c r="E85" s="155"/>
      <c r="F85" s="253">
        <v>2000</v>
      </c>
      <c r="G85" s="155"/>
      <c r="H85" s="136"/>
      <c r="I85" s="132"/>
      <c r="J85" s="132"/>
      <c r="K85" s="132"/>
    </row>
    <row r="86" spans="2:11" ht="15">
      <c r="B86" s="210" t="s">
        <v>314</v>
      </c>
      <c r="D86" s="156">
        <v>1000</v>
      </c>
      <c r="E86" s="155"/>
      <c r="F86" s="156">
        <v>1000</v>
      </c>
      <c r="G86" s="155"/>
      <c r="H86" s="136"/>
      <c r="I86" s="132"/>
      <c r="J86" s="132"/>
      <c r="K86" s="132"/>
    </row>
    <row r="87" spans="2:11" ht="15">
      <c r="B87" s="89" t="s">
        <v>315</v>
      </c>
      <c r="D87" s="156">
        <v>800</v>
      </c>
      <c r="E87" s="155"/>
      <c r="F87" s="253">
        <v>800</v>
      </c>
      <c r="G87" s="155"/>
      <c r="H87" s="136"/>
      <c r="I87" s="132"/>
      <c r="J87" s="132"/>
      <c r="K87" s="132"/>
    </row>
    <row r="88" spans="2:11" ht="15">
      <c r="B88" s="210" t="s">
        <v>316</v>
      </c>
      <c r="C88" s="160"/>
      <c r="D88" s="156">
        <v>495</v>
      </c>
      <c r="E88" s="157"/>
      <c r="F88" s="253">
        <v>495</v>
      </c>
      <c r="G88" s="155"/>
      <c r="H88" s="136"/>
      <c r="I88" s="136"/>
      <c r="J88" s="136"/>
      <c r="K88" s="132"/>
    </row>
    <row r="89" spans="2:11" ht="17.25" customHeight="1">
      <c r="B89" s="210" t="s">
        <v>317</v>
      </c>
      <c r="C89" s="160"/>
      <c r="D89" s="156">
        <v>220</v>
      </c>
      <c r="E89" s="155"/>
      <c r="F89" s="156">
        <v>0</v>
      </c>
      <c r="G89" s="155"/>
      <c r="H89" s="132"/>
      <c r="I89" s="136"/>
      <c r="J89" s="136"/>
      <c r="K89" s="132"/>
    </row>
    <row r="90" spans="2:11" ht="18">
      <c r="B90" s="210" t="s">
        <v>318</v>
      </c>
      <c r="D90" s="156">
        <v>78</v>
      </c>
      <c r="E90" s="155"/>
      <c r="F90" s="156">
        <v>0</v>
      </c>
      <c r="G90" s="155"/>
      <c r="H90" s="132"/>
      <c r="I90" s="136"/>
      <c r="J90" s="136"/>
      <c r="K90" s="132"/>
    </row>
    <row r="91" spans="2:11" ht="15">
      <c r="B91" s="210" t="s">
        <v>319</v>
      </c>
      <c r="D91" s="156">
        <v>60</v>
      </c>
      <c r="E91" s="155"/>
      <c r="F91" s="253">
        <v>60</v>
      </c>
      <c r="G91" s="155"/>
      <c r="H91" s="43"/>
      <c r="I91" s="132"/>
      <c r="J91" s="132"/>
      <c r="K91" s="132"/>
    </row>
    <row r="92" spans="2:11" ht="15">
      <c r="B92" s="246" t="s">
        <v>47</v>
      </c>
      <c r="C92" s="136"/>
      <c r="D92" s="247">
        <f>SUM(D82:D91)</f>
        <v>92315.6</v>
      </c>
      <c r="E92" s="247"/>
      <c r="F92" s="247">
        <f>SUM(F82:F91)</f>
        <v>92675</v>
      </c>
      <c r="G92" s="132"/>
      <c r="H92" s="132"/>
      <c r="I92" s="132"/>
      <c r="J92" s="132"/>
      <c r="K92" s="132"/>
    </row>
    <row r="93" spans="1:11" s="178" customFormat="1" ht="22.5" customHeight="1">
      <c r="A93" s="231"/>
      <c r="B93" s="227" t="s">
        <v>222</v>
      </c>
      <c r="C93" s="231"/>
      <c r="D93" s="276"/>
      <c r="E93" s="231"/>
      <c r="F93" s="277"/>
      <c r="G93" s="231"/>
      <c r="H93" s="278"/>
      <c r="I93" s="231"/>
      <c r="J93" s="231"/>
      <c r="K93" s="231"/>
    </row>
    <row r="94" spans="2:11" ht="15">
      <c r="B94" s="155" t="s">
        <v>320</v>
      </c>
      <c r="C94" s="136"/>
      <c r="D94" s="156">
        <v>2400</v>
      </c>
      <c r="E94" s="157"/>
      <c r="F94" s="156">
        <v>1468.548</v>
      </c>
      <c r="G94" s="162"/>
      <c r="H94" s="132"/>
      <c r="I94" s="132"/>
      <c r="J94" s="132"/>
      <c r="K94" s="132"/>
    </row>
    <row r="95" spans="2:11" ht="33.75">
      <c r="B95" s="216" t="s">
        <v>321</v>
      </c>
      <c r="D95" s="139">
        <v>996.345</v>
      </c>
      <c r="E95" s="157"/>
      <c r="F95" s="156">
        <v>418.175</v>
      </c>
      <c r="G95" s="162"/>
      <c r="H95" s="132"/>
      <c r="I95" s="132"/>
      <c r="J95" s="132"/>
      <c r="K95" s="132"/>
    </row>
    <row r="96" spans="2:11" ht="15">
      <c r="B96" s="216" t="s">
        <v>322</v>
      </c>
      <c r="C96" s="136"/>
      <c r="D96" s="156">
        <v>200</v>
      </c>
      <c r="E96" s="259"/>
      <c r="F96" s="156">
        <v>200</v>
      </c>
      <c r="G96" s="135"/>
      <c r="H96" s="43"/>
      <c r="I96" s="132"/>
      <c r="J96" s="132"/>
      <c r="K96" s="132"/>
    </row>
    <row r="97" spans="2:11" ht="18">
      <c r="B97" s="210" t="s">
        <v>323</v>
      </c>
      <c r="C97" s="136"/>
      <c r="D97" s="156">
        <v>151</v>
      </c>
      <c r="E97" s="259"/>
      <c r="F97" s="156">
        <v>1600</v>
      </c>
      <c r="G97" s="135"/>
      <c r="H97" s="43"/>
      <c r="I97" s="132"/>
      <c r="J97" s="132"/>
      <c r="K97" s="132"/>
    </row>
    <row r="98" spans="2:11" ht="15">
      <c r="B98" s="38" t="s">
        <v>324</v>
      </c>
      <c r="D98" s="156">
        <v>80</v>
      </c>
      <c r="E98" s="157"/>
      <c r="F98" s="156">
        <v>25</v>
      </c>
      <c r="G98" s="160"/>
      <c r="H98" s="65"/>
      <c r="I98" s="132"/>
      <c r="J98" s="132"/>
      <c r="K98" s="132"/>
    </row>
    <row r="99" spans="2:11" ht="33.75">
      <c r="B99" s="210" t="s">
        <v>325</v>
      </c>
      <c r="D99" s="156">
        <v>62.975</v>
      </c>
      <c r="E99" s="157"/>
      <c r="F99" s="156">
        <v>0</v>
      </c>
      <c r="G99" s="160"/>
      <c r="H99" s="65"/>
      <c r="I99" s="132"/>
      <c r="J99" s="132"/>
      <c r="K99" s="132"/>
    </row>
    <row r="100" spans="2:11" ht="15">
      <c r="B100" s="42" t="s">
        <v>326</v>
      </c>
      <c r="D100" s="156">
        <v>8.438</v>
      </c>
      <c r="E100" s="157"/>
      <c r="F100" s="156">
        <v>9</v>
      </c>
      <c r="G100" s="160"/>
      <c r="H100" s="65"/>
      <c r="I100" s="132"/>
      <c r="J100" s="132"/>
      <c r="K100" s="132"/>
    </row>
    <row r="101" spans="2:11" ht="15">
      <c r="B101" s="246" t="s">
        <v>47</v>
      </c>
      <c r="C101" s="136"/>
      <c r="D101" s="247">
        <f>SUM(D94:D100)</f>
        <v>3898.7580000000003</v>
      </c>
      <c r="E101" s="247"/>
      <c r="F101" s="247">
        <f>SUM(F94:F100)</f>
        <v>3720.723</v>
      </c>
      <c r="G101" s="245"/>
      <c r="H101" s="136"/>
      <c r="I101" s="136"/>
      <c r="J101" s="136"/>
      <c r="K101" s="136"/>
    </row>
    <row r="102" spans="1:11" s="178" customFormat="1" ht="22.5" customHeight="1">
      <c r="A102" s="231"/>
      <c r="B102" s="227" t="s">
        <v>230</v>
      </c>
      <c r="C102" s="231"/>
      <c r="D102" s="276"/>
      <c r="E102" s="231"/>
      <c r="F102" s="277"/>
      <c r="G102" s="231"/>
      <c r="H102" s="278"/>
      <c r="I102" s="231"/>
      <c r="J102" s="231"/>
      <c r="K102" s="231"/>
    </row>
    <row r="103" spans="2:11" ht="15">
      <c r="B103" s="210" t="s">
        <v>327</v>
      </c>
      <c r="C103" s="136"/>
      <c r="D103" s="156">
        <v>2300</v>
      </c>
      <c r="E103" s="157"/>
      <c r="F103" s="156">
        <v>2300</v>
      </c>
      <c r="G103" s="260"/>
      <c r="H103" s="43"/>
      <c r="I103" s="132"/>
      <c r="J103" s="132"/>
      <c r="K103" s="132"/>
    </row>
    <row r="104" spans="2:11" ht="30.75">
      <c r="B104" s="89" t="s">
        <v>328</v>
      </c>
      <c r="C104" s="136"/>
      <c r="D104" s="156">
        <v>1937.73</v>
      </c>
      <c r="E104" s="157"/>
      <c r="F104" s="156">
        <v>1937.73</v>
      </c>
      <c r="G104" s="261"/>
      <c r="H104" s="43"/>
      <c r="I104" s="132"/>
      <c r="J104" s="132"/>
      <c r="K104" s="132"/>
    </row>
    <row r="105" spans="2:11" ht="15">
      <c r="B105" s="210" t="s">
        <v>329</v>
      </c>
      <c r="C105" s="136"/>
      <c r="D105" s="139">
        <v>1120</v>
      </c>
      <c r="E105" s="140"/>
      <c r="F105" s="139">
        <v>1120</v>
      </c>
      <c r="G105" s="261"/>
      <c r="H105" s="65"/>
      <c r="I105" s="132"/>
      <c r="J105" s="132"/>
      <c r="K105" s="132"/>
    </row>
    <row r="106" spans="2:11" ht="18">
      <c r="B106" s="155" t="s">
        <v>330</v>
      </c>
      <c r="C106" s="136"/>
      <c r="D106" s="155">
        <v>220</v>
      </c>
      <c r="E106" s="155"/>
      <c r="F106" s="255">
        <v>220</v>
      </c>
      <c r="G106" s="261"/>
      <c r="H106" s="65"/>
      <c r="I106" s="132"/>
      <c r="J106" s="132"/>
      <c r="K106" s="132"/>
    </row>
    <row r="107" spans="2:11" ht="15">
      <c r="B107" s="136" t="s">
        <v>47</v>
      </c>
      <c r="D107" s="247">
        <f>SUM(D103:D106)</f>
        <v>5577.73</v>
      </c>
      <c r="E107" s="155"/>
      <c r="F107" s="247">
        <f>SUM(F103:F106)</f>
        <v>5577.73</v>
      </c>
      <c r="G107" s="254"/>
      <c r="H107" s="65"/>
      <c r="I107" s="132"/>
      <c r="J107" s="132"/>
      <c r="K107" s="132"/>
    </row>
    <row r="108" spans="1:11" s="178" customFormat="1" ht="22.5" customHeight="1">
      <c r="A108" s="231"/>
      <c r="B108" s="227" t="s">
        <v>331</v>
      </c>
      <c r="C108" s="231"/>
      <c r="D108" s="276"/>
      <c r="E108" s="231"/>
      <c r="F108" s="277"/>
      <c r="G108" s="231"/>
      <c r="H108" s="278"/>
      <c r="I108" s="231"/>
      <c r="J108" s="231"/>
      <c r="K108" s="231"/>
    </row>
    <row r="109" spans="2:11" ht="18.75" customHeight="1">
      <c r="B109" s="42" t="s">
        <v>332</v>
      </c>
      <c r="D109" s="156">
        <v>975.623</v>
      </c>
      <c r="E109" s="157"/>
      <c r="F109" s="156">
        <v>0</v>
      </c>
      <c r="G109" s="262"/>
      <c r="H109" s="65"/>
      <c r="I109" s="132"/>
      <c r="J109" s="132"/>
      <c r="K109" s="132"/>
    </row>
    <row r="110" spans="2:11" ht="15">
      <c r="B110" s="42" t="s">
        <v>333</v>
      </c>
      <c r="D110" s="156">
        <v>312.861</v>
      </c>
      <c r="E110" s="248"/>
      <c r="F110" s="156" t="s">
        <v>209</v>
      </c>
      <c r="G110" s="263"/>
      <c r="H110" s="65"/>
      <c r="I110" s="132"/>
      <c r="J110" s="132"/>
      <c r="K110" s="132"/>
    </row>
    <row r="111" spans="2:11" ht="15">
      <c r="B111" s="42" t="s">
        <v>334</v>
      </c>
      <c r="D111" s="156">
        <v>25</v>
      </c>
      <c r="E111" s="157"/>
      <c r="F111" s="156">
        <v>25</v>
      </c>
      <c r="G111" s="262"/>
      <c r="H111" s="65"/>
      <c r="I111" s="132"/>
      <c r="J111" s="132"/>
      <c r="K111" s="132"/>
    </row>
    <row r="112" spans="2:11" ht="15">
      <c r="B112" s="136" t="s">
        <v>47</v>
      </c>
      <c r="C112" s="136"/>
      <c r="D112" s="247">
        <f>SUM(D109:D111)</f>
        <v>1313.484</v>
      </c>
      <c r="E112" s="247"/>
      <c r="F112" s="247">
        <f>SUM(F109:F111)</f>
        <v>25</v>
      </c>
      <c r="G112" s="262"/>
      <c r="H112" s="65"/>
      <c r="I112" s="132"/>
      <c r="J112" s="132"/>
      <c r="K112" s="132"/>
    </row>
    <row r="113" spans="1:11" s="178" customFormat="1" ht="22.5" customHeight="1">
      <c r="A113" s="231"/>
      <c r="B113" s="227" t="s">
        <v>160</v>
      </c>
      <c r="C113" s="231"/>
      <c r="D113" s="276"/>
      <c r="E113" s="231"/>
      <c r="F113" s="277"/>
      <c r="G113" s="231"/>
      <c r="H113" s="278"/>
      <c r="I113" s="231"/>
      <c r="J113" s="231"/>
      <c r="K113" s="231"/>
    </row>
    <row r="114" spans="1:11" ht="15">
      <c r="A114" s="135"/>
      <c r="B114" s="132" t="s">
        <v>335</v>
      </c>
      <c r="D114" s="156">
        <v>313.516</v>
      </c>
      <c r="E114" s="157"/>
      <c r="F114" s="156">
        <v>313.516</v>
      </c>
      <c r="G114" s="262"/>
      <c r="H114" s="65"/>
      <c r="I114" s="132"/>
      <c r="J114" s="132"/>
      <c r="K114" s="132"/>
    </row>
    <row r="115" spans="1:11" ht="15.75" customHeight="1">
      <c r="A115" s="135"/>
      <c r="B115" s="132" t="s">
        <v>336</v>
      </c>
      <c r="D115" s="156">
        <v>136</v>
      </c>
      <c r="E115" s="157"/>
      <c r="F115" s="156">
        <v>195</v>
      </c>
      <c r="G115" s="262"/>
      <c r="H115" s="65"/>
      <c r="I115" s="132"/>
      <c r="J115" s="132"/>
      <c r="K115" s="132"/>
    </row>
    <row r="116" spans="1:11" ht="18" customHeight="1">
      <c r="A116" s="66"/>
      <c r="B116" s="246" t="s">
        <v>47</v>
      </c>
      <c r="D116" s="247">
        <f>SUM(D114:D115)</f>
        <v>449.516</v>
      </c>
      <c r="E116" s="234"/>
      <c r="F116" s="247">
        <f>SUM(F114:F115)</f>
        <v>508.516</v>
      </c>
      <c r="G116" s="262"/>
      <c r="H116" s="65"/>
      <c r="I116" s="132"/>
      <c r="J116" s="132"/>
      <c r="K116" s="132"/>
    </row>
    <row r="117" spans="1:11" s="178" customFormat="1" ht="22.5" customHeight="1">
      <c r="A117" s="231"/>
      <c r="B117" s="227" t="s">
        <v>224</v>
      </c>
      <c r="C117" s="231"/>
      <c r="D117" s="276"/>
      <c r="E117" s="231"/>
      <c r="F117" s="277"/>
      <c r="G117" s="231"/>
      <c r="H117" s="278"/>
      <c r="I117" s="231"/>
      <c r="J117" s="231"/>
      <c r="K117" s="231"/>
    </row>
    <row r="118" spans="1:11" ht="15">
      <c r="A118" s="155"/>
      <c r="B118" s="132" t="s">
        <v>337</v>
      </c>
      <c r="C118" s="136"/>
      <c r="D118" s="156">
        <v>23600</v>
      </c>
      <c r="E118" s="157"/>
      <c r="F118" s="156">
        <v>24200</v>
      </c>
      <c r="G118" s="262"/>
      <c r="H118" s="65"/>
      <c r="I118" s="132"/>
      <c r="J118" s="132"/>
      <c r="K118" s="132"/>
    </row>
    <row r="119" spans="2:11" ht="15">
      <c r="B119" s="38" t="s">
        <v>338</v>
      </c>
      <c r="D119" s="156">
        <v>98</v>
      </c>
      <c r="E119" s="157"/>
      <c r="F119" s="156">
        <v>800</v>
      </c>
      <c r="G119" s="262"/>
      <c r="H119" s="65"/>
      <c r="I119" s="132"/>
      <c r="J119" s="132"/>
      <c r="K119" s="132"/>
    </row>
    <row r="120" spans="2:11" ht="15">
      <c r="B120" s="246" t="s">
        <v>47</v>
      </c>
      <c r="C120" s="136"/>
      <c r="D120" s="247">
        <f>SUM(D118:D119)</f>
        <v>23698</v>
      </c>
      <c r="E120" s="247"/>
      <c r="F120" s="247">
        <f>SUM(F118:F119)</f>
        <v>25000</v>
      </c>
      <c r="G120" s="262"/>
      <c r="H120" s="65"/>
      <c r="I120" s="132"/>
      <c r="J120" s="132"/>
      <c r="K120" s="132"/>
    </row>
    <row r="121" spans="2:11" ht="15">
      <c r="B121" s="132"/>
      <c r="D121" s="257"/>
      <c r="E121" s="258"/>
      <c r="F121" s="257"/>
      <c r="G121" s="132"/>
      <c r="H121" s="132"/>
      <c r="I121" s="136"/>
      <c r="J121" s="132"/>
      <c r="K121" s="132"/>
    </row>
    <row r="122" spans="2:11" ht="15">
      <c r="B122" s="65" t="s">
        <v>339</v>
      </c>
      <c r="D122" s="137">
        <f>D31+D54+D80+D92+D101+D107+D112+D116+D120</f>
        <v>1008765.3520000001</v>
      </c>
      <c r="E122" s="258"/>
      <c r="F122" s="137">
        <f>F31+F54+F80+F92+F101+F107+F112+F116+F120</f>
        <v>1002448.847</v>
      </c>
      <c r="G122" s="264"/>
      <c r="H122" s="132"/>
      <c r="I122" s="132"/>
      <c r="J122" s="132"/>
      <c r="K122" s="132"/>
    </row>
    <row r="123" spans="2:11" ht="30.75">
      <c r="B123" s="88" t="s">
        <v>340</v>
      </c>
      <c r="C123" s="160"/>
      <c r="D123" s="137">
        <f>D122-D35-D65-D13-D110-D97</f>
        <v>955271.1490000001</v>
      </c>
      <c r="E123" s="264"/>
      <c r="F123" s="137">
        <f>F122</f>
        <v>1002448.847</v>
      </c>
      <c r="G123" s="138"/>
      <c r="H123" s="160"/>
      <c r="I123" s="160"/>
      <c r="J123" s="160"/>
      <c r="K123" s="160"/>
    </row>
    <row r="124" spans="2:11" ht="15">
      <c r="B124" s="148"/>
      <c r="C124" s="148"/>
      <c r="D124" s="265"/>
      <c r="E124" s="148"/>
      <c r="F124" s="266"/>
      <c r="G124" s="132"/>
      <c r="H124" s="160"/>
      <c r="I124" s="132"/>
      <c r="J124" s="132"/>
      <c r="K124" s="132"/>
    </row>
    <row r="125" spans="2:11" ht="15">
      <c r="B125" s="132"/>
      <c r="D125" s="159"/>
      <c r="F125" s="239"/>
      <c r="G125" s="155"/>
      <c r="H125" s="267"/>
      <c r="I125" s="161"/>
      <c r="J125" s="155"/>
      <c r="K125" s="142"/>
    </row>
    <row r="126" spans="2:11" ht="15">
      <c r="B126" s="132" t="s">
        <v>341</v>
      </c>
      <c r="D126" s="159"/>
      <c r="F126" s="239"/>
      <c r="G126" s="155"/>
      <c r="H126" s="267"/>
      <c r="I126" s="161"/>
      <c r="J126" s="155"/>
      <c r="K126" s="142"/>
    </row>
    <row r="127" spans="2:11" ht="30.75">
      <c r="B127" s="154" t="s">
        <v>342</v>
      </c>
      <c r="D127" s="159"/>
      <c r="F127" s="239"/>
      <c r="G127" s="155"/>
      <c r="H127" s="267"/>
      <c r="I127" s="161"/>
      <c r="J127" s="155"/>
      <c r="K127" s="142"/>
    </row>
    <row r="128" spans="2:11" ht="15">
      <c r="B128" s="164" t="s">
        <v>343</v>
      </c>
      <c r="D128" s="159"/>
      <c r="F128" s="239"/>
      <c r="G128" s="155"/>
      <c r="H128" s="268"/>
      <c r="I128" s="163"/>
      <c r="J128" s="155"/>
      <c r="K128" s="142"/>
    </row>
    <row r="129" spans="2:11" ht="15">
      <c r="B129" s="269" t="s">
        <v>344</v>
      </c>
      <c r="D129" s="159"/>
      <c r="F129" s="239"/>
      <c r="G129" s="155"/>
      <c r="H129" s="268"/>
      <c r="I129" s="163"/>
      <c r="J129" s="155"/>
      <c r="K129" s="142"/>
    </row>
    <row r="130" spans="2:11" ht="15">
      <c r="B130" s="269"/>
      <c r="D130" s="159"/>
      <c r="F130" s="239"/>
      <c r="G130" s="155"/>
      <c r="H130" s="268"/>
      <c r="I130" s="163"/>
      <c r="J130" s="155"/>
      <c r="K130" s="142"/>
    </row>
    <row r="131" spans="2:11" ht="15">
      <c r="B131" s="132"/>
      <c r="D131" s="159"/>
      <c r="F131" s="239"/>
      <c r="G131" s="155"/>
      <c r="H131" s="267"/>
      <c r="I131" s="161"/>
      <c r="J131" s="155"/>
      <c r="K131" s="142"/>
    </row>
    <row r="132" spans="2:11" ht="15">
      <c r="B132" s="304" t="s">
        <v>345</v>
      </c>
      <c r="C132" s="305"/>
      <c r="D132" s="305"/>
      <c r="E132" s="305"/>
      <c r="F132" s="305"/>
      <c r="G132" s="305"/>
      <c r="H132" s="305"/>
      <c r="I132" s="305"/>
      <c r="J132" s="305"/>
      <c r="K132" s="305"/>
    </row>
    <row r="133" spans="2:11" ht="33.75">
      <c r="B133" s="270" t="s">
        <v>346</v>
      </c>
      <c r="C133" s="271"/>
      <c r="D133" s="271"/>
      <c r="E133" s="271"/>
      <c r="F133" s="271"/>
      <c r="G133" s="271"/>
      <c r="H133" s="271"/>
      <c r="I133" s="271"/>
      <c r="J133" s="271"/>
      <c r="K133" s="271"/>
    </row>
    <row r="134" spans="2:11" ht="18">
      <c r="B134" s="165" t="s">
        <v>347</v>
      </c>
      <c r="C134" s="160"/>
      <c r="D134" s="146"/>
      <c r="E134" s="135"/>
      <c r="F134" s="146"/>
      <c r="G134" s="160"/>
      <c r="H134" s="238"/>
      <c r="I134" s="238"/>
      <c r="J134" s="238"/>
      <c r="K134" s="238"/>
    </row>
    <row r="135" spans="2:11" ht="18">
      <c r="B135" s="241" t="s">
        <v>348</v>
      </c>
      <c r="C135" s="160"/>
      <c r="D135" s="272"/>
      <c r="E135" s="160"/>
      <c r="F135" s="272"/>
      <c r="G135" s="273"/>
      <c r="H135" s="238"/>
      <c r="I135" s="238"/>
      <c r="J135" s="238"/>
      <c r="K135" s="238"/>
    </row>
    <row r="136" spans="2:11" ht="15">
      <c r="B136" s="306" t="s">
        <v>349</v>
      </c>
      <c r="C136" s="307"/>
      <c r="D136" s="307"/>
      <c r="E136" s="307"/>
      <c r="F136" s="307"/>
      <c r="G136" s="307"/>
      <c r="H136" s="307"/>
      <c r="I136" s="274"/>
      <c r="J136" s="274"/>
      <c r="K136" s="274"/>
    </row>
    <row r="137" spans="2:11" ht="18">
      <c r="B137" s="281" t="s">
        <v>379</v>
      </c>
      <c r="C137" s="160"/>
      <c r="D137" s="272"/>
      <c r="E137" s="160"/>
      <c r="F137" s="272"/>
      <c r="G137" s="273"/>
      <c r="H137" s="238"/>
      <c r="I137" s="238"/>
      <c r="J137" s="238"/>
      <c r="K137" s="238"/>
    </row>
    <row r="138" spans="2:11" ht="18">
      <c r="B138" s="275" t="s">
        <v>350</v>
      </c>
      <c r="C138" s="160"/>
      <c r="D138" s="272"/>
      <c r="E138" s="160"/>
      <c r="F138" s="272"/>
      <c r="G138" s="273"/>
      <c r="H138" s="238"/>
      <c r="I138" s="238"/>
      <c r="J138" s="238"/>
      <c r="K138" s="238"/>
    </row>
    <row r="139" spans="2:11" ht="18">
      <c r="B139" s="241" t="s">
        <v>351</v>
      </c>
      <c r="C139" s="160"/>
      <c r="D139" s="272"/>
      <c r="E139" s="160"/>
      <c r="F139" s="272"/>
      <c r="G139" s="273"/>
      <c r="H139" s="238"/>
      <c r="I139" s="238"/>
      <c r="J139" s="238"/>
      <c r="K139" s="238"/>
    </row>
    <row r="140" spans="2:11" ht="18">
      <c r="B140" s="282" t="s">
        <v>380</v>
      </c>
      <c r="G140" s="273"/>
      <c r="H140" s="238"/>
      <c r="I140" s="238"/>
      <c r="J140" s="238"/>
      <c r="K140" s="238"/>
    </row>
    <row r="141" spans="2:11" ht="17.25">
      <c r="B141" s="283" t="s">
        <v>381</v>
      </c>
      <c r="G141" s="132"/>
      <c r="H141" s="142"/>
      <c r="I141" s="132"/>
      <c r="J141" s="132"/>
      <c r="K141" s="132"/>
    </row>
  </sheetData>
  <sheetProtection/>
  <mergeCells count="2">
    <mergeCell ref="B132:K132"/>
    <mergeCell ref="B136:H136"/>
  </mergeCells>
  <hyperlinks>
    <hyperlink ref="F1" location="Cynnwys!A1" display="Yn ol i cynnw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62"/>
  <sheetViews>
    <sheetView zoomScale="85" zoomScaleNormal="85" zoomScalePageLayoutView="0" workbookViewId="0" topLeftCell="L1">
      <selection activeCell="T41" sqref="T41"/>
    </sheetView>
  </sheetViews>
  <sheetFormatPr defaultColWidth="8.88671875" defaultRowHeight="15"/>
  <cols>
    <col min="1" max="1" width="3.3359375" style="1" customWidth="1"/>
    <col min="2" max="2" width="26.10546875" style="1" customWidth="1"/>
    <col min="3" max="3" width="11.21484375" style="1" customWidth="1"/>
    <col min="4" max="4" width="11.3359375" style="1" customWidth="1"/>
    <col min="5" max="5" width="0.9921875" style="1" customWidth="1"/>
    <col min="6" max="6" width="12.3359375" style="1" customWidth="1"/>
    <col min="7" max="7" width="6.77734375" style="1" customWidth="1"/>
    <col min="8" max="8" width="14.10546875" style="1" customWidth="1"/>
    <col min="9" max="9" width="12.21484375" style="1" customWidth="1"/>
    <col min="10" max="10" width="13.88671875" style="1" customWidth="1"/>
    <col min="11" max="11" width="8.99609375" style="1" customWidth="1"/>
    <col min="12" max="12" width="9.5546875" style="1" customWidth="1"/>
    <col min="13" max="13" width="8.10546875" style="1" customWidth="1"/>
    <col min="14" max="14" width="10.10546875" style="1" customWidth="1"/>
    <col min="15" max="15" width="10.5546875" style="1" customWidth="1"/>
    <col min="16" max="16" width="5.77734375" style="1" customWidth="1"/>
    <col min="17" max="17" width="9.77734375" style="1" customWidth="1"/>
    <col min="18" max="18" width="7.6640625" style="1" customWidth="1"/>
    <col min="19" max="19" width="12.6640625" style="1" customWidth="1"/>
    <col min="20" max="20" width="8.4453125" style="1" customWidth="1"/>
    <col min="21" max="21" width="19.4453125" style="1" customWidth="1"/>
    <col min="22" max="22" width="11.21484375" style="1" bestFit="1" customWidth="1"/>
    <col min="23" max="250" width="8.88671875" style="1" customWidth="1"/>
    <col min="251" max="251" width="3.3359375" style="1" customWidth="1"/>
    <col min="252" max="252" width="18.21484375" style="1" customWidth="1"/>
    <col min="253" max="253" width="2.77734375" style="1" customWidth="1"/>
    <col min="254" max="255" width="15.10546875" style="1" customWidth="1"/>
    <col min="256" max="16384" width="2.4453125" style="1" customWidth="1"/>
  </cols>
  <sheetData>
    <row r="1" spans="2:22" ht="15.75" customHeight="1">
      <c r="B1" s="2" t="s">
        <v>27</v>
      </c>
      <c r="V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5">
      <c r="B5" s="2" t="s">
        <v>382</v>
      </c>
    </row>
    <row r="6" spans="2:22" s="4" customFormat="1" ht="12.75" customHeight="1">
      <c r="B6" s="6"/>
      <c r="C6" s="6"/>
      <c r="D6" s="6"/>
      <c r="E6" s="6"/>
      <c r="F6" s="6"/>
      <c r="G6" s="6"/>
      <c r="H6" s="6"/>
      <c r="I6" s="6"/>
      <c r="V6" s="7" t="s">
        <v>58</v>
      </c>
    </row>
    <row r="7" spans="2:22" s="124" customFormat="1" ht="12.75" customHeight="1">
      <c r="B7" s="288" t="s">
        <v>0</v>
      </c>
      <c r="C7" s="308" t="s">
        <v>364</v>
      </c>
      <c r="D7" s="308" t="s">
        <v>365</v>
      </c>
      <c r="E7" s="196"/>
      <c r="F7" s="308" t="s">
        <v>366</v>
      </c>
      <c r="G7" s="308" t="s">
        <v>367</v>
      </c>
      <c r="H7" s="308" t="s">
        <v>368</v>
      </c>
      <c r="I7" s="308" t="s">
        <v>369</v>
      </c>
      <c r="J7" s="308" t="s">
        <v>370</v>
      </c>
      <c r="K7" s="308" t="s">
        <v>354</v>
      </c>
      <c r="L7" s="308" t="s">
        <v>355</v>
      </c>
      <c r="M7" s="308" t="s">
        <v>356</v>
      </c>
      <c r="N7" s="308" t="s">
        <v>357</v>
      </c>
      <c r="O7" s="308" t="s">
        <v>358</v>
      </c>
      <c r="P7" s="308" t="s">
        <v>359</v>
      </c>
      <c r="Q7" s="308" t="s">
        <v>363</v>
      </c>
      <c r="R7" s="308" t="s">
        <v>362</v>
      </c>
      <c r="S7" s="308" t="s">
        <v>361</v>
      </c>
      <c r="T7" s="308" t="s">
        <v>2</v>
      </c>
      <c r="U7" s="308" t="s">
        <v>360</v>
      </c>
      <c r="V7" s="308" t="s">
        <v>371</v>
      </c>
    </row>
    <row r="8" spans="2:22" s="124" customFormat="1" ht="12.75" customHeight="1">
      <c r="B8" s="289"/>
      <c r="C8" s="309"/>
      <c r="D8" s="309"/>
      <c r="E8" s="196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</row>
    <row r="9" spans="2:22" s="124" customFormat="1" ht="12.75" customHeight="1">
      <c r="B9" s="289"/>
      <c r="C9" s="309"/>
      <c r="D9" s="309"/>
      <c r="E9" s="196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</row>
    <row r="10" spans="2:22" s="8" customFormat="1" ht="12.75" customHeight="1">
      <c r="B10" s="289"/>
      <c r="C10" s="309"/>
      <c r="D10" s="309"/>
      <c r="E10" s="197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</row>
    <row r="11" spans="2:22" s="4" customFormat="1" ht="12.75" customHeight="1">
      <c r="B11" s="290"/>
      <c r="C11" s="310"/>
      <c r="D11" s="310"/>
      <c r="E11" s="198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</row>
    <row r="12" s="4" customFormat="1" ht="6" customHeight="1"/>
    <row r="13" spans="2:22" s="4" customFormat="1" ht="15">
      <c r="B13" s="184" t="s">
        <v>4</v>
      </c>
      <c r="C13" s="184">
        <v>95791012</v>
      </c>
      <c r="D13" s="184">
        <v>325263</v>
      </c>
      <c r="E13" s="184"/>
      <c r="F13" s="184">
        <v>5593529</v>
      </c>
      <c r="G13" s="184">
        <v>-269160</v>
      </c>
      <c r="H13" s="184">
        <v>-1207844</v>
      </c>
      <c r="I13" s="185">
        <v>17290.999181914376</v>
      </c>
      <c r="J13" s="184">
        <v>-207481</v>
      </c>
      <c r="K13" s="184">
        <v>-254424</v>
      </c>
      <c r="L13" s="186">
        <v>-145379</v>
      </c>
      <c r="M13" s="184">
        <v>-41389</v>
      </c>
      <c r="N13" s="184">
        <v>-94502</v>
      </c>
      <c r="O13" s="184">
        <v>-11100</v>
      </c>
      <c r="P13" s="184">
        <v>1181</v>
      </c>
      <c r="Q13" s="187">
        <v>326440</v>
      </c>
      <c r="R13" s="184">
        <v>-12320</v>
      </c>
      <c r="S13" s="184">
        <f>SUM(F13:R13)</f>
        <v>3694841.999181914</v>
      </c>
      <c r="T13" s="200">
        <f>S13/C13</f>
        <v>0.03857190692569272</v>
      </c>
      <c r="U13" s="200">
        <f>'Tabl 1a'!H10</f>
        <v>0.03782</v>
      </c>
      <c r="V13" s="200">
        <f>U13-T13</f>
        <v>-0.0007519069256927205</v>
      </c>
    </row>
    <row r="14" spans="2:22" s="4" customFormat="1" ht="15">
      <c r="B14" s="188" t="s">
        <v>5</v>
      </c>
      <c r="C14" s="188">
        <v>176551793</v>
      </c>
      <c r="D14" s="188">
        <v>737108</v>
      </c>
      <c r="E14" s="188"/>
      <c r="F14" s="188">
        <v>9926140</v>
      </c>
      <c r="G14" s="188">
        <v>0</v>
      </c>
      <c r="H14" s="188">
        <v>-2085834</v>
      </c>
      <c r="I14" s="189">
        <v>47389.79172106553</v>
      </c>
      <c r="J14" s="188">
        <v>109446</v>
      </c>
      <c r="K14" s="188">
        <v>-158730</v>
      </c>
      <c r="L14" s="189">
        <v>-105097</v>
      </c>
      <c r="M14" s="188">
        <v>-66462</v>
      </c>
      <c r="N14" s="188">
        <v>-102426</v>
      </c>
      <c r="O14" s="188">
        <v>-35491</v>
      </c>
      <c r="P14" s="188">
        <v>24790</v>
      </c>
      <c r="Q14" s="190">
        <v>723482</v>
      </c>
      <c r="R14" s="188">
        <v>-23523</v>
      </c>
      <c r="S14" s="188">
        <f aca="true" t="shared" si="0" ref="S14:S34">SUM(F14:R14)</f>
        <v>8253684.7917210655</v>
      </c>
      <c r="T14" s="201">
        <f aca="true" t="shared" si="1" ref="T14:T34">S14/C14</f>
        <v>0.04674936828152782</v>
      </c>
      <c r="U14" s="201">
        <f>'Tabl 1a'!H11</f>
        <v>0.045738</v>
      </c>
      <c r="V14" s="201">
        <f aca="true" t="shared" si="2" ref="V14:V34">U14-T14</f>
        <v>-0.0010113682815278205</v>
      </c>
    </row>
    <row r="15" spans="2:22" s="4" customFormat="1" ht="15">
      <c r="B15" s="184" t="s">
        <v>6</v>
      </c>
      <c r="C15" s="184">
        <v>154192414</v>
      </c>
      <c r="D15" s="184">
        <v>32603</v>
      </c>
      <c r="E15" s="184"/>
      <c r="F15" s="184">
        <v>8891026</v>
      </c>
      <c r="G15" s="184">
        <v>-691317</v>
      </c>
      <c r="H15" s="184">
        <v>-1838699</v>
      </c>
      <c r="I15" s="185">
        <v>12286.847028027056</v>
      </c>
      <c r="J15" s="184">
        <v>-476994</v>
      </c>
      <c r="K15" s="184">
        <v>-164126</v>
      </c>
      <c r="L15" s="186">
        <v>186652</v>
      </c>
      <c r="M15" s="184">
        <v>-49875</v>
      </c>
      <c r="N15" s="184">
        <v>-65241</v>
      </c>
      <c r="O15" s="184">
        <v>-17698</v>
      </c>
      <c r="P15" s="184">
        <v>-84416</v>
      </c>
      <c r="Q15" s="187">
        <v>-12274</v>
      </c>
      <c r="R15" s="184">
        <v>-145261</v>
      </c>
      <c r="S15" s="184">
        <f t="shared" si="0"/>
        <v>5544063.847028027</v>
      </c>
      <c r="T15" s="200">
        <f t="shared" si="1"/>
        <v>0.03595549030724707</v>
      </c>
      <c r="U15" s="200">
        <f>'Tabl 1a'!H12</f>
        <v>0.034183</v>
      </c>
      <c r="V15" s="200">
        <f t="shared" si="2"/>
        <v>-0.0017724903072470696</v>
      </c>
    </row>
    <row r="16" spans="2:22" s="4" customFormat="1" ht="15">
      <c r="B16" s="188" t="s">
        <v>7</v>
      </c>
      <c r="C16" s="188">
        <v>143636661</v>
      </c>
      <c r="D16" s="188">
        <v>282485</v>
      </c>
      <c r="E16" s="188"/>
      <c r="F16" s="188">
        <v>8003994</v>
      </c>
      <c r="G16" s="188">
        <v>0</v>
      </c>
      <c r="H16" s="188">
        <v>-1793739</v>
      </c>
      <c r="I16" s="189">
        <v>6234.534316293662</v>
      </c>
      <c r="J16" s="188">
        <v>109519</v>
      </c>
      <c r="K16" s="188">
        <v>106026</v>
      </c>
      <c r="L16" s="191">
        <v>-201004</v>
      </c>
      <c r="M16" s="188">
        <v>-31456</v>
      </c>
      <c r="N16" s="188">
        <v>-64936</v>
      </c>
      <c r="O16" s="188">
        <v>390</v>
      </c>
      <c r="P16" s="188">
        <v>-18903</v>
      </c>
      <c r="Q16" s="190">
        <v>108373</v>
      </c>
      <c r="R16" s="188">
        <v>-62569</v>
      </c>
      <c r="S16" s="188">
        <f t="shared" si="0"/>
        <v>6161929.534316294</v>
      </c>
      <c r="T16" s="201">
        <f t="shared" si="1"/>
        <v>0.042899420603464834</v>
      </c>
      <c r="U16" s="201">
        <f>'Tabl 1a'!H13</f>
        <v>0.042679</v>
      </c>
      <c r="V16" s="201">
        <f t="shared" si="2"/>
        <v>-0.0002204206034648326</v>
      </c>
    </row>
    <row r="17" spans="2:22" s="4" customFormat="1" ht="15">
      <c r="B17" s="184" t="s">
        <v>8</v>
      </c>
      <c r="C17" s="184">
        <v>188980439</v>
      </c>
      <c r="D17" s="184">
        <v>563530</v>
      </c>
      <c r="E17" s="184"/>
      <c r="F17" s="184">
        <v>11382788</v>
      </c>
      <c r="G17" s="184">
        <v>-536757</v>
      </c>
      <c r="H17" s="184">
        <v>-2667780</v>
      </c>
      <c r="I17" s="185">
        <v>-40638.735865035094</v>
      </c>
      <c r="J17" s="184">
        <v>-613821</v>
      </c>
      <c r="K17" s="184">
        <v>-250098</v>
      </c>
      <c r="L17" s="186">
        <v>-67858</v>
      </c>
      <c r="M17" s="184">
        <v>96311</v>
      </c>
      <c r="N17" s="184">
        <v>-117648</v>
      </c>
      <c r="O17" s="184">
        <v>2454</v>
      </c>
      <c r="P17" s="184">
        <v>2414</v>
      </c>
      <c r="Q17" s="187">
        <v>-305732</v>
      </c>
      <c r="R17" s="184">
        <v>46019</v>
      </c>
      <c r="S17" s="184">
        <f t="shared" si="0"/>
        <v>6929653.264134965</v>
      </c>
      <c r="T17" s="200">
        <f t="shared" si="1"/>
        <v>0.03666862719127753</v>
      </c>
      <c r="U17" s="200">
        <f>'Tabl 1a'!H14</f>
        <v>0.037327</v>
      </c>
      <c r="V17" s="200">
        <f t="shared" si="2"/>
        <v>0.0006583728087224683</v>
      </c>
    </row>
    <row r="18" spans="2:22" s="4" customFormat="1" ht="15">
      <c r="B18" s="188" t="s">
        <v>9</v>
      </c>
      <c r="C18" s="188">
        <v>175251933</v>
      </c>
      <c r="D18" s="188">
        <v>621098</v>
      </c>
      <c r="E18" s="188"/>
      <c r="F18" s="188">
        <v>10197003</v>
      </c>
      <c r="G18" s="188">
        <v>0</v>
      </c>
      <c r="H18" s="188">
        <v>-2248364</v>
      </c>
      <c r="I18" s="189">
        <v>-9890.143999553751</v>
      </c>
      <c r="J18" s="188">
        <v>-173759</v>
      </c>
      <c r="K18" s="188">
        <v>80205</v>
      </c>
      <c r="L18" s="191">
        <v>-1106265</v>
      </c>
      <c r="M18" s="188">
        <v>-113639</v>
      </c>
      <c r="N18" s="188">
        <v>-190527</v>
      </c>
      <c r="O18" s="188">
        <v>-20530</v>
      </c>
      <c r="P18" s="188">
        <v>12080</v>
      </c>
      <c r="Q18" s="190">
        <v>-284179</v>
      </c>
      <c r="R18" s="188">
        <v>56615</v>
      </c>
      <c r="S18" s="188">
        <f t="shared" si="0"/>
        <v>6198749.856000446</v>
      </c>
      <c r="T18" s="201">
        <f t="shared" si="1"/>
        <v>0.0353705077592522</v>
      </c>
      <c r="U18" s="201">
        <f>'Tabl 1a'!H15</f>
        <v>0.034664</v>
      </c>
      <c r="V18" s="201">
        <f t="shared" si="2"/>
        <v>-0.0007065077592521979</v>
      </c>
    </row>
    <row r="19" spans="2:22" s="4" customFormat="1" ht="15">
      <c r="B19" s="184" t="s">
        <v>10</v>
      </c>
      <c r="C19" s="184">
        <v>174290605</v>
      </c>
      <c r="D19" s="184">
        <v>490517</v>
      </c>
      <c r="E19" s="184"/>
      <c r="F19" s="184">
        <v>10442270</v>
      </c>
      <c r="G19" s="184">
        <v>-1213511</v>
      </c>
      <c r="H19" s="184">
        <v>-2159029</v>
      </c>
      <c r="I19" s="185">
        <v>86227.86995265912</v>
      </c>
      <c r="J19" s="184">
        <v>-867074</v>
      </c>
      <c r="K19" s="184">
        <v>-441801</v>
      </c>
      <c r="L19" s="186">
        <v>146015</v>
      </c>
      <c r="M19" s="184">
        <v>-52516</v>
      </c>
      <c r="N19" s="184">
        <v>142722</v>
      </c>
      <c r="O19" s="184">
        <v>500</v>
      </c>
      <c r="P19" s="184">
        <v>17972</v>
      </c>
      <c r="Q19" s="187">
        <v>1453112</v>
      </c>
      <c r="R19" s="184">
        <v>-124812</v>
      </c>
      <c r="S19" s="184">
        <f t="shared" si="0"/>
        <v>7430075.869952659</v>
      </c>
      <c r="T19" s="200">
        <f t="shared" si="1"/>
        <v>0.042630386588839136</v>
      </c>
      <c r="U19" s="200">
        <f>'Tabl 1a'!H16</f>
        <v>0.041532</v>
      </c>
      <c r="V19" s="200">
        <f t="shared" si="2"/>
        <v>-0.001098386588839137</v>
      </c>
    </row>
    <row r="20" spans="2:22" s="4" customFormat="1" ht="15">
      <c r="B20" s="188" t="s">
        <v>11</v>
      </c>
      <c r="C20" s="188">
        <v>102091303</v>
      </c>
      <c r="D20" s="188">
        <v>53436</v>
      </c>
      <c r="E20" s="188"/>
      <c r="F20" s="188">
        <v>5845279</v>
      </c>
      <c r="G20" s="188">
        <v>0</v>
      </c>
      <c r="H20" s="188">
        <v>-1163735</v>
      </c>
      <c r="I20" s="189">
        <v>79386.6539606424</v>
      </c>
      <c r="J20" s="188">
        <v>-146682</v>
      </c>
      <c r="K20" s="188">
        <v>175288</v>
      </c>
      <c r="L20" s="191">
        <v>-760829</v>
      </c>
      <c r="M20" s="188">
        <v>13155</v>
      </c>
      <c r="N20" s="188">
        <v>59465</v>
      </c>
      <c r="O20" s="188">
        <v>-14688</v>
      </c>
      <c r="P20" s="188">
        <v>-527</v>
      </c>
      <c r="Q20" s="190">
        <v>488745</v>
      </c>
      <c r="R20" s="188">
        <v>-88363</v>
      </c>
      <c r="S20" s="188">
        <f t="shared" si="0"/>
        <v>4486494.653960642</v>
      </c>
      <c r="T20" s="201">
        <f t="shared" si="1"/>
        <v>0.04394590452000248</v>
      </c>
      <c r="U20" s="201">
        <f>'Tabl 1a'!H17</f>
        <v>0.041988</v>
      </c>
      <c r="V20" s="201">
        <f t="shared" si="2"/>
        <v>-0.001957904520002482</v>
      </c>
    </row>
    <row r="21" spans="2:22" s="4" customFormat="1" ht="15">
      <c r="B21" s="184" t="s">
        <v>12</v>
      </c>
      <c r="C21" s="184">
        <v>162447804</v>
      </c>
      <c r="D21" s="184">
        <v>-368266</v>
      </c>
      <c r="E21" s="184"/>
      <c r="F21" s="184">
        <v>9676596</v>
      </c>
      <c r="G21" s="184">
        <v>0</v>
      </c>
      <c r="H21" s="184">
        <v>-2072986</v>
      </c>
      <c r="I21" s="185">
        <v>27403.456057029776</v>
      </c>
      <c r="J21" s="184">
        <v>-579025</v>
      </c>
      <c r="K21" s="184">
        <v>161311</v>
      </c>
      <c r="L21" s="186">
        <v>232429</v>
      </c>
      <c r="M21" s="184">
        <v>50588</v>
      </c>
      <c r="N21" s="184">
        <v>600883</v>
      </c>
      <c r="O21" s="184">
        <v>-21572</v>
      </c>
      <c r="P21" s="184">
        <v>16762</v>
      </c>
      <c r="Q21" s="187">
        <v>73028</v>
      </c>
      <c r="R21" s="184">
        <v>-23501</v>
      </c>
      <c r="S21" s="184">
        <f t="shared" si="0"/>
        <v>8141916.45605703</v>
      </c>
      <c r="T21" s="200">
        <f t="shared" si="1"/>
        <v>0.05012020018477461</v>
      </c>
      <c r="U21" s="200">
        <f>'Tabl 1a'!H18</f>
        <v>0.049051</v>
      </c>
      <c r="V21" s="200">
        <f t="shared" si="2"/>
        <v>-0.0010692001847746116</v>
      </c>
    </row>
    <row r="22" spans="2:22" s="4" customFormat="1" ht="15">
      <c r="B22" s="188" t="s">
        <v>13</v>
      </c>
      <c r="C22" s="188">
        <v>260388476</v>
      </c>
      <c r="D22" s="188">
        <v>-1048387</v>
      </c>
      <c r="E22" s="188"/>
      <c r="F22" s="188">
        <v>14717508</v>
      </c>
      <c r="G22" s="188">
        <v>0</v>
      </c>
      <c r="H22" s="188">
        <v>-3271134</v>
      </c>
      <c r="I22" s="189">
        <v>544.012013296131</v>
      </c>
      <c r="J22" s="188">
        <v>165284</v>
      </c>
      <c r="K22" s="188">
        <v>-260254</v>
      </c>
      <c r="L22" s="191">
        <v>255679</v>
      </c>
      <c r="M22" s="188">
        <v>-35780</v>
      </c>
      <c r="N22" s="188">
        <v>-29212</v>
      </c>
      <c r="O22" s="188">
        <v>-22055</v>
      </c>
      <c r="P22" s="188">
        <v>14649</v>
      </c>
      <c r="Q22" s="190">
        <v>-17892</v>
      </c>
      <c r="R22" s="188">
        <v>58592</v>
      </c>
      <c r="S22" s="188">
        <f t="shared" si="0"/>
        <v>11575929.012013296</v>
      </c>
      <c r="T22" s="201">
        <f t="shared" si="1"/>
        <v>0.04445637990528158</v>
      </c>
      <c r="U22" s="201">
        <f>'Tabl 1a'!H19</f>
        <v>0.043975</v>
      </c>
      <c r="V22" s="201">
        <f t="shared" si="2"/>
        <v>-0.00048137990528158286</v>
      </c>
    </row>
    <row r="23" spans="2:22" s="4" customFormat="1" ht="15">
      <c r="B23" s="184" t="s">
        <v>14</v>
      </c>
      <c r="C23" s="184">
        <v>322210874</v>
      </c>
      <c r="D23" s="184">
        <v>-496599</v>
      </c>
      <c r="E23" s="184"/>
      <c r="F23" s="184">
        <v>18332785</v>
      </c>
      <c r="G23" s="184">
        <v>0</v>
      </c>
      <c r="H23" s="184">
        <v>-3982693</v>
      </c>
      <c r="I23" s="185">
        <v>-57478.799193254206</v>
      </c>
      <c r="J23" s="184">
        <v>271812</v>
      </c>
      <c r="K23" s="184">
        <v>-597994</v>
      </c>
      <c r="L23" s="186">
        <v>69071</v>
      </c>
      <c r="M23" s="184">
        <v>55370</v>
      </c>
      <c r="N23" s="184">
        <v>-71629</v>
      </c>
      <c r="O23" s="184">
        <v>44818</v>
      </c>
      <c r="P23" s="184">
        <v>56283</v>
      </c>
      <c r="Q23" s="187">
        <v>-241715</v>
      </c>
      <c r="R23" s="184">
        <v>26596</v>
      </c>
      <c r="S23" s="184">
        <f t="shared" si="0"/>
        <v>13905225.200806746</v>
      </c>
      <c r="T23" s="200">
        <f t="shared" si="1"/>
        <v>0.043155667057986215</v>
      </c>
      <c r="U23" s="200">
        <f>'Tabl 1a'!H20</f>
        <v>0.042013</v>
      </c>
      <c r="V23" s="200">
        <f t="shared" si="2"/>
        <v>-0.001142667057986213</v>
      </c>
    </row>
    <row r="24" spans="2:22" s="4" customFormat="1" ht="15">
      <c r="B24" s="188" t="s">
        <v>15</v>
      </c>
      <c r="C24" s="188">
        <v>214795744</v>
      </c>
      <c r="D24" s="188">
        <v>-339547</v>
      </c>
      <c r="E24" s="188"/>
      <c r="F24" s="188">
        <v>11251396</v>
      </c>
      <c r="G24" s="188">
        <v>0</v>
      </c>
      <c r="H24" s="188">
        <v>-2635184</v>
      </c>
      <c r="I24" s="189">
        <v>-17018.48430156149</v>
      </c>
      <c r="J24" s="188">
        <v>944331</v>
      </c>
      <c r="K24" s="188">
        <v>-113537</v>
      </c>
      <c r="L24" s="191">
        <v>276554</v>
      </c>
      <c r="M24" s="188">
        <v>-29609</v>
      </c>
      <c r="N24" s="188">
        <v>-180871</v>
      </c>
      <c r="O24" s="188">
        <v>18687</v>
      </c>
      <c r="P24" s="188">
        <v>-30161</v>
      </c>
      <c r="Q24" s="190">
        <v>7653</v>
      </c>
      <c r="R24" s="188">
        <v>66447</v>
      </c>
      <c r="S24" s="188">
        <f t="shared" si="0"/>
        <v>9558687.515698439</v>
      </c>
      <c r="T24" s="201">
        <f t="shared" si="1"/>
        <v>0.04450128916752857</v>
      </c>
      <c r="U24" s="201">
        <f>'Tabl 1a'!H21</f>
        <v>0.044544</v>
      </c>
      <c r="V24" s="201">
        <f t="shared" si="2"/>
        <v>4.2710832471433424E-05</v>
      </c>
    </row>
    <row r="25" spans="2:22" s="4" customFormat="1" ht="15">
      <c r="B25" s="184" t="s">
        <v>16</v>
      </c>
      <c r="C25" s="184">
        <v>191806780</v>
      </c>
      <c r="D25" s="184">
        <v>-299714</v>
      </c>
      <c r="E25" s="184"/>
      <c r="F25" s="184">
        <v>10760052</v>
      </c>
      <c r="G25" s="184">
        <v>0</v>
      </c>
      <c r="H25" s="184">
        <v>-2442105</v>
      </c>
      <c r="I25" s="185">
        <v>-12254.493153234944</v>
      </c>
      <c r="J25" s="184">
        <v>70893</v>
      </c>
      <c r="K25" s="184">
        <v>326737</v>
      </c>
      <c r="L25" s="186">
        <v>276973</v>
      </c>
      <c r="M25" s="184">
        <v>65028</v>
      </c>
      <c r="N25" s="184">
        <v>103806</v>
      </c>
      <c r="O25" s="184">
        <v>120741</v>
      </c>
      <c r="P25" s="184">
        <v>12407</v>
      </c>
      <c r="Q25" s="187">
        <v>-236301</v>
      </c>
      <c r="R25" s="184">
        <v>26842</v>
      </c>
      <c r="S25" s="184">
        <f t="shared" si="0"/>
        <v>9072818.506846765</v>
      </c>
      <c r="T25" s="200">
        <f t="shared" si="1"/>
        <v>0.047301865485916424</v>
      </c>
      <c r="U25" s="200">
        <f>'Tabl 1a'!H22</f>
        <v>0.047322</v>
      </c>
      <c r="V25" s="200">
        <f t="shared" si="2"/>
        <v>2.0134514083579302E-05</v>
      </c>
    </row>
    <row r="26" spans="2:22" s="4" customFormat="1" ht="15">
      <c r="B26" s="188" t="s">
        <v>17</v>
      </c>
      <c r="C26" s="188">
        <v>152070296</v>
      </c>
      <c r="D26" s="188">
        <v>-942285</v>
      </c>
      <c r="E26" s="188"/>
      <c r="F26" s="188">
        <v>9692354</v>
      </c>
      <c r="G26" s="188">
        <v>0</v>
      </c>
      <c r="H26" s="188">
        <v>-2325360</v>
      </c>
      <c r="I26" s="189">
        <v>-18737.51751119783</v>
      </c>
      <c r="J26" s="188">
        <v>-1124817</v>
      </c>
      <c r="K26" s="188">
        <v>306138</v>
      </c>
      <c r="L26" s="191">
        <v>877900</v>
      </c>
      <c r="M26" s="188">
        <v>-11042</v>
      </c>
      <c r="N26" s="188">
        <v>4169</v>
      </c>
      <c r="O26" s="188">
        <v>-23465</v>
      </c>
      <c r="P26" s="188">
        <v>22659</v>
      </c>
      <c r="Q26" s="190">
        <v>-215147</v>
      </c>
      <c r="R26" s="188">
        <v>124890</v>
      </c>
      <c r="S26" s="188">
        <f t="shared" si="0"/>
        <v>7309541.482488802</v>
      </c>
      <c r="T26" s="201">
        <f t="shared" si="1"/>
        <v>0.04806685904319409</v>
      </c>
      <c r="U26" s="201">
        <f>'Tabl 1a'!H23</f>
        <v>0.049314</v>
      </c>
      <c r="V26" s="201">
        <f t="shared" si="2"/>
        <v>0.001247140956805906</v>
      </c>
    </row>
    <row r="27" spans="2:22" s="4" customFormat="1" ht="15">
      <c r="B27" s="184" t="s">
        <v>18</v>
      </c>
      <c r="C27" s="184">
        <v>367339116</v>
      </c>
      <c r="D27" s="184">
        <v>407734</v>
      </c>
      <c r="E27" s="184"/>
      <c r="F27" s="184">
        <v>19126635</v>
      </c>
      <c r="G27" s="184">
        <v>0</v>
      </c>
      <c r="H27" s="184">
        <v>-4358293</v>
      </c>
      <c r="I27" s="185">
        <v>-38310.56574576907</v>
      </c>
      <c r="J27" s="184">
        <v>2028799</v>
      </c>
      <c r="K27" s="184">
        <v>315000</v>
      </c>
      <c r="L27" s="186">
        <v>116867</v>
      </c>
      <c r="M27" s="184">
        <v>-155652</v>
      </c>
      <c r="N27" s="184">
        <v>-117384</v>
      </c>
      <c r="O27" s="184">
        <v>71541</v>
      </c>
      <c r="P27" s="184">
        <v>-44138</v>
      </c>
      <c r="Q27" s="187">
        <v>-501262</v>
      </c>
      <c r="R27" s="184">
        <v>-98712</v>
      </c>
      <c r="S27" s="184">
        <f t="shared" si="0"/>
        <v>16345090.43425423</v>
      </c>
      <c r="T27" s="200">
        <f t="shared" si="1"/>
        <v>0.04449591595972107</v>
      </c>
      <c r="U27" s="200">
        <f>'Tabl 1a'!H24</f>
        <v>0.044507</v>
      </c>
      <c r="V27" s="200">
        <f t="shared" si="2"/>
        <v>1.108404027892751E-05</v>
      </c>
    </row>
    <row r="28" spans="2:22" s="4" customFormat="1" ht="15">
      <c r="B28" s="188" t="s">
        <v>19</v>
      </c>
      <c r="C28" s="188">
        <v>91304376</v>
      </c>
      <c r="D28" s="188">
        <v>6941</v>
      </c>
      <c r="E28" s="188"/>
      <c r="F28" s="188">
        <v>4689577</v>
      </c>
      <c r="G28" s="188">
        <v>0</v>
      </c>
      <c r="H28" s="188">
        <v>-1020904</v>
      </c>
      <c r="I28" s="189">
        <v>4227.73109167628</v>
      </c>
      <c r="J28" s="188">
        <v>532699</v>
      </c>
      <c r="K28" s="188">
        <v>85486</v>
      </c>
      <c r="L28" s="191">
        <v>302920</v>
      </c>
      <c r="M28" s="188">
        <v>18455</v>
      </c>
      <c r="N28" s="188">
        <v>-79863</v>
      </c>
      <c r="O28" s="188">
        <v>-3251</v>
      </c>
      <c r="P28" s="188">
        <v>67389</v>
      </c>
      <c r="Q28" s="190">
        <v>-100426</v>
      </c>
      <c r="R28" s="188">
        <v>-18423</v>
      </c>
      <c r="S28" s="188">
        <f t="shared" si="0"/>
        <v>4477886.731091676</v>
      </c>
      <c r="T28" s="201">
        <f t="shared" si="1"/>
        <v>0.04904350620710311</v>
      </c>
      <c r="U28" s="201">
        <f>'Tabl 1a'!H25</f>
        <v>0.048495</v>
      </c>
      <c r="V28" s="201">
        <f t="shared" si="2"/>
        <v>-0.0005485062071031097</v>
      </c>
    </row>
    <row r="29" spans="2:22" s="4" customFormat="1" ht="15">
      <c r="B29" s="184" t="s">
        <v>20</v>
      </c>
      <c r="C29" s="184">
        <v>268614269</v>
      </c>
      <c r="D29" s="184">
        <v>313858</v>
      </c>
      <c r="E29" s="184"/>
      <c r="F29" s="184">
        <v>14319142</v>
      </c>
      <c r="G29" s="184">
        <v>0</v>
      </c>
      <c r="H29" s="184">
        <v>-3283390</v>
      </c>
      <c r="I29" s="185">
        <v>-48625.028625662904</v>
      </c>
      <c r="J29" s="184">
        <v>1242285</v>
      </c>
      <c r="K29" s="184">
        <v>-372661</v>
      </c>
      <c r="L29" s="186">
        <v>-184784</v>
      </c>
      <c r="M29" s="184">
        <v>-118208</v>
      </c>
      <c r="N29" s="184">
        <v>-107229</v>
      </c>
      <c r="O29" s="184">
        <v>-35253</v>
      </c>
      <c r="P29" s="184">
        <v>-59620</v>
      </c>
      <c r="Q29" s="187">
        <v>-260808</v>
      </c>
      <c r="R29" s="184">
        <v>-70904</v>
      </c>
      <c r="S29" s="184">
        <f t="shared" si="0"/>
        <v>11019944.971374337</v>
      </c>
      <c r="T29" s="200">
        <f t="shared" si="1"/>
        <v>0.04102516598392</v>
      </c>
      <c r="U29" s="200">
        <f>'Tabl 1a'!H26</f>
        <v>0.040982</v>
      </c>
      <c r="V29" s="200">
        <f t="shared" si="2"/>
        <v>-4.316598392000576E-05</v>
      </c>
    </row>
    <row r="30" spans="2:22" s="4" customFormat="1" ht="15">
      <c r="B30" s="188" t="s">
        <v>21</v>
      </c>
      <c r="C30" s="188">
        <v>110815379</v>
      </c>
      <c r="D30" s="188">
        <v>-210137</v>
      </c>
      <c r="E30" s="188"/>
      <c r="F30" s="188">
        <v>5489738</v>
      </c>
      <c r="G30" s="188">
        <v>0</v>
      </c>
      <c r="H30" s="188">
        <v>-1121408</v>
      </c>
      <c r="I30" s="189">
        <v>-3887.3620008646976</v>
      </c>
      <c r="J30" s="188">
        <v>712226</v>
      </c>
      <c r="K30" s="188">
        <v>-64180</v>
      </c>
      <c r="L30" s="189">
        <v>22503</v>
      </c>
      <c r="M30" s="188">
        <v>-58442</v>
      </c>
      <c r="N30" s="188">
        <v>-108465</v>
      </c>
      <c r="O30" s="188">
        <v>-191476</v>
      </c>
      <c r="P30" s="188">
        <v>-16137</v>
      </c>
      <c r="Q30" s="190">
        <v>-17334</v>
      </c>
      <c r="R30" s="188">
        <v>-121566</v>
      </c>
      <c r="S30" s="188">
        <f t="shared" si="0"/>
        <v>4521571.637999135</v>
      </c>
      <c r="T30" s="201">
        <f t="shared" si="1"/>
        <v>0.04080274487893178</v>
      </c>
      <c r="U30" s="201">
        <f>'Tabl 1a'!H27</f>
        <v>0.038817</v>
      </c>
      <c r="V30" s="201">
        <f t="shared" si="2"/>
        <v>-0.001985744878931786</v>
      </c>
    </row>
    <row r="31" spans="2:22" s="4" customFormat="1" ht="15">
      <c r="B31" s="184" t="s">
        <v>22</v>
      </c>
      <c r="C31" s="184">
        <v>132649920</v>
      </c>
      <c r="D31" s="184">
        <v>58842</v>
      </c>
      <c r="E31" s="184"/>
      <c r="F31" s="184">
        <v>7267805</v>
      </c>
      <c r="G31" s="184">
        <v>0</v>
      </c>
      <c r="H31" s="184">
        <v>-1664721</v>
      </c>
      <c r="I31" s="185">
        <v>-22452.433800981147</v>
      </c>
      <c r="J31" s="184">
        <v>354377</v>
      </c>
      <c r="K31" s="184">
        <v>-202571</v>
      </c>
      <c r="L31" s="186">
        <v>158001</v>
      </c>
      <c r="M31" s="184">
        <v>151022</v>
      </c>
      <c r="N31" s="184">
        <v>122390</v>
      </c>
      <c r="O31" s="184">
        <v>22096</v>
      </c>
      <c r="P31" s="184">
        <v>3311</v>
      </c>
      <c r="Q31" s="187">
        <v>-178506</v>
      </c>
      <c r="R31" s="184">
        <v>-4065</v>
      </c>
      <c r="S31" s="184">
        <f t="shared" si="0"/>
        <v>6006686.566199019</v>
      </c>
      <c r="T31" s="200">
        <f t="shared" si="1"/>
        <v>0.04528224793651604</v>
      </c>
      <c r="U31" s="200">
        <f>'Tabl 1a'!H28</f>
        <v>0.045348</v>
      </c>
      <c r="V31" s="200">
        <f t="shared" si="2"/>
        <v>6.575206348395646E-05</v>
      </c>
    </row>
    <row r="32" spans="2:22" s="4" customFormat="1" ht="15">
      <c r="B32" s="188" t="s">
        <v>23</v>
      </c>
      <c r="C32" s="188">
        <v>93229134</v>
      </c>
      <c r="D32" s="188">
        <v>291771</v>
      </c>
      <c r="E32" s="188"/>
      <c r="F32" s="188">
        <v>6350551</v>
      </c>
      <c r="G32" s="188">
        <v>-759286</v>
      </c>
      <c r="H32" s="188">
        <v>-1375199</v>
      </c>
      <c r="I32" s="189">
        <v>6910.324986178894</v>
      </c>
      <c r="J32" s="188">
        <v>-1417289</v>
      </c>
      <c r="K32" s="188">
        <v>-664319</v>
      </c>
      <c r="L32" s="191">
        <v>328949</v>
      </c>
      <c r="M32" s="188">
        <v>-43355</v>
      </c>
      <c r="N32" s="188">
        <v>66043</v>
      </c>
      <c r="O32" s="188">
        <v>98744</v>
      </c>
      <c r="P32" s="188">
        <v>-8865</v>
      </c>
      <c r="Q32" s="190">
        <v>284311</v>
      </c>
      <c r="R32" s="188">
        <v>26191</v>
      </c>
      <c r="S32" s="188">
        <f t="shared" si="0"/>
        <v>2893386.3249861784</v>
      </c>
      <c r="T32" s="201">
        <f t="shared" si="1"/>
        <v>0.031035216148057092</v>
      </c>
      <c r="U32" s="201">
        <f>'Tabl 1a'!H29</f>
        <v>0.030181</v>
      </c>
      <c r="V32" s="201">
        <f t="shared" si="2"/>
        <v>-0.0008542161480570923</v>
      </c>
    </row>
    <row r="33" spans="2:22" s="4" customFormat="1" ht="15">
      <c r="B33" s="184" t="s">
        <v>24</v>
      </c>
      <c r="C33" s="184">
        <v>214343192</v>
      </c>
      <c r="D33" s="184">
        <v>-622481</v>
      </c>
      <c r="E33" s="184"/>
      <c r="F33" s="184">
        <v>11966186</v>
      </c>
      <c r="G33" s="184">
        <v>0</v>
      </c>
      <c r="H33" s="184">
        <v>-2722095</v>
      </c>
      <c r="I33" s="185">
        <v>15005.29879860906</v>
      </c>
      <c r="J33" s="184">
        <v>167667</v>
      </c>
      <c r="K33" s="184">
        <v>1151996</v>
      </c>
      <c r="L33" s="186">
        <v>1105026</v>
      </c>
      <c r="M33" s="184">
        <v>199868</v>
      </c>
      <c r="N33" s="184">
        <v>-2462</v>
      </c>
      <c r="O33" s="184">
        <v>1142</v>
      </c>
      <c r="P33" s="184">
        <v>-24986</v>
      </c>
      <c r="Q33" s="187">
        <v>-259098</v>
      </c>
      <c r="R33" s="184">
        <v>-125035</v>
      </c>
      <c r="S33" s="184">
        <f t="shared" si="0"/>
        <v>11473214.29879861</v>
      </c>
      <c r="T33" s="200">
        <f t="shared" si="1"/>
        <v>0.053527309133282894</v>
      </c>
      <c r="U33" s="200">
        <f>'Tabl 1a'!H30</f>
        <v>0.053752</v>
      </c>
      <c r="V33" s="200">
        <f t="shared" si="2"/>
        <v>0.00022469086671710742</v>
      </c>
    </row>
    <row r="34" spans="2:22" s="4" customFormat="1" ht="15">
      <c r="B34" s="192" t="s">
        <v>25</v>
      </c>
      <c r="C34" s="192">
        <v>444629480</v>
      </c>
      <c r="D34" s="192">
        <v>142230</v>
      </c>
      <c r="E34" s="192"/>
      <c r="F34" s="192">
        <v>26560277</v>
      </c>
      <c r="G34" s="192">
        <v>0</v>
      </c>
      <c r="H34" s="192">
        <v>-5740500</v>
      </c>
      <c r="I34" s="194">
        <v>-33613.95491027087</v>
      </c>
      <c r="J34" s="192">
        <v>-1102396</v>
      </c>
      <c r="K34" s="192">
        <v>836508</v>
      </c>
      <c r="L34" s="195">
        <v>-1784323</v>
      </c>
      <c r="M34" s="192">
        <v>157628</v>
      </c>
      <c r="N34" s="192">
        <v>232917</v>
      </c>
      <c r="O34" s="192">
        <v>15466</v>
      </c>
      <c r="P34" s="192">
        <v>35856</v>
      </c>
      <c r="Q34" s="194">
        <v>-834470</v>
      </c>
      <c r="R34" s="192">
        <v>486862</v>
      </c>
      <c r="S34" s="192">
        <f t="shared" si="0"/>
        <v>18830211.04508973</v>
      </c>
      <c r="T34" s="202">
        <f t="shared" si="1"/>
        <v>0.04235034313309529</v>
      </c>
      <c r="U34" s="202">
        <f>'Tabl 1a'!H31</f>
        <v>0.041142</v>
      </c>
      <c r="V34" s="202">
        <f t="shared" si="2"/>
        <v>-0.0012083431330952923</v>
      </c>
    </row>
    <row r="35" s="4" customFormat="1" ht="6" customHeight="1"/>
    <row r="36" spans="2:22" s="4" customFormat="1" ht="16.5" customHeight="1">
      <c r="B36" s="193" t="s">
        <v>26</v>
      </c>
      <c r="C36" s="193">
        <f>SUM(C13:C35)</f>
        <v>4237431000</v>
      </c>
      <c r="D36" s="193">
        <f aca="true" t="shared" si="3" ref="D36:V36">SUM(D13:D35)</f>
        <v>0</v>
      </c>
      <c r="E36" s="193">
        <f t="shared" si="3"/>
        <v>0</v>
      </c>
      <c r="F36" s="193">
        <f t="shared" si="3"/>
        <v>240482631</v>
      </c>
      <c r="G36" s="193">
        <f t="shared" si="3"/>
        <v>-3470031</v>
      </c>
      <c r="H36" s="193">
        <f t="shared" si="3"/>
        <v>-53180996</v>
      </c>
      <c r="I36" s="193">
        <f t="shared" si="3"/>
        <v>6.28642737865448E-09</v>
      </c>
      <c r="J36" s="193">
        <f t="shared" si="3"/>
        <v>0</v>
      </c>
      <c r="K36" s="193">
        <f t="shared" si="3"/>
        <v>0</v>
      </c>
      <c r="L36" s="193">
        <f t="shared" si="3"/>
        <v>0</v>
      </c>
      <c r="M36" s="193">
        <f t="shared" si="3"/>
        <v>0</v>
      </c>
      <c r="N36" s="193">
        <f t="shared" si="3"/>
        <v>0</v>
      </c>
      <c r="O36" s="193">
        <f t="shared" si="3"/>
        <v>0</v>
      </c>
      <c r="P36" s="193">
        <f t="shared" si="3"/>
        <v>0</v>
      </c>
      <c r="Q36" s="193">
        <f t="shared" si="3"/>
        <v>0</v>
      </c>
      <c r="R36" s="193">
        <f t="shared" si="3"/>
        <v>0</v>
      </c>
      <c r="S36" s="193">
        <f t="shared" si="3"/>
        <v>183831604.00000003</v>
      </c>
      <c r="T36" s="193">
        <f t="shared" si="3"/>
        <v>0.9479563224026123</v>
      </c>
      <c r="U36" s="193">
        <f t="shared" si="3"/>
        <v>0.9353739999999999</v>
      </c>
      <c r="V36" s="193">
        <f t="shared" si="3"/>
        <v>-0.012582322402612575</v>
      </c>
    </row>
    <row r="37" s="4" customFormat="1" ht="6" customHeight="1"/>
    <row r="38" s="4" customFormat="1" ht="12.75" customHeight="1">
      <c r="B38" s="279" t="s">
        <v>372</v>
      </c>
    </row>
    <row r="39" spans="2:12" s="4" customFormat="1" ht="12.75" customHeight="1">
      <c r="B39" s="300"/>
      <c r="C39" s="301"/>
      <c r="D39" s="301"/>
      <c r="E39" s="301"/>
      <c r="F39" s="301"/>
      <c r="G39" s="301"/>
      <c r="H39" s="301"/>
      <c r="I39" s="301"/>
      <c r="J39" s="301"/>
      <c r="L39" s="199"/>
    </row>
    <row r="40" spans="2:13" s="4" customFormat="1" ht="12.75" customHeight="1">
      <c r="B40" s="280"/>
      <c r="C40" s="280"/>
      <c r="D40" s="280"/>
      <c r="E40" s="280"/>
      <c r="F40" s="280"/>
      <c r="G40" s="280"/>
      <c r="H40" s="280"/>
      <c r="I40" s="280"/>
      <c r="J40" s="280"/>
      <c r="L40" s="13"/>
      <c r="M40" s="10"/>
    </row>
    <row r="41" spans="2:13" ht="15">
      <c r="B41" s="280"/>
      <c r="C41" s="280"/>
      <c r="D41" s="280"/>
      <c r="E41" s="280"/>
      <c r="F41" s="280"/>
      <c r="G41" s="280"/>
      <c r="H41" s="280"/>
      <c r="I41" s="280"/>
      <c r="J41" s="280"/>
      <c r="M41" s="10"/>
    </row>
    <row r="42" ht="15">
      <c r="M42" s="10"/>
    </row>
    <row r="43" ht="15">
      <c r="M43" s="10"/>
    </row>
    <row r="44" ht="15">
      <c r="M44" s="10"/>
    </row>
    <row r="45" ht="15">
      <c r="M45" s="10"/>
    </row>
    <row r="46" ht="15">
      <c r="M46" s="10"/>
    </row>
    <row r="47" ht="15">
      <c r="M47" s="10"/>
    </row>
    <row r="48" ht="15">
      <c r="M48" s="10"/>
    </row>
    <row r="49" ht="15">
      <c r="M49" s="10"/>
    </row>
    <row r="50" ht="15">
      <c r="M50" s="10"/>
    </row>
    <row r="51" ht="15">
      <c r="M51" s="10"/>
    </row>
    <row r="52" ht="15">
      <c r="M52" s="10"/>
    </row>
    <row r="53" ht="15">
      <c r="M53" s="10"/>
    </row>
    <row r="54" ht="15">
      <c r="M54" s="10"/>
    </row>
    <row r="55" ht="15">
      <c r="M55" s="10"/>
    </row>
    <row r="56" ht="15">
      <c r="M56" s="10"/>
    </row>
    <row r="57" ht="15">
      <c r="M57" s="10"/>
    </row>
    <row r="58" ht="15">
      <c r="M58" s="10"/>
    </row>
    <row r="59" ht="15">
      <c r="M59" s="10"/>
    </row>
    <row r="60" ht="15">
      <c r="M60" s="10"/>
    </row>
    <row r="61" ht="15">
      <c r="M61" s="10"/>
    </row>
    <row r="62" ht="15">
      <c r="M62" s="92"/>
    </row>
  </sheetData>
  <sheetProtection/>
  <mergeCells count="21">
    <mergeCell ref="P7:P11"/>
    <mergeCell ref="B39:J39"/>
    <mergeCell ref="C7:C11"/>
    <mergeCell ref="D7:D11"/>
    <mergeCell ref="F7:F11"/>
    <mergeCell ref="G7:G11"/>
    <mergeCell ref="H7:H11"/>
    <mergeCell ref="I7:I11"/>
    <mergeCell ref="J7:J11"/>
    <mergeCell ref="B7:B11"/>
    <mergeCell ref="K7:K11"/>
    <mergeCell ref="L7:L11"/>
    <mergeCell ref="M7:M11"/>
    <mergeCell ref="N7:N11"/>
    <mergeCell ref="O7:O11"/>
    <mergeCell ref="V7:V11"/>
    <mergeCell ref="Q7:Q11"/>
    <mergeCell ref="R7:R11"/>
    <mergeCell ref="S7:S11"/>
    <mergeCell ref="T7:T11"/>
    <mergeCell ref="U7:U11"/>
  </mergeCells>
  <conditionalFormatting sqref="V6">
    <cfRule type="expression" priority="1" dxfId="11" stopIfTrue="1">
      <formula>$A$1&gt;0</formula>
    </cfRule>
  </conditionalFormatting>
  <hyperlinks>
    <hyperlink ref="V1" location="Cynnwys!A1" display="Yn ol i cynnw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F7" sqref="F7:F8"/>
    </sheetView>
  </sheetViews>
  <sheetFormatPr defaultColWidth="8.88671875" defaultRowHeight="15"/>
  <cols>
    <col min="1" max="1" width="3.3359375" style="1" customWidth="1"/>
    <col min="2" max="2" width="27.88671875" style="1" bestFit="1" customWidth="1"/>
    <col min="3" max="3" width="2.77734375" style="1" customWidth="1"/>
    <col min="4" max="4" width="21.4453125" style="1" customWidth="1"/>
    <col min="5" max="5" width="2.77734375" style="1" customWidth="1"/>
    <col min="6" max="6" width="21.77734375" style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6384" width="8.88671875" style="1" customWidth="1"/>
  </cols>
  <sheetData>
    <row r="1" spans="2:10" ht="15">
      <c r="B1" s="2" t="s">
        <v>27</v>
      </c>
      <c r="J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28</v>
      </c>
    </row>
    <row r="6" spans="2:10" s="4" customFormat="1" ht="12.75" customHeight="1">
      <c r="B6" s="6"/>
      <c r="C6" s="6"/>
      <c r="D6" s="6"/>
      <c r="E6" s="6"/>
      <c r="F6" s="6"/>
      <c r="G6" s="6"/>
      <c r="H6" s="6"/>
      <c r="I6" s="6"/>
      <c r="J6" s="7" t="s">
        <v>30</v>
      </c>
    </row>
    <row r="7" spans="2:10" s="4" customFormat="1" ht="25.5" customHeight="1">
      <c r="B7" s="284" t="s">
        <v>0</v>
      </c>
      <c r="D7" s="286" t="s">
        <v>1</v>
      </c>
      <c r="E7" s="8"/>
      <c r="F7" s="286" t="s">
        <v>198</v>
      </c>
      <c r="G7" s="8"/>
      <c r="H7" s="286" t="s">
        <v>2</v>
      </c>
      <c r="J7" s="286" t="s">
        <v>3</v>
      </c>
    </row>
    <row r="8" spans="2:10" s="4" customFormat="1" ht="25.5" customHeight="1">
      <c r="B8" s="285"/>
      <c r="D8" s="287"/>
      <c r="E8" s="8"/>
      <c r="F8" s="287"/>
      <c r="G8" s="8"/>
      <c r="H8" s="287"/>
      <c r="J8" s="287"/>
    </row>
    <row r="9" s="4" customFormat="1" ht="6" customHeight="1"/>
    <row r="10" spans="2:10" s="4" customFormat="1" ht="12">
      <c r="B10" s="4" t="s">
        <v>4</v>
      </c>
      <c r="D10" s="9">
        <v>97324119</v>
      </c>
      <c r="E10" s="10"/>
      <c r="F10" s="11">
        <v>101004872</v>
      </c>
      <c r="H10" s="12">
        <v>0.03782</v>
      </c>
      <c r="J10" s="13">
        <v>18</v>
      </c>
    </row>
    <row r="11" spans="2:10" s="4" customFormat="1" ht="12">
      <c r="B11" s="4" t="s">
        <v>5</v>
      </c>
      <c r="D11" s="9">
        <v>179374735</v>
      </c>
      <c r="E11" s="10"/>
      <c r="F11" s="11">
        <v>187579038</v>
      </c>
      <c r="H11" s="12">
        <v>0.045738</v>
      </c>
      <c r="J11" s="13">
        <v>6</v>
      </c>
    </row>
    <row r="12" spans="2:10" s="4" customFormat="1" ht="12">
      <c r="B12" s="4" t="s">
        <v>6</v>
      </c>
      <c r="D12" s="9">
        <v>156063716</v>
      </c>
      <c r="E12" s="10"/>
      <c r="F12" s="11">
        <v>161398379</v>
      </c>
      <c r="H12" s="12">
        <v>0.034183</v>
      </c>
      <c r="J12" s="13">
        <v>21</v>
      </c>
    </row>
    <row r="13" spans="2:10" s="4" customFormat="1" ht="12">
      <c r="B13" s="4" t="s">
        <v>7</v>
      </c>
      <c r="D13" s="9">
        <v>145712885</v>
      </c>
      <c r="E13" s="10"/>
      <c r="F13" s="11">
        <v>151931742</v>
      </c>
      <c r="H13" s="12">
        <v>0.042679</v>
      </c>
      <c r="J13" s="13">
        <v>11</v>
      </c>
    </row>
    <row r="14" spans="2:10" s="4" customFormat="1" ht="12">
      <c r="B14" s="4" t="s">
        <v>8</v>
      </c>
      <c r="D14" s="9">
        <v>192211749</v>
      </c>
      <c r="E14" s="10"/>
      <c r="F14" s="11">
        <v>199386497</v>
      </c>
      <c r="H14" s="12">
        <v>0.037327</v>
      </c>
      <c r="J14" s="13">
        <v>19</v>
      </c>
    </row>
    <row r="15" spans="2:10" s="4" customFormat="1" ht="12">
      <c r="B15" s="4" t="s">
        <v>9</v>
      </c>
      <c r="D15" s="9">
        <v>178121395</v>
      </c>
      <c r="E15" s="10"/>
      <c r="F15" s="11">
        <v>184295758</v>
      </c>
      <c r="H15" s="12">
        <v>0.034664</v>
      </c>
      <c r="J15" s="13">
        <v>20</v>
      </c>
    </row>
    <row r="16" spans="2:10" s="4" customFormat="1" ht="12">
      <c r="B16" s="4" t="s">
        <v>10</v>
      </c>
      <c r="D16" s="9">
        <v>176940151</v>
      </c>
      <c r="E16" s="10"/>
      <c r="F16" s="11">
        <v>184288868</v>
      </c>
      <c r="H16" s="12">
        <v>0.041532</v>
      </c>
      <c r="J16" s="13">
        <v>14</v>
      </c>
    </row>
    <row r="17" spans="2:10" s="4" customFormat="1" ht="12">
      <c r="B17" s="4" t="s">
        <v>11</v>
      </c>
      <c r="D17" s="9">
        <v>103308474</v>
      </c>
      <c r="E17" s="10"/>
      <c r="F17" s="11">
        <v>107646185</v>
      </c>
      <c r="H17" s="12">
        <v>0.041988</v>
      </c>
      <c r="J17" s="13">
        <v>13</v>
      </c>
    </row>
    <row r="18" spans="2:10" s="4" customFormat="1" ht="12">
      <c r="B18" s="4" t="s">
        <v>12</v>
      </c>
      <c r="D18" s="9">
        <v>164152524</v>
      </c>
      <c r="E18" s="10"/>
      <c r="F18" s="11">
        <v>172204360</v>
      </c>
      <c r="H18" s="12">
        <v>0.049051</v>
      </c>
      <c r="J18" s="13">
        <v>3</v>
      </c>
    </row>
    <row r="19" spans="2:10" s="4" customFormat="1" ht="12">
      <c r="B19" s="4" t="s">
        <v>13</v>
      </c>
      <c r="D19" s="9">
        <v>262611223</v>
      </c>
      <c r="E19" s="10"/>
      <c r="F19" s="11">
        <v>274159437</v>
      </c>
      <c r="H19" s="12">
        <v>0.043975</v>
      </c>
      <c r="J19" s="13">
        <v>10</v>
      </c>
    </row>
    <row r="20" spans="2:10" s="4" customFormat="1" ht="12">
      <c r="B20" s="4" t="s">
        <v>14</v>
      </c>
      <c r="D20" s="9">
        <v>325696968</v>
      </c>
      <c r="E20" s="10"/>
      <c r="F20" s="11">
        <v>339380555</v>
      </c>
      <c r="H20" s="12">
        <v>0.042013</v>
      </c>
      <c r="J20" s="13">
        <v>12</v>
      </c>
    </row>
    <row r="21" spans="2:10" s="4" customFormat="1" ht="12">
      <c r="B21" s="4" t="s">
        <v>15</v>
      </c>
      <c r="D21" s="9">
        <v>217091381</v>
      </c>
      <c r="E21" s="10"/>
      <c r="F21" s="11">
        <v>226761586</v>
      </c>
      <c r="H21" s="12">
        <v>0.044544</v>
      </c>
      <c r="J21" s="13">
        <v>8</v>
      </c>
    </row>
    <row r="22" spans="2:10" s="4" customFormat="1" ht="12">
      <c r="B22" s="4" t="s">
        <v>16</v>
      </c>
      <c r="D22" s="9">
        <v>193949171</v>
      </c>
      <c r="E22" s="10"/>
      <c r="F22" s="11">
        <v>203127250</v>
      </c>
      <c r="H22" s="12">
        <v>0.047322</v>
      </c>
      <c r="J22" s="13">
        <v>5</v>
      </c>
    </row>
    <row r="23" spans="2:10" s="4" customFormat="1" ht="12">
      <c r="B23" s="4" t="s">
        <v>17</v>
      </c>
      <c r="D23" s="9">
        <v>153453371</v>
      </c>
      <c r="E23" s="10"/>
      <c r="F23" s="11">
        <v>161020791</v>
      </c>
      <c r="H23" s="12">
        <v>0.049314</v>
      </c>
      <c r="J23" s="13">
        <v>2</v>
      </c>
    </row>
    <row r="24" spans="2:10" s="4" customFormat="1" ht="12">
      <c r="B24" s="4" t="s">
        <v>18</v>
      </c>
      <c r="D24" s="9">
        <v>372105143</v>
      </c>
      <c r="E24" s="10"/>
      <c r="F24" s="11">
        <v>388666415</v>
      </c>
      <c r="H24" s="12">
        <v>0.044507</v>
      </c>
      <c r="J24" s="13">
        <v>9</v>
      </c>
    </row>
    <row r="25" spans="2:10" s="4" customFormat="1" ht="12">
      <c r="B25" s="4" t="s">
        <v>19</v>
      </c>
      <c r="D25" s="9">
        <v>92332221</v>
      </c>
      <c r="E25" s="10"/>
      <c r="F25" s="11">
        <v>96809901</v>
      </c>
      <c r="H25" s="12">
        <v>0.048495</v>
      </c>
      <c r="J25" s="13">
        <v>4</v>
      </c>
    </row>
    <row r="26" spans="2:10" s="4" customFormat="1" ht="12">
      <c r="B26" s="4" t="s">
        <v>20</v>
      </c>
      <c r="D26" s="9">
        <v>272211517</v>
      </c>
      <c r="E26" s="10"/>
      <c r="F26" s="11">
        <v>283367180</v>
      </c>
      <c r="H26" s="12">
        <v>0.040982</v>
      </c>
      <c r="J26" s="13">
        <v>16</v>
      </c>
    </row>
    <row r="27" spans="2:10" s="4" customFormat="1" ht="12">
      <c r="B27" s="4" t="s">
        <v>21</v>
      </c>
      <c r="D27" s="9">
        <v>111726650</v>
      </c>
      <c r="E27" s="10"/>
      <c r="F27" s="11">
        <v>116063496</v>
      </c>
      <c r="H27" s="12">
        <v>0.038817</v>
      </c>
      <c r="J27" s="13">
        <v>17</v>
      </c>
    </row>
    <row r="28" spans="2:10" s="4" customFormat="1" ht="12">
      <c r="B28" s="4" t="s">
        <v>22</v>
      </c>
      <c r="D28" s="9">
        <v>134373483</v>
      </c>
      <c r="E28" s="10"/>
      <c r="F28" s="11">
        <v>140466990</v>
      </c>
      <c r="H28" s="12">
        <v>0.045348</v>
      </c>
      <c r="J28" s="13">
        <v>7</v>
      </c>
    </row>
    <row r="29" spans="2:10" s="4" customFormat="1" ht="12">
      <c r="B29" s="4" t="s">
        <v>23</v>
      </c>
      <c r="D29" s="9">
        <v>94896104</v>
      </c>
      <c r="E29" s="10"/>
      <c r="F29" s="11">
        <v>97760147</v>
      </c>
      <c r="H29" s="12">
        <v>0.030181</v>
      </c>
      <c r="J29" s="13">
        <v>22</v>
      </c>
    </row>
    <row r="30" spans="2:10" s="4" customFormat="1" ht="12">
      <c r="B30" s="4" t="s">
        <v>24</v>
      </c>
      <c r="D30" s="9">
        <v>216442806</v>
      </c>
      <c r="E30" s="10"/>
      <c r="F30" s="11">
        <v>228077128</v>
      </c>
      <c r="H30" s="12">
        <v>0.053752</v>
      </c>
      <c r="J30" s="13">
        <v>1</v>
      </c>
    </row>
    <row r="31" spans="2:10" s="4" customFormat="1" ht="12">
      <c r="B31" s="4" t="s">
        <v>25</v>
      </c>
      <c r="C31" s="13"/>
      <c r="D31" s="9">
        <v>450512210</v>
      </c>
      <c r="E31" s="9"/>
      <c r="F31" s="11">
        <v>469047025</v>
      </c>
      <c r="G31" s="13"/>
      <c r="H31" s="12">
        <v>0.041142</v>
      </c>
      <c r="I31" s="13"/>
      <c r="J31" s="13">
        <v>15</v>
      </c>
    </row>
    <row r="32" spans="2:10" s="4" customFormat="1" ht="6" customHeight="1">
      <c r="B32" s="6"/>
      <c r="C32" s="13"/>
      <c r="D32" s="14"/>
      <c r="E32" s="9"/>
      <c r="F32" s="14"/>
      <c r="G32" s="13"/>
      <c r="H32" s="15"/>
      <c r="I32" s="13"/>
      <c r="J32" s="6"/>
    </row>
    <row r="33" spans="2:10" s="4" customFormat="1" ht="16.5" customHeight="1">
      <c r="B33" s="16" t="s">
        <v>26</v>
      </c>
      <c r="C33" s="6"/>
      <c r="D33" s="17">
        <v>4290611996</v>
      </c>
      <c r="E33" s="17"/>
      <c r="F33" s="17">
        <v>4474443600</v>
      </c>
      <c r="G33" s="16"/>
      <c r="H33" s="18">
        <v>0.042845077618619554</v>
      </c>
      <c r="I33" s="6"/>
      <c r="J33" s="6"/>
    </row>
    <row r="34" s="4" customFormat="1" ht="6" customHeight="1"/>
    <row r="35" s="4" customFormat="1" ht="12.75" customHeight="1">
      <c r="B35" s="19" t="s">
        <v>29</v>
      </c>
    </row>
    <row r="36" ht="12.75" customHeight="1"/>
    <row r="37" ht="12.75" customHeight="1"/>
  </sheetData>
  <sheetProtection/>
  <mergeCells count="5">
    <mergeCell ref="B7:B8"/>
    <mergeCell ref="D7:D8"/>
    <mergeCell ref="F7:F8"/>
    <mergeCell ref="H7:H8"/>
    <mergeCell ref="J7:J8"/>
  </mergeCells>
  <hyperlinks>
    <hyperlink ref="J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B1">
      <selection activeCell="B40" sqref="B40"/>
    </sheetView>
  </sheetViews>
  <sheetFormatPr defaultColWidth="8.88671875" defaultRowHeight="15"/>
  <cols>
    <col min="1" max="1" width="3.3359375" style="1" customWidth="1"/>
    <col min="2" max="2" width="27.4453125" style="1" customWidth="1"/>
    <col min="3" max="3" width="2.77734375" style="1" customWidth="1"/>
    <col min="4" max="4" width="21.4453125" style="1" customWidth="1"/>
    <col min="5" max="5" width="2.77734375" style="1" customWidth="1"/>
    <col min="6" max="6" width="17.4453125" style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6384" width="8.88671875" style="1" customWidth="1"/>
  </cols>
  <sheetData>
    <row r="1" spans="2:10" ht="15">
      <c r="B1" s="2" t="s">
        <v>27</v>
      </c>
      <c r="J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31</v>
      </c>
    </row>
    <row r="6" spans="2:10" s="4" customFormat="1" ht="12.75" customHeight="1">
      <c r="B6" s="6"/>
      <c r="C6" s="6"/>
      <c r="D6" s="6"/>
      <c r="E6" s="6"/>
      <c r="F6" s="6"/>
      <c r="G6" s="6"/>
      <c r="H6" s="6"/>
      <c r="I6" s="6"/>
      <c r="J6" s="7" t="s">
        <v>58</v>
      </c>
    </row>
    <row r="7" spans="2:10" s="4" customFormat="1" ht="25.5" customHeight="1">
      <c r="B7" s="284" t="s">
        <v>0</v>
      </c>
      <c r="D7" s="286" t="s">
        <v>32</v>
      </c>
      <c r="E7" s="8"/>
      <c r="F7" s="286" t="s">
        <v>198</v>
      </c>
      <c r="G7" s="8"/>
      <c r="H7" s="286" t="s">
        <v>2</v>
      </c>
      <c r="J7" s="286" t="s">
        <v>3</v>
      </c>
    </row>
    <row r="8" spans="2:10" s="4" customFormat="1" ht="25.5" customHeight="1">
      <c r="B8" s="285"/>
      <c r="D8" s="287"/>
      <c r="E8" s="8"/>
      <c r="F8" s="287"/>
      <c r="G8" s="8"/>
      <c r="H8" s="287"/>
      <c r="J8" s="287"/>
    </row>
    <row r="9" s="4" customFormat="1" ht="6" customHeight="1"/>
    <row r="10" spans="2:10" s="4" customFormat="1" ht="12">
      <c r="B10" s="4" t="s">
        <v>4</v>
      </c>
      <c r="D10" s="9">
        <v>96116275</v>
      </c>
      <c r="E10" s="10"/>
      <c r="F10" s="9">
        <v>101004872</v>
      </c>
      <c r="H10" s="12">
        <v>0.050861</v>
      </c>
      <c r="J10" s="13">
        <v>18</v>
      </c>
    </row>
    <row r="11" spans="2:10" s="4" customFormat="1" ht="12">
      <c r="B11" s="4" t="s">
        <v>5</v>
      </c>
      <c r="D11" s="9">
        <v>177288901</v>
      </c>
      <c r="E11" s="10"/>
      <c r="F11" s="9">
        <v>187579038</v>
      </c>
      <c r="H11" s="12">
        <v>0.058042</v>
      </c>
      <c r="J11" s="13">
        <v>7</v>
      </c>
    </row>
    <row r="12" spans="2:10" s="4" customFormat="1" ht="12">
      <c r="B12" s="4" t="s">
        <v>6</v>
      </c>
      <c r="D12" s="9">
        <v>154225017</v>
      </c>
      <c r="E12" s="10"/>
      <c r="F12" s="9">
        <v>161398379</v>
      </c>
      <c r="H12" s="12">
        <v>0.046512</v>
      </c>
      <c r="J12" s="13">
        <v>21</v>
      </c>
    </row>
    <row r="13" spans="2:10" s="4" customFormat="1" ht="12">
      <c r="B13" s="4" t="s">
        <v>7</v>
      </c>
      <c r="D13" s="9">
        <v>143919146</v>
      </c>
      <c r="E13" s="10"/>
      <c r="F13" s="9">
        <v>151931742</v>
      </c>
      <c r="H13" s="12">
        <v>0.055674</v>
      </c>
      <c r="J13" s="13">
        <v>11</v>
      </c>
    </row>
    <row r="14" spans="2:10" s="4" customFormat="1" ht="12">
      <c r="B14" s="4" t="s">
        <v>8</v>
      </c>
      <c r="D14" s="9">
        <v>189543969</v>
      </c>
      <c r="E14" s="10"/>
      <c r="F14" s="9">
        <v>199386497</v>
      </c>
      <c r="H14" s="12">
        <v>0.051927</v>
      </c>
      <c r="J14" s="13">
        <v>17</v>
      </c>
    </row>
    <row r="15" spans="2:10" s="4" customFormat="1" ht="12">
      <c r="B15" s="4" t="s">
        <v>9</v>
      </c>
      <c r="D15" s="9">
        <v>175873031</v>
      </c>
      <c r="E15" s="10"/>
      <c r="F15" s="9">
        <v>184295758</v>
      </c>
      <c r="H15" s="12">
        <v>0.047891</v>
      </c>
      <c r="J15" s="13">
        <v>20</v>
      </c>
    </row>
    <row r="16" spans="2:10" s="4" customFormat="1" ht="12">
      <c r="B16" s="4" t="s">
        <v>10</v>
      </c>
      <c r="D16" s="9">
        <v>174781122</v>
      </c>
      <c r="E16" s="10"/>
      <c r="F16" s="9">
        <v>184288868</v>
      </c>
      <c r="H16" s="12">
        <v>0.054398</v>
      </c>
      <c r="J16" s="13">
        <v>14</v>
      </c>
    </row>
    <row r="17" spans="2:10" s="4" customFormat="1" ht="12">
      <c r="B17" s="4" t="s">
        <v>11</v>
      </c>
      <c r="D17" s="9">
        <v>102144739</v>
      </c>
      <c r="E17" s="10"/>
      <c r="F17" s="9">
        <v>107646185</v>
      </c>
      <c r="H17" s="12">
        <v>0.053859</v>
      </c>
      <c r="J17" s="13">
        <v>15</v>
      </c>
    </row>
    <row r="18" spans="2:10" s="4" customFormat="1" ht="12">
      <c r="B18" s="4" t="s">
        <v>12</v>
      </c>
      <c r="D18" s="9">
        <v>162079538</v>
      </c>
      <c r="E18" s="10"/>
      <c r="F18" s="9">
        <v>172204360</v>
      </c>
      <c r="H18" s="12">
        <v>0.062468</v>
      </c>
      <c r="J18" s="13">
        <v>3</v>
      </c>
    </row>
    <row r="19" spans="2:10" s="4" customFormat="1" ht="12">
      <c r="B19" s="4" t="s">
        <v>13</v>
      </c>
      <c r="D19" s="9">
        <v>259340089</v>
      </c>
      <c r="E19" s="10"/>
      <c r="F19" s="9">
        <v>274159437</v>
      </c>
      <c r="H19" s="12">
        <v>0.057143</v>
      </c>
      <c r="J19" s="13">
        <v>9</v>
      </c>
    </row>
    <row r="20" spans="2:10" s="4" customFormat="1" ht="12">
      <c r="B20" s="4" t="s">
        <v>14</v>
      </c>
      <c r="D20" s="9">
        <v>321714275</v>
      </c>
      <c r="E20" s="10"/>
      <c r="F20" s="9">
        <v>339380555</v>
      </c>
      <c r="H20" s="12">
        <v>0.054913</v>
      </c>
      <c r="J20" s="13">
        <v>12</v>
      </c>
    </row>
    <row r="21" spans="2:10" s="4" customFormat="1" ht="12">
      <c r="B21" s="4" t="s">
        <v>15</v>
      </c>
      <c r="D21" s="9">
        <v>214456197</v>
      </c>
      <c r="E21" s="10"/>
      <c r="F21" s="9">
        <v>226761586</v>
      </c>
      <c r="H21" s="12">
        <v>0.057379</v>
      </c>
      <c r="J21" s="13">
        <v>8</v>
      </c>
    </row>
    <row r="22" spans="2:10" s="4" customFormat="1" ht="12">
      <c r="B22" s="4" t="s">
        <v>16</v>
      </c>
      <c r="D22" s="9">
        <v>191507066</v>
      </c>
      <c r="E22" s="10"/>
      <c r="F22" s="9">
        <v>203127250</v>
      </c>
      <c r="H22" s="12">
        <v>0.060678</v>
      </c>
      <c r="J22" s="13">
        <v>4</v>
      </c>
    </row>
    <row r="23" spans="2:10" s="4" customFormat="1" ht="12">
      <c r="B23" s="4" t="s">
        <v>17</v>
      </c>
      <c r="D23" s="9">
        <v>151128011</v>
      </c>
      <c r="E23" s="10"/>
      <c r="F23" s="9">
        <v>161020791</v>
      </c>
      <c r="H23" s="12">
        <v>0.06546</v>
      </c>
      <c r="J23" s="13">
        <v>2</v>
      </c>
    </row>
    <row r="24" spans="2:10" s="4" customFormat="1" ht="12">
      <c r="B24" s="4" t="s">
        <v>18</v>
      </c>
      <c r="D24" s="9">
        <v>367746850</v>
      </c>
      <c r="E24" s="10"/>
      <c r="F24" s="9">
        <v>388666415</v>
      </c>
      <c r="H24" s="12">
        <v>0.056886</v>
      </c>
      <c r="J24" s="13">
        <v>10</v>
      </c>
    </row>
    <row r="25" spans="2:10" s="4" customFormat="1" ht="12">
      <c r="B25" s="4" t="s">
        <v>19</v>
      </c>
      <c r="D25" s="9">
        <v>91311317</v>
      </c>
      <c r="E25" s="10"/>
      <c r="F25" s="9">
        <v>96809901</v>
      </c>
      <c r="H25" s="12">
        <v>0.060218</v>
      </c>
      <c r="J25" s="13">
        <v>5</v>
      </c>
    </row>
    <row r="26" spans="2:10" s="4" customFormat="1" ht="12">
      <c r="B26" s="4" t="s">
        <v>20</v>
      </c>
      <c r="D26" s="9">
        <v>268928127</v>
      </c>
      <c r="E26" s="10"/>
      <c r="F26" s="9">
        <v>283367180</v>
      </c>
      <c r="H26" s="12">
        <v>0.053691</v>
      </c>
      <c r="J26" s="13">
        <v>16</v>
      </c>
    </row>
    <row r="27" spans="2:10" s="4" customFormat="1" ht="12">
      <c r="B27" s="4" t="s">
        <v>21</v>
      </c>
      <c r="D27" s="9">
        <v>110605242</v>
      </c>
      <c r="E27" s="10"/>
      <c r="F27" s="9">
        <v>116063496</v>
      </c>
      <c r="H27" s="12">
        <v>0.049349</v>
      </c>
      <c r="J27" s="13">
        <v>19</v>
      </c>
    </row>
    <row r="28" spans="2:10" s="4" customFormat="1" ht="12">
      <c r="B28" s="4" t="s">
        <v>22</v>
      </c>
      <c r="D28" s="9">
        <v>132708761.99999999</v>
      </c>
      <c r="E28" s="10"/>
      <c r="F28" s="9">
        <v>140466990</v>
      </c>
      <c r="H28" s="12">
        <v>0.058461</v>
      </c>
      <c r="J28" s="13">
        <v>6</v>
      </c>
    </row>
    <row r="29" spans="2:10" s="4" customFormat="1" ht="12">
      <c r="B29" s="4" t="s">
        <v>23</v>
      </c>
      <c r="D29" s="9">
        <v>93520905</v>
      </c>
      <c r="E29" s="10"/>
      <c r="F29" s="9">
        <v>97760147</v>
      </c>
      <c r="H29" s="12">
        <v>0.045329</v>
      </c>
      <c r="J29" s="13">
        <v>22</v>
      </c>
    </row>
    <row r="30" spans="2:10" s="4" customFormat="1" ht="12">
      <c r="B30" s="4" t="s">
        <v>24</v>
      </c>
      <c r="C30" s="13"/>
      <c r="D30" s="9">
        <v>213720711</v>
      </c>
      <c r="E30" s="9"/>
      <c r="F30" s="9">
        <v>228077128</v>
      </c>
      <c r="G30" s="13"/>
      <c r="H30" s="12">
        <v>0.067174</v>
      </c>
      <c r="I30" s="13"/>
      <c r="J30" s="13">
        <v>1</v>
      </c>
    </row>
    <row r="31" spans="2:10" s="4" customFormat="1" ht="12">
      <c r="B31" s="4" t="s">
        <v>25</v>
      </c>
      <c r="C31" s="13"/>
      <c r="D31" s="9">
        <v>444771710</v>
      </c>
      <c r="E31" s="9"/>
      <c r="F31" s="9">
        <v>469047025</v>
      </c>
      <c r="G31" s="13"/>
      <c r="H31" s="12">
        <v>0.054579</v>
      </c>
      <c r="I31" s="13"/>
      <c r="J31" s="13">
        <v>13</v>
      </c>
    </row>
    <row r="32" spans="2:10" s="4" customFormat="1" ht="6" customHeight="1">
      <c r="B32" s="6"/>
      <c r="C32" s="13"/>
      <c r="D32" s="14"/>
      <c r="E32" s="9"/>
      <c r="F32" s="14"/>
      <c r="G32" s="13"/>
      <c r="H32" s="15"/>
      <c r="I32" s="13"/>
      <c r="J32" s="6"/>
    </row>
    <row r="33" spans="2:10" s="4" customFormat="1" ht="16.5" customHeight="1">
      <c r="B33" s="16" t="s">
        <v>26</v>
      </c>
      <c r="C33" s="6"/>
      <c r="D33" s="17">
        <v>4237431000</v>
      </c>
      <c r="E33" s="17"/>
      <c r="F33" s="17">
        <v>4474443600</v>
      </c>
      <c r="G33" s="16"/>
      <c r="H33" s="18">
        <v>0.05593308776001309</v>
      </c>
      <c r="I33" s="6"/>
      <c r="J33" s="6"/>
    </row>
    <row r="34" ht="6" customHeight="1"/>
    <row r="35" ht="12.75" customHeight="1">
      <c r="B35" s="20" t="s">
        <v>29</v>
      </c>
    </row>
    <row r="36" ht="12.75" customHeight="1"/>
    <row r="37" ht="12.75" customHeight="1"/>
  </sheetData>
  <sheetProtection/>
  <mergeCells count="5">
    <mergeCell ref="B7:B8"/>
    <mergeCell ref="D7:D8"/>
    <mergeCell ref="F7:F8"/>
    <mergeCell ref="H7:H8"/>
    <mergeCell ref="J7:J8"/>
  </mergeCells>
  <hyperlinks>
    <hyperlink ref="J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3359375" style="1" customWidth="1"/>
    <col min="2" max="2" width="23.10546875" style="1" customWidth="1"/>
    <col min="3" max="3" width="2.77734375" style="1" customWidth="1"/>
    <col min="4" max="4" width="18.99609375" style="1" customWidth="1"/>
    <col min="5" max="5" width="2.77734375" style="1" customWidth="1"/>
    <col min="6" max="6" width="19.5546875" style="1" customWidth="1"/>
    <col min="7" max="7" width="2.77734375" style="1" customWidth="1"/>
    <col min="8" max="8" width="5.5546875" style="1" bestFit="1" customWidth="1"/>
    <col min="9" max="16384" width="8.88671875" style="1" customWidth="1"/>
  </cols>
  <sheetData>
    <row r="1" spans="2:8" ht="15">
      <c r="B1" s="2" t="s">
        <v>27</v>
      </c>
      <c r="H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33</v>
      </c>
    </row>
    <row r="6" spans="2:8" s="4" customFormat="1" ht="12.75" customHeight="1">
      <c r="B6" s="6"/>
      <c r="C6" s="6"/>
      <c r="D6" s="6"/>
      <c r="E6" s="6"/>
      <c r="F6" s="6"/>
      <c r="G6" s="6"/>
      <c r="H6" s="6"/>
    </row>
    <row r="7" spans="2:8" s="4" customFormat="1" ht="25.5" customHeight="1">
      <c r="B7" s="284" t="s">
        <v>0</v>
      </c>
      <c r="D7" s="286" t="s">
        <v>199</v>
      </c>
      <c r="E7" s="8"/>
      <c r="F7" s="286" t="s">
        <v>200</v>
      </c>
      <c r="H7" s="286" t="s">
        <v>3</v>
      </c>
    </row>
    <row r="8" spans="2:8" s="4" customFormat="1" ht="25.5" customHeight="1">
      <c r="B8" s="285"/>
      <c r="D8" s="287"/>
      <c r="E8" s="8"/>
      <c r="F8" s="287"/>
      <c r="H8" s="287"/>
    </row>
    <row r="9" s="4" customFormat="1" ht="6" customHeight="1"/>
    <row r="10" spans="2:10" s="4" customFormat="1" ht="12">
      <c r="B10" s="4" t="s">
        <v>4</v>
      </c>
      <c r="D10" s="9">
        <v>101004872</v>
      </c>
      <c r="F10" s="21">
        <v>1441.546976465383</v>
      </c>
      <c r="H10" s="4">
        <v>11</v>
      </c>
      <c r="J10" s="22"/>
    </row>
    <row r="11" spans="2:10" s="4" customFormat="1" ht="12">
      <c r="B11" s="4" t="s">
        <v>5</v>
      </c>
      <c r="D11" s="9">
        <v>187579038</v>
      </c>
      <c r="F11" s="21">
        <v>1511.4421381722077</v>
      </c>
      <c r="H11" s="4">
        <v>8</v>
      </c>
      <c r="J11" s="22"/>
    </row>
    <row r="12" spans="2:10" s="4" customFormat="1" ht="12">
      <c r="B12" s="4" t="s">
        <v>6</v>
      </c>
      <c r="D12" s="9">
        <v>161398379</v>
      </c>
      <c r="F12" s="21">
        <v>1378.1187636084192</v>
      </c>
      <c r="H12" s="4">
        <v>17</v>
      </c>
      <c r="J12" s="22"/>
    </row>
    <row r="13" spans="2:10" s="4" customFormat="1" ht="12">
      <c r="B13" s="4" t="s">
        <v>7</v>
      </c>
      <c r="D13" s="9">
        <v>151931742</v>
      </c>
      <c r="F13" s="21">
        <v>1590.4253368087177</v>
      </c>
      <c r="H13" s="4">
        <v>5</v>
      </c>
      <c r="J13" s="22"/>
    </row>
    <row r="14" spans="2:10" s="4" customFormat="1" ht="12">
      <c r="B14" s="4" t="s">
        <v>8</v>
      </c>
      <c r="D14" s="9">
        <v>199386497</v>
      </c>
      <c r="F14" s="21">
        <v>1283.1359611300597</v>
      </c>
      <c r="H14" s="4">
        <v>19</v>
      </c>
      <c r="J14" s="22"/>
    </row>
    <row r="15" spans="2:10" s="4" customFormat="1" ht="12">
      <c r="B15" s="4" t="s">
        <v>9</v>
      </c>
      <c r="D15" s="9">
        <v>184295758</v>
      </c>
      <c r="F15" s="21">
        <v>1328.6982206713576</v>
      </c>
      <c r="H15" s="4">
        <v>18</v>
      </c>
      <c r="J15" s="22"/>
    </row>
    <row r="16" spans="2:10" s="4" customFormat="1" ht="12">
      <c r="B16" s="4" t="s">
        <v>10</v>
      </c>
      <c r="D16" s="9">
        <v>184288868</v>
      </c>
      <c r="F16" s="21">
        <v>1395.2399079373731</v>
      </c>
      <c r="H16" s="4">
        <v>14</v>
      </c>
      <c r="J16" s="22"/>
    </row>
    <row r="17" spans="2:10" s="4" customFormat="1" ht="12">
      <c r="B17" s="4" t="s">
        <v>11</v>
      </c>
      <c r="D17" s="9">
        <v>107646185</v>
      </c>
      <c r="F17" s="21">
        <v>1439.543515472465</v>
      </c>
      <c r="H17" s="4">
        <v>12</v>
      </c>
      <c r="J17" s="22"/>
    </row>
    <row r="18" spans="2:10" s="4" customFormat="1" ht="12">
      <c r="B18" s="4" t="s">
        <v>12</v>
      </c>
      <c r="D18" s="9">
        <v>172204360</v>
      </c>
      <c r="F18" s="21">
        <v>1382.0352803325788</v>
      </c>
      <c r="H18" s="4">
        <v>15</v>
      </c>
      <c r="J18" s="22"/>
    </row>
    <row r="19" spans="2:10" s="4" customFormat="1" ht="12">
      <c r="B19" s="4" t="s">
        <v>13</v>
      </c>
      <c r="D19" s="9">
        <v>274159437</v>
      </c>
      <c r="F19" s="21">
        <v>1466.108926298677</v>
      </c>
      <c r="H19" s="4">
        <v>10</v>
      </c>
      <c r="J19" s="22"/>
    </row>
    <row r="20" spans="2:10" s="4" customFormat="1" ht="12">
      <c r="B20" s="4" t="s">
        <v>14</v>
      </c>
      <c r="D20" s="9">
        <v>339380555</v>
      </c>
      <c r="F20" s="21">
        <v>1378.8446740393445</v>
      </c>
      <c r="H20" s="4">
        <v>16</v>
      </c>
      <c r="J20" s="22"/>
    </row>
    <row r="21" spans="2:10" s="4" customFormat="1" ht="12">
      <c r="B21" s="4" t="s">
        <v>15</v>
      </c>
      <c r="D21" s="9">
        <v>226761586</v>
      </c>
      <c r="F21" s="21">
        <v>1594.7114264817576</v>
      </c>
      <c r="H21" s="4">
        <v>4</v>
      </c>
      <c r="J21" s="22"/>
    </row>
    <row r="22" spans="2:10" s="4" customFormat="1" ht="12">
      <c r="B22" s="4" t="s">
        <v>16</v>
      </c>
      <c r="D22" s="9">
        <v>203127250</v>
      </c>
      <c r="F22" s="21">
        <v>1409.881380401738</v>
      </c>
      <c r="H22" s="4">
        <v>13</v>
      </c>
      <c r="J22" s="22"/>
    </row>
    <row r="23" spans="2:10" s="4" customFormat="1" ht="12">
      <c r="B23" s="4" t="s">
        <v>17</v>
      </c>
      <c r="D23" s="9">
        <v>161020791</v>
      </c>
      <c r="F23" s="21">
        <v>1235.826599843431</v>
      </c>
      <c r="H23" s="4">
        <v>21</v>
      </c>
      <c r="J23" s="22"/>
    </row>
    <row r="24" spans="2:10" s="4" customFormat="1" ht="12">
      <c r="B24" s="4" t="s">
        <v>18</v>
      </c>
      <c r="D24" s="9">
        <v>388666415</v>
      </c>
      <c r="F24" s="21">
        <v>1622.5668369945479</v>
      </c>
      <c r="H24" s="4">
        <v>2</v>
      </c>
      <c r="J24" s="22"/>
    </row>
    <row r="25" spans="2:10" s="4" customFormat="1" ht="12">
      <c r="B25" s="4" t="s">
        <v>19</v>
      </c>
      <c r="D25" s="9">
        <v>96809901</v>
      </c>
      <c r="F25" s="21">
        <v>1621.0904569734926</v>
      </c>
      <c r="H25" s="4">
        <v>3</v>
      </c>
      <c r="J25" s="22"/>
    </row>
    <row r="26" spans="2:10" s="4" customFormat="1" ht="12">
      <c r="B26" s="4" t="s">
        <v>20</v>
      </c>
      <c r="D26" s="9">
        <v>283367180</v>
      </c>
      <c r="F26" s="21">
        <v>1564.1990969209198</v>
      </c>
      <c r="H26" s="4">
        <v>6</v>
      </c>
      <c r="J26" s="22"/>
    </row>
    <row r="27" spans="2:10" s="4" customFormat="1" ht="12">
      <c r="B27" s="4" t="s">
        <v>21</v>
      </c>
      <c r="D27" s="9">
        <v>116063496</v>
      </c>
      <c r="F27" s="21">
        <v>1668.9217761417233</v>
      </c>
      <c r="H27" s="4">
        <v>1</v>
      </c>
      <c r="J27" s="22"/>
    </row>
    <row r="28" spans="2:10" s="4" customFormat="1" ht="12">
      <c r="B28" s="4" t="s">
        <v>22</v>
      </c>
      <c r="D28" s="9">
        <v>140466990</v>
      </c>
      <c r="F28" s="21">
        <v>1517.4465257972518</v>
      </c>
      <c r="H28" s="4">
        <v>7</v>
      </c>
      <c r="J28" s="22"/>
    </row>
    <row r="29" spans="2:10" s="4" customFormat="1" ht="12">
      <c r="B29" s="4" t="s">
        <v>23</v>
      </c>
      <c r="D29" s="9">
        <v>97760147</v>
      </c>
      <c r="F29" s="21">
        <v>1044.3790675811379</v>
      </c>
      <c r="H29" s="4">
        <v>22</v>
      </c>
      <c r="J29" s="22"/>
    </row>
    <row r="30" spans="2:10" s="4" customFormat="1" ht="12">
      <c r="B30" s="4" t="s">
        <v>24</v>
      </c>
      <c r="C30" s="13"/>
      <c r="D30" s="9">
        <v>228077128</v>
      </c>
      <c r="E30" s="13"/>
      <c r="F30" s="21">
        <v>1507.7286477338832</v>
      </c>
      <c r="G30" s="13"/>
      <c r="H30" s="13">
        <v>9</v>
      </c>
      <c r="J30" s="22"/>
    </row>
    <row r="31" spans="1:10" s="13" customFormat="1" ht="12">
      <c r="A31" s="4"/>
      <c r="B31" s="4" t="s">
        <v>25</v>
      </c>
      <c r="D31" s="9">
        <v>469047025</v>
      </c>
      <c r="F31" s="21">
        <v>1277.1072880391425</v>
      </c>
      <c r="H31" s="13">
        <v>20</v>
      </c>
      <c r="J31" s="22"/>
    </row>
    <row r="32" spans="2:8" s="4" customFormat="1" ht="6" customHeight="1">
      <c r="B32" s="6"/>
      <c r="C32" s="13"/>
      <c r="D32" s="14"/>
      <c r="E32" s="13"/>
      <c r="F32" s="23"/>
      <c r="G32" s="13"/>
      <c r="H32" s="6"/>
    </row>
    <row r="33" spans="2:8" s="4" customFormat="1" ht="16.5" customHeight="1">
      <c r="B33" s="16" t="s">
        <v>26</v>
      </c>
      <c r="C33" s="16"/>
      <c r="D33" s="17">
        <v>4474443600</v>
      </c>
      <c r="E33" s="16"/>
      <c r="F33" s="24">
        <v>1426.4589229166886</v>
      </c>
      <c r="G33" s="16"/>
      <c r="H33" s="16"/>
    </row>
    <row r="34" s="4" customFormat="1" ht="6" customHeight="1"/>
    <row r="35" s="4" customFormat="1" ht="12.75" customHeight="1">
      <c r="B35" s="171" t="s">
        <v>193</v>
      </c>
    </row>
    <row r="36" spans="1:8" ht="12.75" customHeight="1">
      <c r="A36" s="4"/>
      <c r="H36" s="25"/>
    </row>
    <row r="37" ht="12.75" customHeight="1">
      <c r="A37" s="4"/>
    </row>
    <row r="38" ht="15">
      <c r="A38" s="4"/>
    </row>
  </sheetData>
  <sheetProtection/>
  <mergeCells count="4">
    <mergeCell ref="B7:B8"/>
    <mergeCell ref="D7:D8"/>
    <mergeCell ref="F7:F8"/>
    <mergeCell ref="H7:H8"/>
  </mergeCells>
  <hyperlinks>
    <hyperlink ref="H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F41" sqref="F41"/>
    </sheetView>
  </sheetViews>
  <sheetFormatPr defaultColWidth="8.88671875" defaultRowHeight="15"/>
  <cols>
    <col min="1" max="1" width="3.3359375" style="1" customWidth="1"/>
    <col min="2" max="2" width="29.3359375" style="1" customWidth="1"/>
    <col min="3" max="3" width="2.77734375" style="1" customWidth="1"/>
    <col min="4" max="4" width="16.21484375" style="1" customWidth="1"/>
    <col min="5" max="5" width="2.77734375" style="1" customWidth="1"/>
    <col min="6" max="6" width="16.21484375" style="1" customWidth="1"/>
    <col min="7" max="7" width="2.77734375" style="1" customWidth="1"/>
    <col min="8" max="8" width="18.6640625" style="1" customWidth="1"/>
    <col min="9" max="16384" width="8.88671875" style="1" customWidth="1"/>
  </cols>
  <sheetData>
    <row r="1" spans="2:8" ht="15">
      <c r="B1" s="2" t="s">
        <v>27</v>
      </c>
      <c r="H1" s="3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34</v>
      </c>
    </row>
    <row r="6" spans="2:8" s="4" customFormat="1" ht="12.75" customHeight="1">
      <c r="B6" s="6"/>
      <c r="C6" s="6"/>
      <c r="D6" s="6"/>
      <c r="E6" s="6"/>
      <c r="F6" s="6"/>
      <c r="G6" s="6"/>
      <c r="H6" s="7" t="s">
        <v>42</v>
      </c>
    </row>
    <row r="7" spans="1:8" s="8" customFormat="1" ht="12.75">
      <c r="A7" s="4"/>
      <c r="B7" s="288" t="s">
        <v>0</v>
      </c>
      <c r="D7" s="286" t="s">
        <v>36</v>
      </c>
      <c r="F7" s="292" t="s">
        <v>41</v>
      </c>
      <c r="G7" s="292"/>
      <c r="H7" s="292"/>
    </row>
    <row r="8" spans="1:8" s="8" customFormat="1" ht="12.75">
      <c r="A8" s="4"/>
      <c r="B8" s="289"/>
      <c r="D8" s="291"/>
      <c r="F8" s="286" t="s">
        <v>38</v>
      </c>
      <c r="H8" s="286" t="s">
        <v>39</v>
      </c>
    </row>
    <row r="9" spans="1:8" s="8" customFormat="1" ht="12.75">
      <c r="A9" s="4"/>
      <c r="B9" s="289"/>
      <c r="D9" s="291"/>
      <c r="F9" s="291"/>
      <c r="G9" s="26"/>
      <c r="H9" s="291"/>
    </row>
    <row r="10" spans="2:8" s="4" customFormat="1" ht="12.75">
      <c r="B10" s="290"/>
      <c r="D10" s="27" t="s">
        <v>35</v>
      </c>
      <c r="E10" s="8"/>
      <c r="F10" s="28" t="s">
        <v>37</v>
      </c>
      <c r="G10" s="8"/>
      <c r="H10" s="28" t="s">
        <v>40</v>
      </c>
    </row>
    <row r="11" s="4" customFormat="1" ht="6" customHeight="1"/>
    <row r="12" spans="2:8" s="4" customFormat="1" ht="12">
      <c r="B12" s="4" t="s">
        <v>4</v>
      </c>
      <c r="D12" s="21">
        <v>4324</v>
      </c>
      <c r="E12" s="29"/>
      <c r="F12" s="21">
        <v>2165</v>
      </c>
      <c r="G12" s="29"/>
      <c r="H12" s="29">
        <v>2159</v>
      </c>
    </row>
    <row r="13" spans="2:8" s="4" customFormat="1" ht="12">
      <c r="B13" s="4" t="s">
        <v>5</v>
      </c>
      <c r="D13" s="21">
        <v>8116</v>
      </c>
      <c r="E13" s="29"/>
      <c r="F13" s="21">
        <v>4063</v>
      </c>
      <c r="G13" s="29"/>
      <c r="H13" s="29">
        <v>4053</v>
      </c>
    </row>
    <row r="14" spans="2:8" s="4" customFormat="1" ht="12">
      <c r="B14" s="4" t="s">
        <v>6</v>
      </c>
      <c r="D14" s="21">
        <v>6819</v>
      </c>
      <c r="E14" s="29"/>
      <c r="F14" s="21">
        <v>3414</v>
      </c>
      <c r="G14" s="29"/>
      <c r="H14" s="29">
        <v>3405</v>
      </c>
    </row>
    <row r="15" spans="2:8" s="4" customFormat="1" ht="12">
      <c r="B15" s="4" t="s">
        <v>7</v>
      </c>
      <c r="D15" s="21">
        <v>5999</v>
      </c>
      <c r="E15" s="29"/>
      <c r="F15" s="21">
        <v>3004</v>
      </c>
      <c r="G15" s="29"/>
      <c r="H15" s="29">
        <v>2995</v>
      </c>
    </row>
    <row r="16" spans="2:8" s="4" customFormat="1" ht="12">
      <c r="B16" s="4" t="s">
        <v>8</v>
      </c>
      <c r="D16" s="21">
        <v>8156</v>
      </c>
      <c r="E16" s="29"/>
      <c r="F16" s="21">
        <v>4083</v>
      </c>
      <c r="G16" s="29"/>
      <c r="H16" s="29">
        <v>4073</v>
      </c>
    </row>
    <row r="17" spans="2:8" s="4" customFormat="1" ht="12">
      <c r="B17" s="4" t="s">
        <v>9</v>
      </c>
      <c r="D17" s="21">
        <v>7144</v>
      </c>
      <c r="E17" s="29"/>
      <c r="F17" s="21">
        <v>3577</v>
      </c>
      <c r="G17" s="29"/>
      <c r="H17" s="29">
        <v>3567</v>
      </c>
    </row>
    <row r="18" spans="2:8" s="4" customFormat="1" ht="12">
      <c r="B18" s="4" t="s">
        <v>10</v>
      </c>
      <c r="D18" s="21">
        <v>9108</v>
      </c>
      <c r="E18" s="29"/>
      <c r="F18" s="21">
        <v>4560</v>
      </c>
      <c r="G18" s="29"/>
      <c r="H18" s="29">
        <v>4548</v>
      </c>
    </row>
    <row r="19" spans="2:8" s="4" customFormat="1" ht="12">
      <c r="B19" s="4" t="s">
        <v>11</v>
      </c>
      <c r="D19" s="21">
        <v>5719</v>
      </c>
      <c r="E19" s="29"/>
      <c r="F19" s="21">
        <v>2863</v>
      </c>
      <c r="G19" s="29"/>
      <c r="H19" s="29">
        <v>2856</v>
      </c>
    </row>
    <row r="20" spans="2:8" s="4" customFormat="1" ht="12">
      <c r="B20" s="4" t="s">
        <v>12</v>
      </c>
      <c r="D20" s="21">
        <v>7481</v>
      </c>
      <c r="E20" s="29"/>
      <c r="F20" s="21">
        <v>3745</v>
      </c>
      <c r="G20" s="29"/>
      <c r="H20" s="29">
        <v>3736</v>
      </c>
    </row>
    <row r="21" spans="2:8" s="4" customFormat="1" ht="12">
      <c r="B21" s="4" t="s">
        <v>13</v>
      </c>
      <c r="D21" s="21">
        <v>11834</v>
      </c>
      <c r="E21" s="29"/>
      <c r="F21" s="21">
        <v>5925</v>
      </c>
      <c r="G21" s="29"/>
      <c r="H21" s="29">
        <v>5909</v>
      </c>
    </row>
    <row r="22" spans="2:8" s="4" customFormat="1" ht="12">
      <c r="B22" s="4" t="s">
        <v>14</v>
      </c>
      <c r="D22" s="21">
        <v>12984</v>
      </c>
      <c r="E22" s="29"/>
      <c r="F22" s="21">
        <v>6501</v>
      </c>
      <c r="G22" s="29"/>
      <c r="H22" s="29">
        <v>6483</v>
      </c>
    </row>
    <row r="23" spans="2:8" s="4" customFormat="1" ht="12">
      <c r="B23" s="4" t="s">
        <v>15</v>
      </c>
      <c r="D23" s="21">
        <v>8989</v>
      </c>
      <c r="E23" s="29"/>
      <c r="F23" s="21">
        <v>4500</v>
      </c>
      <c r="G23" s="29"/>
      <c r="H23" s="29">
        <v>4489</v>
      </c>
    </row>
    <row r="24" spans="2:8" s="4" customFormat="1" ht="12">
      <c r="B24" s="4" t="s">
        <v>16</v>
      </c>
      <c r="D24" s="21">
        <v>7983</v>
      </c>
      <c r="E24" s="29"/>
      <c r="F24" s="21">
        <v>3997</v>
      </c>
      <c r="G24" s="29"/>
      <c r="H24" s="29">
        <v>3986</v>
      </c>
    </row>
    <row r="25" spans="2:8" s="4" customFormat="1" ht="12">
      <c r="B25" s="4" t="s">
        <v>17</v>
      </c>
      <c r="D25" s="21">
        <v>6796</v>
      </c>
      <c r="E25" s="29"/>
      <c r="F25" s="21">
        <v>3403</v>
      </c>
      <c r="G25" s="29"/>
      <c r="H25" s="29">
        <v>3393</v>
      </c>
    </row>
    <row r="26" spans="2:8" s="4" customFormat="1" ht="12">
      <c r="B26" s="4" t="s">
        <v>18</v>
      </c>
      <c r="D26" s="21">
        <v>13677</v>
      </c>
      <c r="E26" s="29"/>
      <c r="F26" s="21">
        <v>6848</v>
      </c>
      <c r="G26" s="29"/>
      <c r="H26" s="29">
        <v>6829</v>
      </c>
    </row>
    <row r="27" spans="2:8" s="4" customFormat="1" ht="12">
      <c r="B27" s="4" t="s">
        <v>19</v>
      </c>
      <c r="D27" s="21">
        <v>3159</v>
      </c>
      <c r="E27" s="29"/>
      <c r="F27" s="21">
        <v>1582</v>
      </c>
      <c r="G27" s="29"/>
      <c r="H27" s="29">
        <v>1577</v>
      </c>
    </row>
    <row r="28" spans="2:8" s="4" customFormat="1" ht="12">
      <c r="B28" s="4" t="s">
        <v>20</v>
      </c>
      <c r="D28" s="21">
        <v>9743</v>
      </c>
      <c r="E28" s="29"/>
      <c r="F28" s="21">
        <v>4878</v>
      </c>
      <c r="G28" s="29"/>
      <c r="H28" s="29">
        <v>4865</v>
      </c>
    </row>
    <row r="29" spans="2:8" s="4" customFormat="1" ht="12">
      <c r="B29" s="4" t="s">
        <v>21</v>
      </c>
      <c r="D29" s="21">
        <v>3870</v>
      </c>
      <c r="E29" s="29"/>
      <c r="F29" s="21">
        <v>1938</v>
      </c>
      <c r="G29" s="29"/>
      <c r="H29" s="29">
        <v>1932</v>
      </c>
    </row>
    <row r="30" spans="2:8" s="4" customFormat="1" ht="12">
      <c r="B30" s="4" t="s">
        <v>22</v>
      </c>
      <c r="D30" s="21">
        <v>5461</v>
      </c>
      <c r="E30" s="29"/>
      <c r="F30" s="21">
        <v>2734</v>
      </c>
      <c r="G30" s="29"/>
      <c r="H30" s="29">
        <v>2727</v>
      </c>
    </row>
    <row r="31" spans="2:8" s="4" customFormat="1" ht="12">
      <c r="B31" s="4" t="s">
        <v>23</v>
      </c>
      <c r="D31" s="21">
        <v>4840</v>
      </c>
      <c r="E31" s="29"/>
      <c r="F31" s="21">
        <v>2423</v>
      </c>
      <c r="G31" s="29"/>
      <c r="H31" s="29">
        <v>2417</v>
      </c>
    </row>
    <row r="32" spans="2:8" s="4" customFormat="1" ht="12">
      <c r="B32" s="4" t="s">
        <v>24</v>
      </c>
      <c r="D32" s="21">
        <v>8204</v>
      </c>
      <c r="E32" s="29"/>
      <c r="F32" s="21">
        <v>4107</v>
      </c>
      <c r="G32" s="29"/>
      <c r="H32" s="29">
        <v>4097</v>
      </c>
    </row>
    <row r="33" spans="2:8" s="4" customFormat="1" ht="12">
      <c r="B33" s="4" t="s">
        <v>25</v>
      </c>
      <c r="C33" s="13"/>
      <c r="D33" s="21">
        <v>17431</v>
      </c>
      <c r="E33" s="21"/>
      <c r="F33" s="21">
        <v>8727</v>
      </c>
      <c r="G33" s="21"/>
      <c r="H33" s="21">
        <v>8704</v>
      </c>
    </row>
    <row r="34" spans="2:8" s="4" customFormat="1" ht="6" customHeight="1">
      <c r="B34" s="6"/>
      <c r="C34" s="13"/>
      <c r="D34" s="23" t="s">
        <v>65</v>
      </c>
      <c r="E34" s="21"/>
      <c r="F34" s="23"/>
      <c r="G34" s="21"/>
      <c r="H34" s="23"/>
    </row>
    <row r="35" spans="2:8" s="4" customFormat="1" ht="16.5" customHeight="1">
      <c r="B35" s="16" t="s">
        <v>26</v>
      </c>
      <c r="C35" s="6"/>
      <c r="D35" s="24">
        <v>177837</v>
      </c>
      <c r="E35" s="24"/>
      <c r="F35" s="24">
        <v>89037</v>
      </c>
      <c r="G35" s="24"/>
      <c r="H35" s="24">
        <v>88800</v>
      </c>
    </row>
    <row r="36" s="4" customFormat="1" ht="6" customHeight="1"/>
    <row r="37" s="4" customFormat="1" ht="12.75" customHeight="1">
      <c r="B37" s="19" t="s">
        <v>43</v>
      </c>
    </row>
    <row r="38" spans="1:2" s="4" customFormat="1" ht="12.75" customHeight="1">
      <c r="A38" s="1"/>
      <c r="B38" s="19" t="s">
        <v>44</v>
      </c>
    </row>
    <row r="39" spans="1:2" s="4" customFormat="1" ht="12.75" customHeight="1">
      <c r="A39" s="1"/>
      <c r="B39" s="19" t="s">
        <v>45</v>
      </c>
    </row>
  </sheetData>
  <sheetProtection/>
  <mergeCells count="5">
    <mergeCell ref="B7:B10"/>
    <mergeCell ref="D7:D9"/>
    <mergeCell ref="F7:H7"/>
    <mergeCell ref="F8:F9"/>
    <mergeCell ref="H8:H9"/>
  </mergeCells>
  <hyperlinks>
    <hyperlink ref="H1" location="Cynnwys!A1" display="Yn ol i cynnwys"/>
  </hyperlinks>
  <printOptions/>
  <pageMargins left="0.7" right="0.7" top="0.75" bottom="0.75" header="0.3" footer="0.3"/>
  <pageSetup orientation="portrait" paperSize="9"/>
  <ignoredErrors>
    <ignoredError sqref="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67"/>
  <sheetViews>
    <sheetView zoomScale="70" zoomScaleNormal="70" zoomScalePageLayoutView="0" workbookViewId="0" topLeftCell="A62">
      <selection activeCell="F75" sqref="F75"/>
    </sheetView>
  </sheetViews>
  <sheetFormatPr defaultColWidth="8.88671875" defaultRowHeight="15"/>
  <cols>
    <col min="1" max="1" width="1.66796875" style="43" customWidth="1"/>
    <col min="2" max="2" width="67.5546875" style="43" customWidth="1"/>
    <col min="3" max="3" width="1.66796875" style="43" customWidth="1"/>
    <col min="4" max="4" width="10.6640625" style="43" customWidth="1"/>
    <col min="5" max="5" width="1.66796875" style="43" customWidth="1"/>
    <col min="6" max="6" width="10.6640625" style="43" customWidth="1"/>
    <col min="7" max="7" width="1.66796875" style="53" customWidth="1"/>
    <col min="8" max="8" width="16.4453125" style="30" customWidth="1"/>
    <col min="9" max="9" width="22.99609375" style="30" customWidth="1"/>
    <col min="10" max="10" width="13.10546875" style="31" customWidth="1"/>
    <col min="11" max="16384" width="8.88671875" style="66" customWidth="1"/>
  </cols>
  <sheetData>
    <row r="1" spans="2:6" ht="15">
      <c r="B1" s="65" t="s">
        <v>163</v>
      </c>
      <c r="F1" s="3" t="s">
        <v>164</v>
      </c>
    </row>
    <row r="2" spans="1:10" s="4" customFormat="1" ht="7.5" customHeight="1">
      <c r="A2" s="43"/>
      <c r="B2" s="43"/>
      <c r="C2" s="43"/>
      <c r="D2" s="43"/>
      <c r="E2" s="43"/>
      <c r="F2" s="43"/>
      <c r="G2" s="53"/>
      <c r="H2" s="30"/>
      <c r="I2" s="30"/>
      <c r="J2" s="13"/>
    </row>
    <row r="3" spans="1:10" s="4" customFormat="1" ht="15" customHeight="1">
      <c r="A3" s="43"/>
      <c r="B3" s="65" t="s">
        <v>201</v>
      </c>
      <c r="C3" s="43"/>
      <c r="D3" s="43"/>
      <c r="E3" s="43"/>
      <c r="F3" s="43"/>
      <c r="G3" s="53"/>
      <c r="H3" s="30"/>
      <c r="I3" s="30"/>
      <c r="J3" s="13"/>
    </row>
    <row r="4" spans="1:10" s="4" customFormat="1" ht="7.5" customHeight="1">
      <c r="A4" s="43"/>
      <c r="B4" s="43"/>
      <c r="C4" s="43"/>
      <c r="D4" s="43"/>
      <c r="E4" s="43"/>
      <c r="F4" s="43"/>
      <c r="G4" s="53"/>
      <c r="H4" s="30"/>
      <c r="I4" s="30"/>
      <c r="J4" s="13"/>
    </row>
    <row r="5" spans="1:10" s="4" customFormat="1" ht="15" customHeight="1">
      <c r="A5" s="43"/>
      <c r="B5" s="65" t="s">
        <v>46</v>
      </c>
      <c r="C5" s="43"/>
      <c r="D5" s="67"/>
      <c r="E5" s="43"/>
      <c r="F5" s="43"/>
      <c r="G5" s="53"/>
      <c r="H5" s="30"/>
      <c r="I5" s="30"/>
      <c r="J5" s="13"/>
    </row>
    <row r="6" spans="1:11" s="4" customFormat="1" ht="16.5" customHeight="1">
      <c r="A6" s="43"/>
      <c r="B6" s="68"/>
      <c r="C6" s="68"/>
      <c r="D6" s="68"/>
      <c r="E6" s="68"/>
      <c r="F6" s="209" t="s">
        <v>205</v>
      </c>
      <c r="G6" s="53"/>
      <c r="H6" s="30"/>
      <c r="I6" s="30"/>
      <c r="J6" s="32"/>
      <c r="K6" s="69"/>
    </row>
    <row r="7" spans="1:10" s="4" customFormat="1" ht="15">
      <c r="A7" s="43"/>
      <c r="B7" s="70" t="s">
        <v>192</v>
      </c>
      <c r="C7" s="71"/>
      <c r="D7" s="72" t="s">
        <v>195</v>
      </c>
      <c r="E7" s="71"/>
      <c r="F7" s="72" t="s">
        <v>194</v>
      </c>
      <c r="G7" s="73"/>
      <c r="H7" s="33"/>
      <c r="I7" s="34"/>
      <c r="J7" s="182"/>
    </row>
    <row r="8" spans="1:15" s="178" customFormat="1" ht="27.75" customHeight="1">
      <c r="A8" s="204"/>
      <c r="B8" s="227" t="s">
        <v>158</v>
      </c>
      <c r="C8" s="228"/>
      <c r="D8" s="229"/>
      <c r="E8" s="230"/>
      <c r="F8" s="229"/>
      <c r="G8" s="205"/>
      <c r="H8" s="175"/>
      <c r="I8" s="203"/>
      <c r="J8" s="177"/>
      <c r="L8" s="179"/>
      <c r="M8" s="177"/>
      <c r="N8" s="177"/>
      <c r="O8" s="177"/>
    </row>
    <row r="9" spans="1:15" s="4" customFormat="1" ht="15">
      <c r="A9" s="43"/>
      <c r="B9" s="212" t="s">
        <v>206</v>
      </c>
      <c r="C9" s="138"/>
      <c r="D9" s="47">
        <v>172837</v>
      </c>
      <c r="E9" s="47"/>
      <c r="F9" s="47">
        <v>177837</v>
      </c>
      <c r="G9" s="74"/>
      <c r="I9" s="36"/>
      <c r="J9" s="13"/>
      <c r="L9" s="78"/>
      <c r="M9" s="13"/>
      <c r="N9" s="13"/>
      <c r="O9" s="13"/>
    </row>
    <row r="10" spans="1:15" s="4" customFormat="1" ht="15">
      <c r="A10" s="43"/>
      <c r="B10" s="42" t="s">
        <v>376</v>
      </c>
      <c r="C10" s="138"/>
      <c r="D10" s="40">
        <v>60400</v>
      </c>
      <c r="E10" s="40"/>
      <c r="F10" s="40">
        <v>60400</v>
      </c>
      <c r="G10" s="74"/>
      <c r="I10" s="36"/>
      <c r="J10" s="13"/>
      <c r="L10" s="78"/>
      <c r="M10" s="13"/>
      <c r="N10" s="13"/>
      <c r="O10" s="13"/>
    </row>
    <row r="11" spans="1:15" s="4" customFormat="1" ht="15" customHeight="1">
      <c r="A11" s="43"/>
      <c r="B11" s="42" t="s">
        <v>377</v>
      </c>
      <c r="C11" s="43"/>
      <c r="D11" s="40">
        <v>53507</v>
      </c>
      <c r="E11" s="40"/>
      <c r="F11" s="40">
        <v>41708</v>
      </c>
      <c r="G11" s="74"/>
      <c r="H11" s="35"/>
      <c r="I11" s="30"/>
      <c r="J11" s="13"/>
      <c r="L11" s="78"/>
      <c r="M11" s="13"/>
      <c r="N11" s="13"/>
      <c r="O11" s="13"/>
    </row>
    <row r="12" spans="1:15" s="4" customFormat="1" ht="15">
      <c r="A12" s="43"/>
      <c r="B12" s="206" t="s">
        <v>207</v>
      </c>
      <c r="C12" s="138"/>
      <c r="D12" s="207">
        <v>20000</v>
      </c>
      <c r="E12" s="206"/>
      <c r="F12" s="41">
        <v>20000</v>
      </c>
      <c r="G12" s="74"/>
      <c r="H12" s="35"/>
      <c r="I12" s="30"/>
      <c r="J12" s="13"/>
      <c r="L12" s="78"/>
      <c r="M12" s="13"/>
      <c r="N12" s="13"/>
      <c r="O12" s="13"/>
    </row>
    <row r="13" spans="1:15" s="178" customFormat="1" ht="15.75" customHeight="1">
      <c r="A13" s="172"/>
      <c r="B13" s="231" t="s">
        <v>208</v>
      </c>
      <c r="C13" s="228"/>
      <c r="D13" s="173">
        <v>20000</v>
      </c>
      <c r="E13" s="173"/>
      <c r="F13" s="173">
        <v>0</v>
      </c>
      <c r="G13" s="174"/>
      <c r="H13" s="175"/>
      <c r="I13" s="232"/>
      <c r="J13" s="177"/>
      <c r="L13" s="233"/>
      <c r="M13" s="177"/>
      <c r="N13" s="177"/>
      <c r="O13" s="177"/>
    </row>
    <row r="14" spans="1:15" s="4" customFormat="1" ht="15.75" customHeight="1">
      <c r="A14" s="43"/>
      <c r="B14" t="s">
        <v>242</v>
      </c>
      <c r="C14" s="214"/>
      <c r="D14" s="40">
        <v>18000</v>
      </c>
      <c r="E14" s="40"/>
      <c r="F14" s="40" t="s">
        <v>209</v>
      </c>
      <c r="G14" s="74"/>
      <c r="H14" s="35"/>
      <c r="I14" s="30"/>
      <c r="J14" s="13"/>
      <c r="L14" s="78"/>
      <c r="M14" s="13"/>
      <c r="N14" s="13"/>
      <c r="O14" s="13"/>
    </row>
    <row r="15" spans="1:15" s="4" customFormat="1" ht="15.75" customHeight="1">
      <c r="A15" s="43"/>
      <c r="B15" s="208" t="s">
        <v>243</v>
      </c>
      <c r="C15" s="43"/>
      <c r="D15" s="207">
        <v>12805</v>
      </c>
      <c r="E15" s="47"/>
      <c r="F15" s="207">
        <v>13500</v>
      </c>
      <c r="G15" s="74"/>
      <c r="H15" s="35"/>
      <c r="I15" s="30"/>
      <c r="J15" s="13"/>
      <c r="L15" s="77"/>
      <c r="M15" s="13"/>
      <c r="N15" s="13"/>
      <c r="O15" s="13"/>
    </row>
    <row r="16" spans="1:15" s="4" customFormat="1" ht="15.75" customHeight="1">
      <c r="A16" s="43"/>
      <c r="B16" s="212" t="s">
        <v>210</v>
      </c>
      <c r="C16" s="138"/>
      <c r="D16" s="207">
        <v>4000.4</v>
      </c>
      <c r="E16" s="207"/>
      <c r="F16" s="207">
        <v>4000.4</v>
      </c>
      <c r="G16" s="74"/>
      <c r="H16" s="35"/>
      <c r="I16" s="30"/>
      <c r="J16" s="37"/>
      <c r="L16" s="77"/>
      <c r="M16" s="13"/>
      <c r="N16" s="13"/>
      <c r="O16" s="13"/>
    </row>
    <row r="17" spans="1:15" s="4" customFormat="1" ht="15.75" customHeight="1">
      <c r="A17" s="43"/>
      <c r="B17" s="208" t="s">
        <v>244</v>
      </c>
      <c r="C17" s="43"/>
      <c r="D17" s="207">
        <v>2857</v>
      </c>
      <c r="E17" s="207"/>
      <c r="F17" s="207">
        <v>3000</v>
      </c>
      <c r="G17" s="74"/>
      <c r="H17" s="35"/>
      <c r="I17" s="30"/>
      <c r="J17" s="13"/>
      <c r="L17" s="77"/>
      <c r="M17" s="13"/>
      <c r="N17" s="13"/>
      <c r="O17" s="13"/>
    </row>
    <row r="18" spans="1:15" s="5" customFormat="1" ht="15.75" customHeight="1">
      <c r="A18" s="43"/>
      <c r="B18" s="42" t="s">
        <v>245</v>
      </c>
      <c r="C18" s="215"/>
      <c r="D18" s="207">
        <v>0</v>
      </c>
      <c r="E18" s="207"/>
      <c r="F18" s="207">
        <v>1000</v>
      </c>
      <c r="G18" s="74"/>
      <c r="H18" s="35"/>
      <c r="I18" s="30"/>
      <c r="J18" s="37"/>
      <c r="L18" s="79"/>
      <c r="M18" s="13"/>
      <c r="N18" s="80"/>
      <c r="O18" s="80"/>
    </row>
    <row r="19" spans="1:15" s="4" customFormat="1" ht="15">
      <c r="A19" s="65"/>
      <c r="B19" s="136" t="s">
        <v>47</v>
      </c>
      <c r="C19" s="138"/>
      <c r="D19" s="54">
        <f>SUM(D9:D18)</f>
        <v>364406.4</v>
      </c>
      <c r="E19" s="54"/>
      <c r="F19" s="54">
        <f>SUM(F9:F18)</f>
        <v>321445.4</v>
      </c>
      <c r="G19" s="76"/>
      <c r="H19" s="35"/>
      <c r="I19" s="30"/>
      <c r="J19" s="13"/>
      <c r="L19" s="81"/>
      <c r="M19" s="13"/>
      <c r="N19" s="13"/>
      <c r="O19" s="13"/>
    </row>
    <row r="20" spans="1:15" s="178" customFormat="1" ht="27.75" customHeight="1">
      <c r="A20" s="204"/>
      <c r="B20" s="227" t="s">
        <v>49</v>
      </c>
      <c r="C20" s="228"/>
      <c r="D20" s="229">
        <v>61434.005</v>
      </c>
      <c r="E20" s="230"/>
      <c r="F20" s="229">
        <v>70000</v>
      </c>
      <c r="G20" s="205"/>
      <c r="H20" s="175"/>
      <c r="I20" s="203"/>
      <c r="J20" s="177"/>
      <c r="L20" s="179"/>
      <c r="M20" s="177"/>
      <c r="N20" s="177"/>
      <c r="O20" s="177"/>
    </row>
    <row r="21" spans="1:15" s="4" customFormat="1" ht="16.5" customHeight="1">
      <c r="A21" s="43"/>
      <c r="B21" s="155" t="s">
        <v>211</v>
      </c>
      <c r="C21" s="138"/>
      <c r="D21" s="74">
        <v>14000</v>
      </c>
      <c r="E21" s="40"/>
      <c r="F21" s="74">
        <v>5000</v>
      </c>
      <c r="G21" s="51"/>
      <c r="H21" s="35"/>
      <c r="I21" s="30"/>
      <c r="J21" s="13"/>
      <c r="L21" s="83"/>
      <c r="M21" s="13"/>
      <c r="N21" s="13"/>
      <c r="O21" s="13"/>
    </row>
    <row r="22" spans="1:15" s="4" customFormat="1" ht="17.25" customHeight="1">
      <c r="A22" s="43"/>
      <c r="B22" s="216" t="s">
        <v>212</v>
      </c>
      <c r="C22" s="138"/>
      <c r="D22" s="40">
        <v>7500</v>
      </c>
      <c r="E22" s="40"/>
      <c r="F22" s="40">
        <v>3000</v>
      </c>
      <c r="G22" s="75"/>
      <c r="H22" s="35"/>
      <c r="I22" s="30"/>
      <c r="J22" s="37"/>
      <c r="L22" s="79"/>
      <c r="M22" s="13"/>
      <c r="N22" s="13"/>
      <c r="O22" s="13"/>
    </row>
    <row r="23" spans="1:15" s="4" customFormat="1" ht="16.5" customHeight="1">
      <c r="A23" s="43"/>
      <c r="B23" s="132" t="s">
        <v>213</v>
      </c>
      <c r="C23" s="138"/>
      <c r="D23" s="40">
        <v>5977.905</v>
      </c>
      <c r="E23" s="40"/>
      <c r="F23" s="40">
        <v>16469</v>
      </c>
      <c r="G23" s="75"/>
      <c r="H23" s="35"/>
      <c r="I23" s="30"/>
      <c r="J23" s="13"/>
      <c r="L23" s="13"/>
      <c r="N23" s="13"/>
      <c r="O23" s="13"/>
    </row>
    <row r="24" spans="1:15" s="4" customFormat="1" ht="15">
      <c r="A24" s="43"/>
      <c r="B24" s="216" t="s">
        <v>214</v>
      </c>
      <c r="C24" s="138"/>
      <c r="D24" s="74"/>
      <c r="E24" s="74"/>
      <c r="F24" s="74"/>
      <c r="G24" s="75"/>
      <c r="H24" s="35"/>
      <c r="I24" s="30"/>
      <c r="J24" s="13"/>
      <c r="L24" s="83"/>
      <c r="M24" s="13"/>
      <c r="N24" s="13"/>
      <c r="O24" s="13"/>
    </row>
    <row r="25" spans="1:15" s="4" customFormat="1" ht="15" customHeight="1">
      <c r="A25" s="43"/>
      <c r="B25" s="136" t="s">
        <v>47</v>
      </c>
      <c r="C25" s="138"/>
      <c r="D25" s="54">
        <f>SUM(D20:D24)</f>
        <v>88911.91</v>
      </c>
      <c r="E25" s="54"/>
      <c r="F25" s="54">
        <f>SUM(F20:F24)</f>
        <v>94469</v>
      </c>
      <c r="G25" s="74"/>
      <c r="H25" s="35"/>
      <c r="I25" s="30"/>
      <c r="J25" s="13"/>
      <c r="L25" s="77"/>
      <c r="M25" s="13"/>
      <c r="N25" s="13"/>
      <c r="O25" s="13"/>
    </row>
    <row r="26" spans="1:15" s="178" customFormat="1" ht="27.75" customHeight="1">
      <c r="A26" s="204"/>
      <c r="B26" s="227" t="s">
        <v>215</v>
      </c>
      <c r="C26" s="228"/>
      <c r="D26" s="229"/>
      <c r="E26" s="230"/>
      <c r="F26" s="229"/>
      <c r="G26" s="205"/>
      <c r="H26" s="175"/>
      <c r="I26" s="203"/>
      <c r="J26" s="177"/>
      <c r="L26" s="179"/>
      <c r="M26" s="177"/>
      <c r="N26" s="177"/>
      <c r="O26" s="177"/>
    </row>
    <row r="27" spans="1:15" s="4" customFormat="1" ht="15">
      <c r="A27" s="43"/>
      <c r="B27" s="84" t="s">
        <v>216</v>
      </c>
      <c r="C27" s="138"/>
      <c r="D27" s="47">
        <v>28848.1</v>
      </c>
      <c r="E27" s="47"/>
      <c r="F27" s="47">
        <v>27150</v>
      </c>
      <c r="G27" s="74"/>
      <c r="H27" s="35"/>
      <c r="I27" s="30"/>
      <c r="J27" s="13"/>
      <c r="L27" s="86"/>
      <c r="M27" s="13"/>
      <c r="N27" s="13"/>
      <c r="O27" s="13"/>
    </row>
    <row r="28" spans="1:15" s="4" customFormat="1" ht="15">
      <c r="A28" s="43"/>
      <c r="B28" s="84" t="s">
        <v>217</v>
      </c>
      <c r="C28" s="138"/>
      <c r="D28" s="47">
        <v>20000</v>
      </c>
      <c r="E28" s="47"/>
      <c r="F28" s="47">
        <v>30000</v>
      </c>
      <c r="G28" s="74"/>
      <c r="H28" s="35"/>
      <c r="I28" s="30"/>
      <c r="J28" s="13"/>
      <c r="L28" s="77"/>
      <c r="M28" s="13"/>
      <c r="N28" s="13"/>
      <c r="O28" s="13"/>
    </row>
    <row r="29" spans="1:15" s="4" customFormat="1" ht="16.5" customHeight="1">
      <c r="A29" s="43"/>
      <c r="B29" s="210" t="s">
        <v>218</v>
      </c>
      <c r="C29" s="138"/>
      <c r="D29" s="51">
        <v>5000</v>
      </c>
      <c r="E29" s="47"/>
      <c r="F29" s="51">
        <v>5000</v>
      </c>
      <c r="G29" s="75"/>
      <c r="H29" s="35"/>
      <c r="I29" s="30"/>
      <c r="J29" s="13"/>
      <c r="L29" s="77"/>
      <c r="M29" s="13"/>
      <c r="N29" s="13"/>
      <c r="O29" s="13"/>
    </row>
    <row r="30" spans="1:15" s="4" customFormat="1" ht="15">
      <c r="A30" s="43"/>
      <c r="B30" s="84" t="s">
        <v>219</v>
      </c>
      <c r="C30" s="132"/>
      <c r="D30" s="47">
        <v>4000</v>
      </c>
      <c r="E30" s="47"/>
      <c r="F30" s="47">
        <v>4000</v>
      </c>
      <c r="G30" s="75"/>
      <c r="H30" s="35"/>
      <c r="I30" s="30"/>
      <c r="J30" s="13"/>
      <c r="L30" s="86"/>
      <c r="N30" s="13"/>
      <c r="O30" s="13"/>
    </row>
    <row r="31" spans="1:15" s="4" customFormat="1" ht="15" customHeight="1">
      <c r="A31" s="43"/>
      <c r="B31" s="84" t="s">
        <v>220</v>
      </c>
      <c r="C31" s="132"/>
      <c r="D31" s="47">
        <v>4000</v>
      </c>
      <c r="E31" s="47"/>
      <c r="F31" s="47">
        <v>4000</v>
      </c>
      <c r="G31" s="75"/>
      <c r="H31" s="39"/>
      <c r="I31" s="39"/>
      <c r="J31" s="37"/>
      <c r="L31" s="79"/>
      <c r="M31" s="13"/>
      <c r="N31" s="13"/>
      <c r="O31" s="13"/>
    </row>
    <row r="32" spans="1:15" s="178" customFormat="1" ht="15.75" customHeight="1">
      <c r="A32" s="172"/>
      <c r="B32" s="216" t="s">
        <v>221</v>
      </c>
      <c r="C32" s="138"/>
      <c r="D32" s="47">
        <v>360</v>
      </c>
      <c r="E32" s="47"/>
      <c r="F32" s="47">
        <v>0</v>
      </c>
      <c r="G32" s="174"/>
      <c r="H32" s="175"/>
      <c r="I32" s="176"/>
      <c r="J32" s="177"/>
      <c r="L32" s="179"/>
      <c r="M32" s="177"/>
      <c r="N32" s="177"/>
      <c r="O32" s="177"/>
    </row>
    <row r="33" spans="1:15" s="4" customFormat="1" ht="16.5" customHeight="1">
      <c r="A33" s="43"/>
      <c r="B33" s="136" t="s">
        <v>47</v>
      </c>
      <c r="C33" s="138"/>
      <c r="D33" s="82">
        <f>SUM(D27:D32)</f>
        <v>62208.1</v>
      </c>
      <c r="E33" s="51"/>
      <c r="F33" s="82">
        <f>SUM(F27:F32)</f>
        <v>70150</v>
      </c>
      <c r="G33" s="74"/>
      <c r="H33" s="35"/>
      <c r="I33" s="30"/>
      <c r="J33" s="13"/>
      <c r="L33" s="86"/>
      <c r="N33" s="13"/>
      <c r="O33" s="13"/>
    </row>
    <row r="34" spans="1:15" s="178" customFormat="1" ht="27.75" customHeight="1">
      <c r="A34" s="204"/>
      <c r="B34" s="227" t="s">
        <v>222</v>
      </c>
      <c r="C34" s="228"/>
      <c r="D34" s="229"/>
      <c r="E34" s="230"/>
      <c r="F34" s="229"/>
      <c r="G34" s="205"/>
      <c r="H34" s="175"/>
      <c r="I34" s="203"/>
      <c r="J34" s="177"/>
      <c r="L34" s="179"/>
      <c r="M34" s="177"/>
      <c r="N34" s="177"/>
      <c r="O34" s="177"/>
    </row>
    <row r="35" spans="1:15" s="4" customFormat="1" ht="18" customHeight="1">
      <c r="A35" s="43"/>
      <c r="B35" s="213" t="s">
        <v>223</v>
      </c>
      <c r="C35" s="138"/>
      <c r="D35" s="41">
        <v>10000</v>
      </c>
      <c r="E35" s="47"/>
      <c r="F35" s="41">
        <v>11000</v>
      </c>
      <c r="G35" s="75"/>
      <c r="H35" s="35"/>
      <c r="I35" s="30"/>
      <c r="J35" s="37"/>
      <c r="L35" s="79"/>
      <c r="M35" s="13"/>
      <c r="N35" s="13"/>
      <c r="O35" s="13"/>
    </row>
    <row r="36" spans="1:10" s="45" customFormat="1" ht="15">
      <c r="A36" s="43"/>
      <c r="B36" s="217" t="s">
        <v>48</v>
      </c>
      <c r="C36" s="138"/>
      <c r="D36" s="41">
        <v>2900</v>
      </c>
      <c r="E36" s="47"/>
      <c r="F36" s="41" t="s">
        <v>209</v>
      </c>
      <c r="G36" s="75"/>
      <c r="H36" s="35"/>
      <c r="I36" s="30"/>
      <c r="J36" s="44"/>
    </row>
    <row r="37" spans="1:10" s="45" customFormat="1" ht="15" customHeight="1">
      <c r="A37" s="43"/>
      <c r="B37" s="87" t="s">
        <v>378</v>
      </c>
      <c r="C37" s="138"/>
      <c r="D37" s="41">
        <v>2466.943</v>
      </c>
      <c r="E37" s="47"/>
      <c r="F37" s="41">
        <v>16837.01</v>
      </c>
      <c r="G37" s="75"/>
      <c r="H37" s="35"/>
      <c r="I37" s="30"/>
      <c r="J37" s="46"/>
    </row>
    <row r="38" spans="1:15" s="45" customFormat="1" ht="14.25" customHeight="1">
      <c r="A38" s="43"/>
      <c r="B38" s="136" t="s">
        <v>47</v>
      </c>
      <c r="C38" s="138"/>
      <c r="D38" s="85">
        <f>SUM(D35:D37)</f>
        <v>15366.943</v>
      </c>
      <c r="E38" s="51"/>
      <c r="F38" s="85">
        <f>SUM(F35:F37)</f>
        <v>27837.01</v>
      </c>
      <c r="G38" s="74"/>
      <c r="H38" s="35"/>
      <c r="I38" s="30"/>
      <c r="J38" s="48"/>
      <c r="L38" s="49"/>
      <c r="M38" s="49"/>
      <c r="N38" s="49"/>
      <c r="O38" s="46"/>
    </row>
    <row r="39" spans="1:15" s="178" customFormat="1" ht="27.75" customHeight="1">
      <c r="A39" s="204"/>
      <c r="B39" s="227" t="s">
        <v>224</v>
      </c>
      <c r="C39" s="228"/>
      <c r="D39" s="229"/>
      <c r="E39" s="230"/>
      <c r="F39" s="229"/>
      <c r="G39" s="205"/>
      <c r="H39" s="175"/>
      <c r="I39" s="203"/>
      <c r="J39" s="177"/>
      <c r="L39" s="179"/>
      <c r="M39" s="177"/>
      <c r="N39" s="177"/>
      <c r="O39" s="177"/>
    </row>
    <row r="40" spans="2:9" ht="15">
      <c r="B40" s="87" t="s">
        <v>225</v>
      </c>
      <c r="C40" s="138"/>
      <c r="D40" s="207">
        <v>420</v>
      </c>
      <c r="E40" s="47"/>
      <c r="F40" s="41">
        <v>470</v>
      </c>
      <c r="G40" s="74"/>
      <c r="H40" s="39"/>
      <c r="I40" s="39"/>
    </row>
    <row r="41" spans="2:8" ht="15">
      <c r="B41" s="136" t="s">
        <v>47</v>
      </c>
      <c r="C41" s="138"/>
      <c r="D41" s="218">
        <f>SUM(D40:D40)</f>
        <v>420</v>
      </c>
      <c r="E41" s="82"/>
      <c r="F41" s="85">
        <f>SUM(F40:F40)</f>
        <v>470</v>
      </c>
      <c r="G41" s="75"/>
      <c r="H41" s="35"/>
    </row>
    <row r="42" spans="1:15" s="178" customFormat="1" ht="27.75" customHeight="1">
      <c r="A42" s="204"/>
      <c r="B42" s="227" t="s">
        <v>226</v>
      </c>
      <c r="C42" s="228"/>
      <c r="D42" s="229"/>
      <c r="E42" s="230"/>
      <c r="F42" s="229"/>
      <c r="G42" s="205"/>
      <c r="H42" s="175"/>
      <c r="I42" s="203"/>
      <c r="J42" s="177"/>
      <c r="L42" s="179"/>
      <c r="M42" s="177"/>
      <c r="N42" s="177"/>
      <c r="O42" s="177"/>
    </row>
    <row r="43" spans="1:9" ht="15">
      <c r="A43" s="65"/>
      <c r="B43" s="210" t="s">
        <v>227</v>
      </c>
      <c r="C43" s="138"/>
      <c r="D43" s="51">
        <v>10765</v>
      </c>
      <c r="E43" s="47"/>
      <c r="F43" s="51">
        <v>54000</v>
      </c>
      <c r="G43" s="75"/>
      <c r="H43" s="50"/>
      <c r="I43" s="50"/>
    </row>
    <row r="44" spans="2:8" ht="16.5" customHeight="1">
      <c r="B44" s="84" t="s">
        <v>228</v>
      </c>
      <c r="C44" s="138"/>
      <c r="D44" s="51">
        <v>3100</v>
      </c>
      <c r="E44" s="47"/>
      <c r="F44" s="47">
        <v>4529</v>
      </c>
      <c r="G44" s="74"/>
      <c r="H44" s="35"/>
    </row>
    <row r="45" spans="2:8" ht="15">
      <c r="B45" s="84" t="s">
        <v>229</v>
      </c>
      <c r="C45" s="138"/>
      <c r="D45" s="51">
        <v>3000</v>
      </c>
      <c r="E45" s="47"/>
      <c r="F45" s="51">
        <v>2139</v>
      </c>
      <c r="G45" s="74"/>
      <c r="H45" s="35"/>
    </row>
    <row r="46" spans="2:8" ht="15">
      <c r="B46" s="136" t="s">
        <v>47</v>
      </c>
      <c r="C46" s="214"/>
      <c r="D46" s="76">
        <f>SUM(D43:D45)</f>
        <v>16865</v>
      </c>
      <c r="E46" s="76"/>
      <c r="F46" s="76">
        <f>SUM(F43:F45)</f>
        <v>60668</v>
      </c>
      <c r="G46" s="51"/>
      <c r="H46" s="35"/>
    </row>
    <row r="47" spans="1:15" s="178" customFormat="1" ht="27.75" customHeight="1">
      <c r="A47" s="204"/>
      <c r="B47" s="227" t="s">
        <v>230</v>
      </c>
      <c r="C47" s="228"/>
      <c r="D47" s="229"/>
      <c r="E47" s="230"/>
      <c r="F47" s="229"/>
      <c r="G47" s="205"/>
      <c r="H47" s="175"/>
      <c r="I47" s="203"/>
      <c r="J47" s="177"/>
      <c r="L47" s="179"/>
      <c r="M47" s="177"/>
      <c r="N47" s="177"/>
      <c r="O47" s="177"/>
    </row>
    <row r="48" spans="2:8" ht="15">
      <c r="B48" s="216" t="s">
        <v>231</v>
      </c>
      <c r="C48" s="214"/>
      <c r="D48" s="47">
        <v>8300</v>
      </c>
      <c r="E48" s="47"/>
      <c r="F48" s="47">
        <v>5000</v>
      </c>
      <c r="G48" s="90"/>
      <c r="H48" s="35"/>
    </row>
    <row r="49" spans="2:8" ht="15">
      <c r="B49" s="136" t="s">
        <v>47</v>
      </c>
      <c r="C49" s="214"/>
      <c r="D49" s="76">
        <f>SUM(D48:D48)</f>
        <v>8300</v>
      </c>
      <c r="E49" s="76"/>
      <c r="F49" s="76">
        <f>SUM(F48:F48)</f>
        <v>5000</v>
      </c>
      <c r="G49" s="90"/>
      <c r="H49" s="52"/>
    </row>
    <row r="50" spans="1:15" s="178" customFormat="1" ht="27.75" customHeight="1">
      <c r="A50" s="204"/>
      <c r="B50" s="227" t="s">
        <v>232</v>
      </c>
      <c r="C50" s="228"/>
      <c r="D50" s="229"/>
      <c r="E50" s="230"/>
      <c r="F50" s="229"/>
      <c r="G50" s="205"/>
      <c r="H50" s="175"/>
      <c r="I50" s="203"/>
      <c r="J50" s="177"/>
      <c r="L50" s="179"/>
      <c r="M50" s="177"/>
      <c r="N50" s="177"/>
      <c r="O50" s="177"/>
    </row>
    <row r="51" spans="2:6" ht="18">
      <c r="B51" s="42" t="s">
        <v>246</v>
      </c>
      <c r="C51" s="214"/>
      <c r="D51" s="51">
        <v>1159.819</v>
      </c>
      <c r="E51" s="219"/>
      <c r="F51" s="47">
        <v>0</v>
      </c>
    </row>
    <row r="52" spans="2:6" ht="15">
      <c r="B52" s="216" t="s">
        <v>233</v>
      </c>
      <c r="C52" s="214"/>
      <c r="D52" s="51">
        <v>708.077</v>
      </c>
      <c r="E52" s="219"/>
      <c r="F52" s="47" t="s">
        <v>209</v>
      </c>
    </row>
    <row r="53" spans="2:9" ht="18" customHeight="1">
      <c r="B53" s="216" t="s">
        <v>234</v>
      </c>
      <c r="C53" s="214"/>
      <c r="D53" s="51">
        <v>700</v>
      </c>
      <c r="E53" s="219"/>
      <c r="F53" s="47">
        <v>1100</v>
      </c>
      <c r="G53" s="91"/>
      <c r="H53" s="55"/>
      <c r="I53" s="55"/>
    </row>
    <row r="54" spans="2:9" ht="18">
      <c r="B54" s="210" t="s">
        <v>235</v>
      </c>
      <c r="D54" s="51">
        <v>0</v>
      </c>
      <c r="E54" s="47"/>
      <c r="F54" s="47">
        <v>10</v>
      </c>
      <c r="G54" s="91"/>
      <c r="H54" s="55"/>
      <c r="I54" s="55"/>
    </row>
    <row r="55" spans="2:6" ht="15">
      <c r="B55" s="136" t="s">
        <v>47</v>
      </c>
      <c r="C55" s="214"/>
      <c r="D55" s="76">
        <f>SUM(D51:D54)</f>
        <v>2567.8959999999997</v>
      </c>
      <c r="E55" s="76"/>
      <c r="F55" s="76">
        <f>SUM(F51:F54)</f>
        <v>1110</v>
      </c>
    </row>
    <row r="56" spans="2:6" ht="15">
      <c r="B56" s="136"/>
      <c r="C56" s="214"/>
      <c r="D56" s="50"/>
      <c r="E56" s="50"/>
      <c r="F56" s="50"/>
    </row>
    <row r="57" spans="2:6" ht="15">
      <c r="B57" s="214" t="s">
        <v>50</v>
      </c>
      <c r="C57" s="132"/>
      <c r="D57" s="82">
        <f>D19+D25+D33+D38+D41+D46+D49+D55</f>
        <v>559046.249</v>
      </c>
      <c r="E57" s="82"/>
      <c r="F57" s="82">
        <f>F19+F25+F33+F38+F41+F46+F49+F55</f>
        <v>581149.41</v>
      </c>
    </row>
    <row r="58" spans="2:6" ht="46.5">
      <c r="B58" s="145" t="s">
        <v>236</v>
      </c>
      <c r="C58" s="132"/>
      <c r="D58" s="220">
        <f>D57-D36-D14-D52</f>
        <v>537438.1719999999</v>
      </c>
      <c r="E58" s="47"/>
      <c r="F58" s="220">
        <f>F57</f>
        <v>581149.41</v>
      </c>
    </row>
    <row r="59" spans="2:6" ht="15">
      <c r="B59" s="71" t="s">
        <v>237</v>
      </c>
      <c r="C59" s="132"/>
      <c r="D59" s="221">
        <f>D57</f>
        <v>559046.249</v>
      </c>
      <c r="E59" s="47"/>
      <c r="F59" s="221">
        <f>F57</f>
        <v>581149.41</v>
      </c>
    </row>
    <row r="60" spans="2:6" ht="15">
      <c r="B60" s="222"/>
      <c r="C60" s="132"/>
      <c r="D60" s="158"/>
      <c r="E60" s="223"/>
      <c r="F60" s="158"/>
    </row>
    <row r="61" spans="2:6" ht="15">
      <c r="B61" s="211" t="s">
        <v>238</v>
      </c>
      <c r="C61" s="132"/>
      <c r="D61" s="158"/>
      <c r="E61" s="223"/>
      <c r="F61" s="158"/>
    </row>
    <row r="62" spans="2:6" ht="15">
      <c r="B62" s="138"/>
      <c r="C62" s="132"/>
      <c r="D62" s="158"/>
      <c r="E62" s="223"/>
      <c r="F62" s="158"/>
    </row>
    <row r="63" spans="2:6" ht="18">
      <c r="B63" s="224" t="s">
        <v>239</v>
      </c>
      <c r="C63" s="132"/>
      <c r="D63" s="158"/>
      <c r="E63" s="158"/>
      <c r="F63" s="158"/>
    </row>
    <row r="64" spans="2:6" ht="18">
      <c r="B64" s="225" t="s">
        <v>240</v>
      </c>
      <c r="C64" s="132"/>
      <c r="D64" s="158"/>
      <c r="E64" s="158"/>
      <c r="F64" s="158"/>
    </row>
    <row r="65" spans="2:6" ht="49.5">
      <c r="B65" s="226" t="s">
        <v>241</v>
      </c>
      <c r="C65" s="132"/>
      <c r="D65" s="158"/>
      <c r="E65" s="158"/>
      <c r="F65" s="158"/>
    </row>
    <row r="66" spans="2:6" ht="18">
      <c r="B66" s="226" t="s">
        <v>383</v>
      </c>
      <c r="C66" s="132"/>
      <c r="D66" s="158"/>
      <c r="E66" s="158"/>
      <c r="F66" s="158"/>
    </row>
    <row r="67" spans="2:6" ht="18">
      <c r="B67" s="226" t="s">
        <v>384</v>
      </c>
      <c r="C67" s="132"/>
      <c r="D67" s="158"/>
      <c r="E67" s="158"/>
      <c r="F67" s="158"/>
    </row>
  </sheetData>
  <sheetProtection/>
  <hyperlinks>
    <hyperlink ref="F1" location="Cynnwys!A1" display="Yn ol i cynnwy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5"/>
  <sheetViews>
    <sheetView zoomScalePageLayoutView="0" workbookViewId="0" topLeftCell="A1">
      <selection activeCell="B37" sqref="B37"/>
    </sheetView>
  </sheetViews>
  <sheetFormatPr defaultColWidth="8.88671875" defaultRowHeight="15"/>
  <cols>
    <col min="1" max="1" width="3.3359375" style="1" customWidth="1"/>
    <col min="2" max="2" width="21.6640625" style="1" customWidth="1"/>
    <col min="3" max="3" width="2.4453125" style="1" customWidth="1"/>
    <col min="4" max="4" width="16.21484375" style="1" customWidth="1"/>
    <col min="5" max="5" width="1.2265625" style="1" customWidth="1"/>
    <col min="6" max="6" width="16.21484375" style="1" customWidth="1"/>
    <col min="7" max="7" width="1.2265625" style="1" customWidth="1"/>
    <col min="8" max="8" width="12.4453125" style="1" customWidth="1"/>
    <col min="9" max="9" width="1.2265625" style="1" customWidth="1"/>
    <col min="10" max="10" width="14.77734375" style="1" customWidth="1"/>
    <col min="11" max="16384" width="8.88671875" style="1" customWidth="1"/>
  </cols>
  <sheetData>
    <row r="1" spans="2:10" ht="15">
      <c r="B1" s="2" t="s">
        <v>27</v>
      </c>
      <c r="J1" s="168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51</v>
      </c>
    </row>
    <row r="6" spans="2:10" s="4" customFormat="1" ht="12.75" customHeight="1">
      <c r="B6" s="6"/>
      <c r="C6" s="6"/>
      <c r="D6" s="6"/>
      <c r="E6" s="6"/>
      <c r="F6" s="6"/>
      <c r="G6" s="6"/>
      <c r="H6" s="7"/>
      <c r="I6" s="6"/>
      <c r="J6" s="180" t="s">
        <v>58</v>
      </c>
    </row>
    <row r="7" spans="2:10" s="5" customFormat="1" ht="25.5" customHeight="1">
      <c r="B7" s="284" t="s">
        <v>0</v>
      </c>
      <c r="D7" s="293" t="s">
        <v>52</v>
      </c>
      <c r="E7" s="293"/>
      <c r="F7" s="293"/>
      <c r="H7" s="291" t="s">
        <v>55</v>
      </c>
      <c r="J7" s="294" t="s">
        <v>56</v>
      </c>
    </row>
    <row r="8" spans="2:10" s="5" customFormat="1" ht="25.5" customHeight="1">
      <c r="B8" s="285"/>
      <c r="D8" s="57" t="s">
        <v>53</v>
      </c>
      <c r="E8" s="8"/>
      <c r="F8" s="57" t="s">
        <v>54</v>
      </c>
      <c r="G8" s="8"/>
      <c r="H8" s="287"/>
      <c r="J8" s="295"/>
    </row>
    <row r="9" s="4" customFormat="1" ht="6" customHeight="1"/>
    <row r="10" spans="2:10" s="4" customFormat="1" ht="12">
      <c r="B10" s="4" t="s">
        <v>4</v>
      </c>
      <c r="D10" s="21">
        <v>2894.7806619435637</v>
      </c>
      <c r="E10" s="29"/>
      <c r="F10" s="21">
        <v>4814.836412990554</v>
      </c>
      <c r="G10" s="29"/>
      <c r="H10" s="29">
        <v>0</v>
      </c>
      <c r="J10" s="21">
        <v>7709.617074934118</v>
      </c>
    </row>
    <row r="11" spans="2:10" s="4" customFormat="1" ht="12">
      <c r="B11" s="4" t="s">
        <v>5</v>
      </c>
      <c r="D11" s="21">
        <v>5266.066992493666</v>
      </c>
      <c r="E11" s="29"/>
      <c r="F11" s="21">
        <v>8763.148157893178</v>
      </c>
      <c r="G11" s="29"/>
      <c r="H11" s="29">
        <v>0</v>
      </c>
      <c r="J11" s="21">
        <v>14029.215150386844</v>
      </c>
    </row>
    <row r="12" spans="2:10" s="4" customFormat="1" ht="12">
      <c r="B12" s="4" t="s">
        <v>6</v>
      </c>
      <c r="D12" s="21">
        <v>4424.565613671668</v>
      </c>
      <c r="E12" s="29"/>
      <c r="F12" s="21">
        <v>7362.812449346088</v>
      </c>
      <c r="G12" s="29"/>
      <c r="H12" s="29">
        <v>0</v>
      </c>
      <c r="J12" s="21">
        <v>11787.378063017757</v>
      </c>
    </row>
    <row r="13" spans="2:10" s="4" customFormat="1" ht="12">
      <c r="B13" s="4" t="s">
        <v>7</v>
      </c>
      <c r="D13" s="21">
        <v>4049.330483733269</v>
      </c>
      <c r="E13" s="29"/>
      <c r="F13" s="21">
        <v>6734.33931429658</v>
      </c>
      <c r="G13" s="29"/>
      <c r="H13" s="29">
        <v>0</v>
      </c>
      <c r="J13" s="21">
        <v>10783.669798029849</v>
      </c>
    </row>
    <row r="14" spans="2:10" s="4" customFormat="1" ht="12">
      <c r="B14" s="4" t="s">
        <v>8</v>
      </c>
      <c r="D14" s="21">
        <v>5385.479431413088</v>
      </c>
      <c r="E14" s="29"/>
      <c r="F14" s="21">
        <v>8959.455622098285</v>
      </c>
      <c r="G14" s="29"/>
      <c r="H14" s="29">
        <v>0</v>
      </c>
      <c r="J14" s="21">
        <v>14344.935053511374</v>
      </c>
    </row>
    <row r="15" spans="2:10" s="4" customFormat="1" ht="12">
      <c r="B15" s="4" t="s">
        <v>9</v>
      </c>
      <c r="D15" s="21">
        <v>4445.140060826113</v>
      </c>
      <c r="E15" s="29"/>
      <c r="F15" s="21">
        <v>7401.937057110907</v>
      </c>
      <c r="G15" s="29"/>
      <c r="H15" s="29">
        <v>0</v>
      </c>
      <c r="J15" s="21">
        <v>11847.07711793702</v>
      </c>
    </row>
    <row r="16" spans="2:10" s="4" customFormat="1" ht="12">
      <c r="B16" s="4" t="s">
        <v>10</v>
      </c>
      <c r="D16" s="21">
        <v>6140.761737324209</v>
      </c>
      <c r="E16" s="29"/>
      <c r="F16" s="21">
        <v>10212.750397910166</v>
      </c>
      <c r="G16" s="29"/>
      <c r="H16" s="29">
        <v>0</v>
      </c>
      <c r="J16" s="21">
        <v>16353.512135234374</v>
      </c>
    </row>
    <row r="17" spans="2:10" s="4" customFormat="1" ht="12">
      <c r="B17" s="4" t="s">
        <v>11</v>
      </c>
      <c r="D17" s="21">
        <v>3472.6843019579583</v>
      </c>
      <c r="E17" s="29"/>
      <c r="F17" s="21">
        <v>5784.946473599065</v>
      </c>
      <c r="G17" s="29"/>
      <c r="H17" s="29">
        <v>-1.8049795435551004</v>
      </c>
      <c r="J17" s="21">
        <v>9255.825796013469</v>
      </c>
    </row>
    <row r="18" spans="2:10" s="4" customFormat="1" ht="12">
      <c r="B18" s="4" t="s">
        <v>12</v>
      </c>
      <c r="D18" s="21">
        <v>4882.557008633942</v>
      </c>
      <c r="E18" s="29"/>
      <c r="F18" s="21">
        <v>8124.2274703140865</v>
      </c>
      <c r="G18" s="29"/>
      <c r="H18" s="29">
        <v>-3.0924172076293712</v>
      </c>
      <c r="J18" s="21">
        <v>13003.6920617404</v>
      </c>
    </row>
    <row r="19" spans="2:10" s="4" customFormat="1" ht="12">
      <c r="B19" s="4" t="s">
        <v>13</v>
      </c>
      <c r="D19" s="21">
        <v>7281.889917350656</v>
      </c>
      <c r="E19" s="29"/>
      <c r="F19" s="21">
        <v>12127.817716428392</v>
      </c>
      <c r="G19" s="29"/>
      <c r="H19" s="29">
        <v>-4.638267248815529</v>
      </c>
      <c r="J19" s="21">
        <v>19405.069366530235</v>
      </c>
    </row>
    <row r="20" spans="2:10" s="4" customFormat="1" ht="12">
      <c r="B20" s="4" t="s">
        <v>14</v>
      </c>
      <c r="D20" s="21">
        <v>8834.723759024364</v>
      </c>
      <c r="E20" s="29"/>
      <c r="F20" s="21">
        <v>14691.087053373278</v>
      </c>
      <c r="G20" s="29"/>
      <c r="H20" s="29">
        <v>-40.679324325282764</v>
      </c>
      <c r="J20" s="21">
        <v>23485.13148807236</v>
      </c>
    </row>
    <row r="21" spans="2:10" s="4" customFormat="1" ht="12">
      <c r="B21" s="4" t="s">
        <v>15</v>
      </c>
      <c r="D21" s="21">
        <v>5465.403338352774</v>
      </c>
      <c r="E21" s="29"/>
      <c r="F21" s="21">
        <v>9104.307755142067</v>
      </c>
      <c r="G21" s="29"/>
      <c r="H21" s="29">
        <v>-23.586699674717238</v>
      </c>
      <c r="J21" s="21">
        <v>14546.124393820122</v>
      </c>
    </row>
    <row r="22" spans="2:10" s="4" customFormat="1" ht="12">
      <c r="B22" s="4" t="s">
        <v>16</v>
      </c>
      <c r="D22" s="21">
        <v>4953.397571053672</v>
      </c>
      <c r="E22" s="29"/>
      <c r="F22" s="21">
        <v>8248.647641758567</v>
      </c>
      <c r="G22" s="29"/>
      <c r="H22" s="29">
        <v>0</v>
      </c>
      <c r="J22" s="21">
        <v>13202.04521281224</v>
      </c>
    </row>
    <row r="23" spans="2:10" s="4" customFormat="1" ht="12">
      <c r="B23" s="4" t="s">
        <v>17</v>
      </c>
      <c r="D23" s="21">
        <v>4171.950974340948</v>
      </c>
      <c r="E23" s="29"/>
      <c r="F23" s="21">
        <v>6948.541333524705</v>
      </c>
      <c r="G23" s="29"/>
      <c r="H23" s="29">
        <v>-51.74703288163746</v>
      </c>
      <c r="J23" s="21">
        <v>11068.745274984016</v>
      </c>
    </row>
    <row r="24" spans="2:10" s="4" customFormat="1" ht="12">
      <c r="B24" s="4" t="s">
        <v>18</v>
      </c>
      <c r="D24" s="21">
        <v>9475.277567821806</v>
      </c>
      <c r="E24" s="29"/>
      <c r="F24" s="21">
        <v>15752.103795466792</v>
      </c>
      <c r="G24" s="29"/>
      <c r="H24" s="29">
        <v>-3.8210425129075443</v>
      </c>
      <c r="J24" s="21">
        <v>25223.56032077569</v>
      </c>
    </row>
    <row r="25" spans="2:10" s="4" customFormat="1" ht="12">
      <c r="B25" s="4" t="s">
        <v>19</v>
      </c>
      <c r="D25" s="21">
        <v>2342.4920836550996</v>
      </c>
      <c r="E25" s="29"/>
      <c r="F25" s="21">
        <v>3890.5377513606372</v>
      </c>
      <c r="G25" s="29"/>
      <c r="H25" s="29">
        <v>-1.0327151120694509</v>
      </c>
      <c r="J25" s="21">
        <v>6231.997119903668</v>
      </c>
    </row>
    <row r="26" spans="2:10" s="4" customFormat="1" ht="12">
      <c r="B26" s="4" t="s">
        <v>20</v>
      </c>
      <c r="D26" s="21">
        <v>6313.68483690781</v>
      </c>
      <c r="E26" s="29"/>
      <c r="F26" s="21">
        <v>10506.657152214524</v>
      </c>
      <c r="G26" s="29"/>
      <c r="H26" s="29">
        <v>0</v>
      </c>
      <c r="J26" s="21">
        <v>16820.341989122335</v>
      </c>
    </row>
    <row r="27" spans="2:10" s="4" customFormat="1" ht="12">
      <c r="B27" s="4" t="s">
        <v>21</v>
      </c>
      <c r="D27" s="21">
        <v>3259.4416213416275</v>
      </c>
      <c r="E27" s="29"/>
      <c r="F27" s="21">
        <v>5404.686927596401</v>
      </c>
      <c r="G27" s="29"/>
      <c r="H27" s="29">
        <v>0</v>
      </c>
      <c r="J27" s="21">
        <v>8664.128548938028</v>
      </c>
    </row>
    <row r="28" spans="2:10" s="4" customFormat="1" ht="12">
      <c r="B28" s="4" t="s">
        <v>22</v>
      </c>
      <c r="D28" s="21">
        <v>3660.845506712253</v>
      </c>
      <c r="E28" s="29"/>
      <c r="F28" s="21">
        <v>6088.90621721947</v>
      </c>
      <c r="G28" s="29"/>
      <c r="H28" s="29">
        <v>0</v>
      </c>
      <c r="J28" s="21">
        <v>9749.751723931724</v>
      </c>
    </row>
    <row r="29" spans="2:10" s="4" customFormat="1" ht="12">
      <c r="B29" s="4" t="s">
        <v>23</v>
      </c>
      <c r="C29" s="13"/>
      <c r="D29" s="21">
        <v>3068.098380393008</v>
      </c>
      <c r="E29" s="21"/>
      <c r="F29" s="21">
        <v>5107.416988155239</v>
      </c>
      <c r="G29" s="21"/>
      <c r="H29" s="21">
        <v>0</v>
      </c>
      <c r="J29" s="21">
        <v>8175.515368548247</v>
      </c>
    </row>
    <row r="30" spans="2:10" s="4" customFormat="1" ht="12">
      <c r="B30" s="4" t="s">
        <v>24</v>
      </c>
      <c r="C30" s="13"/>
      <c r="D30" s="21">
        <v>5411.834888153398</v>
      </c>
      <c r="E30" s="21"/>
      <c r="F30" s="21">
        <v>9003.43740302145</v>
      </c>
      <c r="G30" s="21"/>
      <c r="H30" s="21">
        <v>0</v>
      </c>
      <c r="J30" s="21">
        <v>14415.272291174848</v>
      </c>
    </row>
    <row r="31" spans="2:10" s="4" customFormat="1" ht="12">
      <c r="B31" s="4" t="s">
        <v>25</v>
      </c>
      <c r="C31" s="13"/>
      <c r="D31" s="21">
        <v>11242.985062585287</v>
      </c>
      <c r="E31" s="21"/>
      <c r="F31" s="21">
        <v>18710.90999824932</v>
      </c>
      <c r="G31" s="21"/>
      <c r="H31" s="21">
        <v>-1.5536094933855449</v>
      </c>
      <c r="J31" s="21">
        <v>29952.34145134122</v>
      </c>
    </row>
    <row r="32" spans="2:10" s="4" customFormat="1" ht="6" customHeight="1">
      <c r="B32" s="6"/>
      <c r="C32" s="13"/>
      <c r="D32" s="23"/>
      <c r="E32" s="21"/>
      <c r="F32" s="23"/>
      <c r="G32" s="21"/>
      <c r="H32" s="23"/>
      <c r="J32" s="23"/>
    </row>
    <row r="33" spans="2:10" s="4" customFormat="1" ht="16.5" customHeight="1">
      <c r="B33" s="16" t="s">
        <v>26</v>
      </c>
      <c r="C33" s="6"/>
      <c r="D33" s="24">
        <v>116443.39179969019</v>
      </c>
      <c r="E33" s="24"/>
      <c r="F33" s="24">
        <v>193743.5110890698</v>
      </c>
      <c r="G33" s="24"/>
      <c r="H33" s="24">
        <v>-131.956088</v>
      </c>
      <c r="I33" s="6"/>
      <c r="J33" s="58">
        <v>310054.94680075994</v>
      </c>
    </row>
    <row r="34" s="4" customFormat="1" ht="6" customHeight="1"/>
    <row r="35" s="4" customFormat="1" ht="12.75" customHeight="1">
      <c r="B35" s="19" t="s">
        <v>57</v>
      </c>
    </row>
    <row r="36" s="4" customFormat="1" ht="12.75" customHeight="1"/>
    <row r="37" ht="12.75" customHeight="1"/>
  </sheetData>
  <sheetProtection/>
  <mergeCells count="4">
    <mergeCell ref="B7:B8"/>
    <mergeCell ref="D7:F7"/>
    <mergeCell ref="H7:H8"/>
    <mergeCell ref="J7:J8"/>
  </mergeCells>
  <hyperlinks>
    <hyperlink ref="J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F8" sqref="F8"/>
    </sheetView>
  </sheetViews>
  <sheetFormatPr defaultColWidth="8.88671875" defaultRowHeight="15"/>
  <cols>
    <col min="1" max="1" width="3.3359375" style="59" customWidth="1"/>
    <col min="2" max="2" width="23.10546875" style="59" customWidth="1"/>
    <col min="3" max="3" width="2.77734375" style="59" customWidth="1"/>
    <col min="4" max="4" width="11.6640625" style="59" customWidth="1"/>
    <col min="5" max="5" width="8.88671875" style="59" customWidth="1"/>
    <col min="6" max="6" width="12.10546875" style="59" customWidth="1"/>
    <col min="7" max="16384" width="8.88671875" style="59" customWidth="1"/>
  </cols>
  <sheetData>
    <row r="1" spans="2:7" ht="15">
      <c r="B1" s="2" t="s">
        <v>27</v>
      </c>
      <c r="D1" s="2"/>
      <c r="F1" s="170" t="s">
        <v>164</v>
      </c>
      <c r="G1" s="3"/>
    </row>
    <row r="2" s="45" customFormat="1" ht="6" customHeight="1">
      <c r="B2" s="4"/>
    </row>
    <row r="3" spans="2:4" s="45" customFormat="1" ht="12.75">
      <c r="B3" s="5" t="s">
        <v>197</v>
      </c>
      <c r="D3" s="5"/>
    </row>
    <row r="4" s="45" customFormat="1" ht="6" customHeight="1">
      <c r="B4" s="4"/>
    </row>
    <row r="5" spans="2:4" s="45" customFormat="1" ht="12.75">
      <c r="B5" s="5" t="s">
        <v>59</v>
      </c>
      <c r="D5" s="60"/>
    </row>
    <row r="6" spans="2:4" s="45" customFormat="1" ht="12.75" customHeight="1">
      <c r="B6" s="6"/>
      <c r="D6" s="7" t="s">
        <v>58</v>
      </c>
    </row>
    <row r="7" spans="2:4" s="60" customFormat="1" ht="25.5" customHeight="1">
      <c r="B7" s="284" t="s">
        <v>0</v>
      </c>
      <c r="C7" s="296"/>
      <c r="D7" s="286" t="s">
        <v>60</v>
      </c>
    </row>
    <row r="8" spans="2:4" s="60" customFormat="1" ht="25.5" customHeight="1">
      <c r="B8" s="285"/>
      <c r="C8" s="297"/>
      <c r="D8" s="287"/>
    </row>
    <row r="9" spans="2:3" s="45" customFormat="1" ht="6" customHeight="1">
      <c r="B9" s="4"/>
      <c r="C9" s="46"/>
    </row>
    <row r="10" spans="2:4" s="45" customFormat="1" ht="12">
      <c r="B10" s="4" t="s">
        <v>4</v>
      </c>
      <c r="C10" s="61"/>
      <c r="D10" s="11">
        <v>0</v>
      </c>
    </row>
    <row r="11" spans="2:4" s="45" customFormat="1" ht="12">
      <c r="B11" s="4" t="s">
        <v>5</v>
      </c>
      <c r="C11" s="61"/>
      <c r="D11" s="11">
        <v>0</v>
      </c>
    </row>
    <row r="12" spans="2:4" s="45" customFormat="1" ht="12">
      <c r="B12" s="4" t="s">
        <v>6</v>
      </c>
      <c r="C12" s="61"/>
      <c r="D12" s="11">
        <v>0</v>
      </c>
    </row>
    <row r="13" spans="2:4" s="45" customFormat="1" ht="12">
      <c r="B13" s="4" t="s">
        <v>7</v>
      </c>
      <c r="C13" s="61"/>
      <c r="D13" s="11">
        <v>0</v>
      </c>
    </row>
    <row r="14" spans="2:4" s="45" customFormat="1" ht="12">
      <c r="B14" s="4" t="s">
        <v>8</v>
      </c>
      <c r="C14" s="61"/>
      <c r="D14" s="11">
        <v>0</v>
      </c>
    </row>
    <row r="15" spans="2:4" s="45" customFormat="1" ht="12">
      <c r="B15" s="4" t="s">
        <v>9</v>
      </c>
      <c r="C15" s="61"/>
      <c r="D15" s="11">
        <v>0</v>
      </c>
    </row>
    <row r="16" spans="2:4" s="45" customFormat="1" ht="12">
      <c r="B16" s="4" t="s">
        <v>10</v>
      </c>
      <c r="C16" s="61"/>
      <c r="D16" s="11">
        <v>0</v>
      </c>
    </row>
    <row r="17" spans="2:4" s="45" customFormat="1" ht="12">
      <c r="B17" s="4" t="s">
        <v>11</v>
      </c>
      <c r="C17" s="61"/>
      <c r="D17" s="11">
        <v>0</v>
      </c>
    </row>
    <row r="18" spans="2:4" s="45" customFormat="1" ht="12">
      <c r="B18" s="4" t="s">
        <v>12</v>
      </c>
      <c r="C18" s="61"/>
      <c r="D18" s="11">
        <v>0</v>
      </c>
    </row>
    <row r="19" spans="2:4" s="45" customFormat="1" ht="12">
      <c r="B19" s="4" t="s">
        <v>13</v>
      </c>
      <c r="C19" s="61"/>
      <c r="D19" s="11">
        <v>0</v>
      </c>
    </row>
    <row r="20" spans="2:4" s="45" customFormat="1" ht="12">
      <c r="B20" s="4" t="s">
        <v>14</v>
      </c>
      <c r="C20" s="61"/>
      <c r="D20" s="11">
        <v>0</v>
      </c>
    </row>
    <row r="21" spans="2:4" s="45" customFormat="1" ht="12">
      <c r="B21" s="4" t="s">
        <v>15</v>
      </c>
      <c r="C21" s="61"/>
      <c r="D21" s="11">
        <v>0</v>
      </c>
    </row>
    <row r="22" spans="2:4" s="45" customFormat="1" ht="12">
      <c r="B22" s="4" t="s">
        <v>16</v>
      </c>
      <c r="C22" s="61"/>
      <c r="D22" s="11">
        <v>0</v>
      </c>
    </row>
    <row r="23" spans="2:4" s="45" customFormat="1" ht="12">
      <c r="B23" s="4" t="s">
        <v>17</v>
      </c>
      <c r="C23" s="61"/>
      <c r="D23" s="11">
        <v>0</v>
      </c>
    </row>
    <row r="24" spans="2:4" s="45" customFormat="1" ht="12">
      <c r="B24" s="4" t="s">
        <v>18</v>
      </c>
      <c r="C24" s="61"/>
      <c r="D24" s="11">
        <v>0</v>
      </c>
    </row>
    <row r="25" spans="2:4" s="45" customFormat="1" ht="12">
      <c r="B25" s="4" t="s">
        <v>19</v>
      </c>
      <c r="C25" s="61"/>
      <c r="D25" s="11">
        <v>0</v>
      </c>
    </row>
    <row r="26" spans="2:4" s="45" customFormat="1" ht="12">
      <c r="B26" s="4" t="s">
        <v>20</v>
      </c>
      <c r="C26" s="61"/>
      <c r="D26" s="11">
        <v>0</v>
      </c>
    </row>
    <row r="27" spans="2:4" s="45" customFormat="1" ht="12">
      <c r="B27" s="4" t="s">
        <v>21</v>
      </c>
      <c r="C27" s="61"/>
      <c r="D27" s="11">
        <v>0</v>
      </c>
    </row>
    <row r="28" spans="2:4" s="45" customFormat="1" ht="12">
      <c r="B28" s="4" t="s">
        <v>22</v>
      </c>
      <c r="C28" s="61"/>
      <c r="D28" s="11">
        <v>0</v>
      </c>
    </row>
    <row r="29" spans="2:4" s="45" customFormat="1" ht="12">
      <c r="B29" s="4" t="s">
        <v>23</v>
      </c>
      <c r="C29" s="61"/>
      <c r="D29" s="11">
        <v>0</v>
      </c>
    </row>
    <row r="30" spans="2:4" s="45" customFormat="1" ht="12">
      <c r="B30" s="4" t="s">
        <v>24</v>
      </c>
      <c r="C30" s="61"/>
      <c r="D30" s="11">
        <v>0</v>
      </c>
    </row>
    <row r="31" spans="2:4" s="45" customFormat="1" ht="12">
      <c r="B31" s="4" t="s">
        <v>25</v>
      </c>
      <c r="C31" s="61"/>
      <c r="D31" s="11">
        <v>0</v>
      </c>
    </row>
    <row r="32" spans="2:4" s="45" customFormat="1" ht="6" customHeight="1">
      <c r="B32" s="6"/>
      <c r="C32" s="61"/>
      <c r="D32" s="62"/>
    </row>
    <row r="33" spans="2:4" s="60" customFormat="1" ht="16.5" customHeight="1">
      <c r="B33" s="16" t="s">
        <v>26</v>
      </c>
      <c r="C33" s="63"/>
      <c r="D33" s="63">
        <v>0</v>
      </c>
    </row>
    <row r="34" s="45" customFormat="1" ht="6" customHeight="1">
      <c r="B34" s="4"/>
    </row>
    <row r="35" ht="12.75" customHeight="1">
      <c r="B35" s="19"/>
    </row>
    <row r="36" ht="12.75" customHeight="1"/>
    <row r="37" ht="12.75" customHeight="1"/>
  </sheetData>
  <sheetProtection/>
  <mergeCells count="3">
    <mergeCell ref="B7:B8"/>
    <mergeCell ref="C7:C8"/>
    <mergeCell ref="D7:D8"/>
  </mergeCells>
  <conditionalFormatting sqref="C33:D33">
    <cfRule type="expression" priority="3" dxfId="11" stopIfTrue="1">
      <formula>$A$1&gt;0</formula>
    </cfRule>
  </conditionalFormatting>
  <conditionalFormatting sqref="C6">
    <cfRule type="expression" priority="2" dxfId="11" stopIfTrue="1">
      <formula>$A$1&gt;0</formula>
    </cfRule>
  </conditionalFormatting>
  <conditionalFormatting sqref="D6">
    <cfRule type="expression" priority="1" dxfId="11" stopIfTrue="1">
      <formula>$A$1&gt;0</formula>
    </cfRule>
  </conditionalFormatting>
  <hyperlinks>
    <hyperlink ref="F1" location="Cynnwys!A1" display="Yn ol i cynnwy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N20" sqref="N19:N20"/>
    </sheetView>
  </sheetViews>
  <sheetFormatPr defaultColWidth="8.88671875" defaultRowHeight="15"/>
  <cols>
    <col min="1" max="1" width="3.3359375" style="1" customWidth="1"/>
    <col min="2" max="2" width="23.21484375" style="1" customWidth="1"/>
    <col min="3" max="3" width="2.77734375" style="1" customWidth="1"/>
    <col min="4" max="4" width="14.99609375" style="1" customWidth="1"/>
    <col min="5" max="5" width="2.77734375" style="1" customWidth="1"/>
    <col min="6" max="6" width="14.996093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249" width="8.88671875" style="1" customWidth="1"/>
    <col min="250" max="250" width="3.3359375" style="1" customWidth="1"/>
    <col min="251" max="251" width="19.10546875" style="1" customWidth="1"/>
    <col min="252" max="252" width="2.77734375" style="1" customWidth="1"/>
    <col min="253" max="253" width="14.99609375" style="1" customWidth="1"/>
    <col min="254" max="254" width="2.77734375" style="1" customWidth="1"/>
    <col min="255" max="255" width="14.99609375" style="1" customWidth="1"/>
    <col min="256" max="16384" width="2.77734375" style="1" customWidth="1"/>
  </cols>
  <sheetData>
    <row r="1" spans="2:10" ht="15">
      <c r="B1" s="2" t="s">
        <v>27</v>
      </c>
      <c r="J1" s="170" t="s">
        <v>164</v>
      </c>
    </row>
    <row r="2" s="4" customFormat="1" ht="6" customHeight="1"/>
    <row r="3" s="4" customFormat="1" ht="12.75">
      <c r="B3" s="5" t="s">
        <v>197</v>
      </c>
    </row>
    <row r="4" s="4" customFormat="1" ht="6" customHeight="1"/>
    <row r="5" s="4" customFormat="1" ht="12.75">
      <c r="B5" s="5" t="s">
        <v>61</v>
      </c>
    </row>
    <row r="6" spans="2:10" s="4" customFormat="1" ht="12.75" customHeight="1">
      <c r="B6" s="6"/>
      <c r="C6" s="6"/>
      <c r="D6" s="6"/>
      <c r="E6" s="6"/>
      <c r="F6" s="6"/>
      <c r="G6" s="6"/>
      <c r="H6" s="6"/>
      <c r="I6" s="6"/>
      <c r="J6" s="7" t="s">
        <v>58</v>
      </c>
    </row>
    <row r="7" spans="2:10" s="8" customFormat="1" ht="25.5" customHeight="1">
      <c r="B7" s="284" t="s">
        <v>0</v>
      </c>
      <c r="C7" s="26"/>
      <c r="D7" s="286" t="s">
        <v>62</v>
      </c>
      <c r="E7" s="26"/>
      <c r="F7" s="286" t="s">
        <v>203</v>
      </c>
      <c r="G7" s="26"/>
      <c r="H7" s="286" t="s">
        <v>63</v>
      </c>
      <c r="I7" s="26"/>
      <c r="J7" s="286" t="s">
        <v>2</v>
      </c>
    </row>
    <row r="8" spans="2:10" s="8" customFormat="1" ht="25.5" customHeight="1">
      <c r="B8" s="285"/>
      <c r="D8" s="287"/>
      <c r="F8" s="287"/>
      <c r="H8" s="287"/>
      <c r="J8" s="287"/>
    </row>
    <row r="9" s="4" customFormat="1" ht="6" customHeight="1"/>
    <row r="10" spans="2:10" s="4" customFormat="1" ht="12">
      <c r="B10" s="4" t="s">
        <v>4</v>
      </c>
      <c r="D10" s="9">
        <v>134022520.97564895</v>
      </c>
      <c r="E10" s="10"/>
      <c r="F10" s="10">
        <v>142316020.88256678</v>
      </c>
      <c r="G10" s="10"/>
      <c r="H10" s="10">
        <v>8293499.906917825</v>
      </c>
      <c r="J10" s="64">
        <v>0.06188139013162349</v>
      </c>
    </row>
    <row r="11" spans="2:10" s="4" customFormat="1" ht="12">
      <c r="B11" s="4" t="s">
        <v>5</v>
      </c>
      <c r="D11" s="9">
        <v>239019120.84518668</v>
      </c>
      <c r="E11" s="10"/>
      <c r="F11" s="10">
        <v>254379801.5926121</v>
      </c>
      <c r="G11" s="10"/>
      <c r="H11" s="10">
        <v>15360680.747425407</v>
      </c>
      <c r="J11" s="64">
        <v>0.06426548927595864</v>
      </c>
    </row>
    <row r="12" spans="2:10" s="4" customFormat="1" ht="12">
      <c r="B12" s="4" t="s">
        <v>6</v>
      </c>
      <c r="D12" s="9">
        <v>216480768.1795452</v>
      </c>
      <c r="E12" s="10"/>
      <c r="F12" s="10">
        <v>229515944.9175987</v>
      </c>
      <c r="G12" s="10"/>
      <c r="H12" s="10">
        <v>13035176.7380535</v>
      </c>
      <c r="J12" s="64">
        <v>0.06021401738210003</v>
      </c>
    </row>
    <row r="13" spans="2:10" s="4" customFormat="1" ht="12">
      <c r="B13" s="4" t="s">
        <v>7</v>
      </c>
      <c r="D13" s="9">
        <v>193781541.72849002</v>
      </c>
      <c r="E13" s="10"/>
      <c r="F13" s="10">
        <v>205889854.8099037</v>
      </c>
      <c r="G13" s="10"/>
      <c r="H13" s="10">
        <v>12108313.081413686</v>
      </c>
      <c r="J13" s="64">
        <v>0.06248434692700923</v>
      </c>
    </row>
    <row r="14" spans="2:10" s="4" customFormat="1" ht="12">
      <c r="B14" s="4" t="s">
        <v>8</v>
      </c>
      <c r="D14" s="9">
        <v>269126651.1931066</v>
      </c>
      <c r="E14" s="10"/>
      <c r="F14" s="10">
        <v>286086978.45299333</v>
      </c>
      <c r="G14" s="10"/>
      <c r="H14" s="10">
        <v>16960327.25988674</v>
      </c>
      <c r="J14" s="64">
        <v>0.06301987255701848</v>
      </c>
    </row>
    <row r="15" spans="2:10" s="4" customFormat="1" ht="12">
      <c r="B15" s="4" t="s">
        <v>9</v>
      </c>
      <c r="D15" s="9">
        <v>242950740.8230791</v>
      </c>
      <c r="E15" s="10"/>
      <c r="F15" s="10">
        <v>256883256.6037728</v>
      </c>
      <c r="G15" s="10"/>
      <c r="H15" s="10">
        <v>13932515.78069368</v>
      </c>
      <c r="J15" s="64">
        <v>0.05734708086706176</v>
      </c>
    </row>
    <row r="16" spans="2:10" s="4" customFormat="1" ht="12">
      <c r="B16" s="4" t="s">
        <v>10</v>
      </c>
      <c r="D16" s="9">
        <v>250776282.2264374</v>
      </c>
      <c r="E16" s="10"/>
      <c r="F16" s="10">
        <v>267839490.07784078</v>
      </c>
      <c r="G16" s="10"/>
      <c r="H16" s="10">
        <v>17063207.851403385</v>
      </c>
      <c r="J16" s="64">
        <v>0.06804155361070484</v>
      </c>
    </row>
    <row r="17" spans="2:10" s="4" customFormat="1" ht="12">
      <c r="B17" s="4" t="s">
        <v>11</v>
      </c>
      <c r="D17" s="9">
        <v>141468696.4942202</v>
      </c>
      <c r="E17" s="10"/>
      <c r="F17" s="10">
        <v>150200227.74315175</v>
      </c>
      <c r="G17" s="10"/>
      <c r="H17" s="10">
        <v>8731531.248931557</v>
      </c>
      <c r="J17" s="64">
        <v>0.061720588832090424</v>
      </c>
    </row>
    <row r="18" spans="2:10" s="4" customFormat="1" ht="12">
      <c r="B18" s="4" t="s">
        <v>12</v>
      </c>
      <c r="D18" s="9">
        <v>231734279.72908428</v>
      </c>
      <c r="E18" s="10"/>
      <c r="F18" s="10">
        <v>247580569.44137523</v>
      </c>
      <c r="G18" s="10"/>
      <c r="H18" s="10">
        <v>15846289.712290943</v>
      </c>
      <c r="J18" s="64">
        <v>0.0683812931380567</v>
      </c>
    </row>
    <row r="19" spans="2:10" s="4" customFormat="1" ht="12">
      <c r="B19" s="4" t="s">
        <v>13</v>
      </c>
      <c r="D19" s="9">
        <v>353033601.7730308</v>
      </c>
      <c r="E19" s="10"/>
      <c r="F19" s="10">
        <v>375548971.59931105</v>
      </c>
      <c r="G19" s="10"/>
      <c r="H19" s="10">
        <v>22515369.826280236</v>
      </c>
      <c r="J19" s="64">
        <v>0.06377684649053779</v>
      </c>
    </row>
    <row r="20" spans="2:10" s="4" customFormat="1" ht="12">
      <c r="B20" s="4" t="s">
        <v>14</v>
      </c>
      <c r="D20" s="9">
        <v>436813225.85096145</v>
      </c>
      <c r="E20" s="10"/>
      <c r="F20" s="10">
        <v>463933779.40773666</v>
      </c>
      <c r="G20" s="10"/>
      <c r="H20" s="10">
        <v>27120553.556775212</v>
      </c>
      <c r="J20" s="64">
        <v>0.06208729944918979</v>
      </c>
    </row>
    <row r="21" spans="2:10" s="4" customFormat="1" ht="12">
      <c r="B21" s="4" t="s">
        <v>15</v>
      </c>
      <c r="D21" s="9">
        <v>275662922.5817696</v>
      </c>
      <c r="E21" s="10"/>
      <c r="F21" s="10">
        <v>292995855.8023821</v>
      </c>
      <c r="G21" s="10"/>
      <c r="H21" s="10">
        <v>17332933.220612526</v>
      </c>
      <c r="J21" s="64">
        <v>0.06287727438379413</v>
      </c>
    </row>
    <row r="22" spans="2:10" s="4" customFormat="1" ht="12">
      <c r="B22" s="4" t="s">
        <v>16</v>
      </c>
      <c r="D22" s="9">
        <v>260148023.8675438</v>
      </c>
      <c r="E22" s="10"/>
      <c r="F22" s="10">
        <v>277406403.28630364</v>
      </c>
      <c r="G22" s="10"/>
      <c r="H22" s="10">
        <v>17258379.418759853</v>
      </c>
      <c r="J22" s="64">
        <v>0.06634061317162677</v>
      </c>
    </row>
    <row r="23" spans="2:10" s="4" customFormat="1" ht="12">
      <c r="B23" s="4" t="s">
        <v>17</v>
      </c>
      <c r="D23" s="9">
        <v>228101276.6394654</v>
      </c>
      <c r="E23" s="10"/>
      <c r="F23" s="10">
        <v>244316670.73793143</v>
      </c>
      <c r="G23" s="10"/>
      <c r="H23" s="10">
        <v>16215394.098466039</v>
      </c>
      <c r="J23" s="64">
        <v>0.07108857231034235</v>
      </c>
    </row>
    <row r="24" spans="2:10" s="4" customFormat="1" ht="12">
      <c r="B24" s="4" t="s">
        <v>18</v>
      </c>
      <c r="D24" s="9">
        <v>465653335.5682835</v>
      </c>
      <c r="E24" s="10"/>
      <c r="F24" s="10">
        <v>494614977.40985</v>
      </c>
      <c r="G24" s="10"/>
      <c r="H24" s="10">
        <v>28961641.841566503</v>
      </c>
      <c r="J24" s="64">
        <v>0.06219571434234806</v>
      </c>
    </row>
    <row r="25" spans="2:10" s="4" customFormat="1" ht="12">
      <c r="B25" s="4" t="s">
        <v>19</v>
      </c>
      <c r="D25" s="9">
        <v>114980185.76518534</v>
      </c>
      <c r="E25" s="10"/>
      <c r="F25" s="10">
        <v>122422940.04401664</v>
      </c>
      <c r="G25" s="10"/>
      <c r="H25" s="10">
        <v>7442754.278831303</v>
      </c>
      <c r="J25" s="64">
        <v>0.06473075538450627</v>
      </c>
    </row>
    <row r="26" spans="2:10" s="4" customFormat="1" ht="12">
      <c r="B26" s="4" t="s">
        <v>20</v>
      </c>
      <c r="D26" s="9">
        <v>345584383.09451675</v>
      </c>
      <c r="E26" s="10"/>
      <c r="F26" s="10">
        <v>366320011.12932897</v>
      </c>
      <c r="G26" s="10"/>
      <c r="H26" s="10">
        <v>20735628.034812212</v>
      </c>
      <c r="J26" s="64">
        <v>0.06000163505403846</v>
      </c>
    </row>
    <row r="27" spans="2:10" s="4" customFormat="1" ht="12">
      <c r="B27" s="4" t="s">
        <v>21</v>
      </c>
      <c r="C27" s="13"/>
      <c r="D27" s="9">
        <v>137452599.35441485</v>
      </c>
      <c r="E27" s="9"/>
      <c r="F27" s="9">
        <v>145116106.19664487</v>
      </c>
      <c r="G27" s="9"/>
      <c r="H27" s="9">
        <v>7663506.842230022</v>
      </c>
      <c r="I27" s="13"/>
      <c r="J27" s="12">
        <v>0.05575381533869754</v>
      </c>
    </row>
    <row r="28" spans="2:10" s="4" customFormat="1" ht="12">
      <c r="B28" s="4" t="s">
        <v>22</v>
      </c>
      <c r="C28" s="13"/>
      <c r="D28" s="9">
        <v>175078403.6592327</v>
      </c>
      <c r="E28" s="9"/>
      <c r="F28" s="9">
        <v>186316890.52638054</v>
      </c>
      <c r="G28" s="9"/>
      <c r="H28" s="9">
        <v>11238486.867147833</v>
      </c>
      <c r="I28" s="13"/>
      <c r="J28" s="12">
        <v>0.06419116597054474</v>
      </c>
    </row>
    <row r="29" spans="2:10" s="4" customFormat="1" ht="12">
      <c r="B29" s="4" t="s">
        <v>23</v>
      </c>
      <c r="C29" s="13"/>
      <c r="D29" s="9">
        <v>150529787.06905288</v>
      </c>
      <c r="E29" s="9"/>
      <c r="F29" s="9">
        <v>160273415.07610014</v>
      </c>
      <c r="G29" s="9"/>
      <c r="H29" s="9">
        <v>9743628.007047266</v>
      </c>
      <c r="I29" s="13"/>
      <c r="J29" s="12">
        <v>0.06472890314112748</v>
      </c>
    </row>
    <row r="30" spans="2:11" s="4" customFormat="1" ht="12">
      <c r="B30" s="4" t="s">
        <v>24</v>
      </c>
      <c r="C30" s="13"/>
      <c r="D30" s="9">
        <v>288940265.0586851</v>
      </c>
      <c r="E30" s="9"/>
      <c r="F30" s="9">
        <v>309475245.99264413</v>
      </c>
      <c r="G30" s="9"/>
      <c r="H30" s="9">
        <v>20534980.933959007</v>
      </c>
      <c r="I30" s="13"/>
      <c r="J30" s="12">
        <v>0.0710699871815659</v>
      </c>
      <c r="K30" s="13"/>
    </row>
    <row r="31" spans="2:11" s="4" customFormat="1" ht="12">
      <c r="B31" s="4" t="s">
        <v>25</v>
      </c>
      <c r="C31" s="13"/>
      <c r="D31" s="9">
        <v>628819729.5230513</v>
      </c>
      <c r="E31" s="9"/>
      <c r="F31" s="9">
        <v>668212821.2695423</v>
      </c>
      <c r="G31" s="9"/>
      <c r="H31" s="9">
        <v>39393091.746491075</v>
      </c>
      <c r="I31" s="13"/>
      <c r="J31" s="12">
        <v>0.06264608105787337</v>
      </c>
      <c r="K31" s="13"/>
    </row>
    <row r="32" spans="2:11" s="4" customFormat="1" ht="6" customHeight="1">
      <c r="B32" s="6"/>
      <c r="C32" s="13"/>
      <c r="D32" s="14"/>
      <c r="E32" s="9"/>
      <c r="F32" s="14"/>
      <c r="G32" s="9"/>
      <c r="H32" s="14"/>
      <c r="I32" s="13"/>
      <c r="J32" s="15"/>
      <c r="K32" s="13"/>
    </row>
    <row r="33" spans="2:10" s="5" customFormat="1" ht="16.5" customHeight="1">
      <c r="B33" s="16" t="s">
        <v>26</v>
      </c>
      <c r="C33" s="16"/>
      <c r="D33" s="17">
        <v>5780158341.999991</v>
      </c>
      <c r="E33" s="17"/>
      <c r="F33" s="17">
        <v>6147646232.999988</v>
      </c>
      <c r="G33" s="17"/>
      <c r="H33" s="17">
        <v>367487890.9999958</v>
      </c>
      <c r="I33" s="16"/>
      <c r="J33" s="18">
        <v>0.06357747820327729</v>
      </c>
    </row>
    <row r="34" s="4" customFormat="1" ht="6" customHeight="1"/>
    <row r="35" s="4" customFormat="1" ht="12.75" customHeight="1">
      <c r="B35" s="19" t="s">
        <v>64</v>
      </c>
    </row>
    <row r="36" s="4" customFormat="1" ht="12.75" customHeight="1">
      <c r="B36" s="19" t="s">
        <v>204</v>
      </c>
    </row>
    <row r="37" s="4" customFormat="1" ht="12.75" customHeight="1">
      <c r="B37" s="19"/>
    </row>
    <row r="38" ht="15">
      <c r="B38" s="183"/>
    </row>
  </sheetData>
  <sheetProtection/>
  <mergeCells count="5">
    <mergeCell ref="B7:B8"/>
    <mergeCell ref="D7:D8"/>
    <mergeCell ref="F7:F8"/>
    <mergeCell ref="H7:H8"/>
    <mergeCell ref="J7:J8"/>
  </mergeCells>
  <conditionalFormatting sqref="J6">
    <cfRule type="expression" priority="4" dxfId="11" stopIfTrue="1">
      <formula>$A$1&gt;0</formula>
    </cfRule>
  </conditionalFormatting>
  <conditionalFormatting sqref="K6 K33">
    <cfRule type="expression" priority="3" dxfId="11" stopIfTrue="1">
      <formula>$B$3="Final"</formula>
    </cfRule>
  </conditionalFormatting>
  <hyperlinks>
    <hyperlink ref="J1" location="Cynnwys!A1" display="Yn ol i cynnwy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Haywood, Heather (EPS - LGFWP)</dc:creator>
  <cp:keywords/>
  <dc:description/>
  <cp:lastModifiedBy>Fulker, Louise (EPS - Digital and Strategic Comms)</cp:lastModifiedBy>
  <dcterms:created xsi:type="dcterms:W3CDTF">2019-12-13T06:23:29Z</dcterms:created>
  <dcterms:modified xsi:type="dcterms:W3CDTF">2020-02-25T10:12:43Z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A29063360</vt:lpwstr>
  </property>
  <property fmtid="{D5CDD505-2E9C-101B-9397-08002B2CF9AE}" pid="4" name="Objective-Title">
    <vt:lpwstr>2020-21 Settlement Final Key Briefing Tables -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2020-02-14T15:44:09Z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2020-02-24T17:25:56Z</vt:filetime>
  </property>
  <property fmtid="{D5CDD505-2E9C-101B-9397-08002B2CF9AE}" pid="10" name="Objective-ModificationStamp">
    <vt:filetime>2020-02-24T17:25:56Z</vt:filetime>
  </property>
  <property fmtid="{D5CDD505-2E9C-101B-9397-08002B2CF9AE}" pid="11" name="Objective-Owner">
    <vt:lpwstr>Caddick, Ashley (EPS - LGFWP)</vt:lpwstr>
  </property>
  <property fmtid="{D5CDD505-2E9C-101B-9397-08002B2CF9AE}" pid="12" name="Objective-Path">
    <vt:lpwstr>Objective Global Folder:Business File Plan:Education &amp; Public Services (EPS):Education &amp; Public Services (EPS) - Local Government - Finance Policy:1 - Save:Unitary Authority Settlement:Administration:2020-2021:Local Authorities - 2020-2021 - Unitary Autho</vt:lpwstr>
  </property>
  <property fmtid="{D5CDD505-2E9C-101B-9397-08002B2CF9AE}" pid="13" name="Objective-Parent">
    <vt:lpwstr>Local Authorities - 2020-2021 - Unitary Authorities Settlement - Reports &amp; Outputs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vA58108744</vt:lpwstr>
  </property>
  <property fmtid="{D5CDD505-2E9C-101B-9397-08002B2CF9AE}" pid="16" name="Objective-Version">
    <vt:lpwstr>4.0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qA1379726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ContentTypeId">
    <vt:lpwstr>0x0101009635F2668BD12043972266CC600EA70D</vt:lpwstr>
  </property>
</Properties>
</file>