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ales365uk-my.sharepoint.com/personal/louise_fulker_gov_wales/Documents/"/>
    </mc:Choice>
  </mc:AlternateContent>
  <bookViews>
    <workbookView xWindow="-10350" yWindow="2390" windowWidth="21600" windowHeight="11330" tabRatio="777"/>
  </bookViews>
  <sheets>
    <sheet name="Rhestr gynnwys" sheetId="32" r:id="rId1"/>
    <sheet name="Tabl_1a" sheetId="18" r:id="rId2"/>
    <sheet name="Tabl_1b" sheetId="2" r:id="rId3"/>
    <sheet name="Tabl_1c" sheetId="3" r:id="rId4"/>
    <sheet name="Tabl_2a" sheetId="5" r:id="rId5"/>
    <sheet name="Tabl_2b" sheetId="6" r:id="rId6"/>
    <sheet name="Tabl_2c" sheetId="7" r:id="rId7"/>
    <sheet name="Tabl_3" sheetId="27" r:id="rId8"/>
    <sheet name="Tabl_4a" sheetId="9" r:id="rId9"/>
    <sheet name="Tabl_4b" sheetId="10" r:id="rId10"/>
    <sheet name="Tabl_4c" sheetId="11" r:id="rId11"/>
    <sheet name="Tabl_4d" sheetId="12" r:id="rId12"/>
    <sheet name="Tabl_5" sheetId="14" r:id="rId13"/>
    <sheet name="Tabl_6" sheetId="36" r:id="rId14"/>
    <sheet name="Tabl_7" sheetId="20" r:id="rId15"/>
    <sheet name="Nodiaddau" sheetId="35" r:id="rId16"/>
  </sheets>
  <definedNames>
    <definedName name="_xlnm._FilterDatabase" localSheetId="15" hidden="1">Nodiaddau!$A$2:$B$32</definedName>
    <definedName name="_xlnm._FilterDatabase" localSheetId="5" hidden="1">Tabl_2b!$A$3:$C$75</definedName>
    <definedName name="_xlnm._FilterDatabase" localSheetId="14" hidden="1">Tabl_7!$A$3:$C$142</definedName>
    <definedName name="_Order1" hidden="1">255</definedName>
    <definedName name="_Order2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20" l="1"/>
  <c r="B139" i="20"/>
  <c r="C136" i="20"/>
  <c r="B136" i="20"/>
  <c r="C133" i="20"/>
  <c r="B133" i="20"/>
  <c r="C127" i="20"/>
  <c r="B127" i="20"/>
  <c r="C121" i="20"/>
  <c r="B121" i="20"/>
  <c r="C119" i="20"/>
  <c r="B119" i="20"/>
  <c r="C117" i="20"/>
  <c r="B117" i="20"/>
  <c r="C112" i="20"/>
  <c r="B112" i="20"/>
  <c r="C106" i="20"/>
  <c r="B106" i="20"/>
  <c r="C101" i="20"/>
  <c r="B101" i="20"/>
  <c r="C99" i="20"/>
  <c r="B99" i="20"/>
  <c r="C92" i="20"/>
  <c r="B92" i="20"/>
  <c r="C80" i="20"/>
  <c r="B80" i="20"/>
  <c r="C64" i="20"/>
  <c r="B64" i="20"/>
  <c r="C39" i="20"/>
  <c r="B39" i="20"/>
  <c r="C22" i="20"/>
  <c r="B22" i="20"/>
  <c r="C4" i="20"/>
  <c r="B4" i="20"/>
  <c r="C109" i="20" l="1"/>
  <c r="C110" i="20" s="1"/>
  <c r="B109" i="20"/>
  <c r="B110" i="20" s="1"/>
  <c r="B141" i="20"/>
  <c r="B142" i="20" s="1"/>
  <c r="C141" i="20"/>
  <c r="C142" i="20" s="1"/>
  <c r="C73" i="6"/>
  <c r="B73" i="6"/>
  <c r="C32" i="6"/>
  <c r="B32" i="6"/>
  <c r="C52" i="6"/>
  <c r="B52" i="6"/>
  <c r="C50" i="6"/>
  <c r="B50" i="6"/>
  <c r="C46" i="6"/>
  <c r="B46" i="6"/>
  <c r="C43" i="6"/>
  <c r="B43" i="6"/>
  <c r="C22" i="6"/>
  <c r="B22" i="6"/>
  <c r="C15" i="6"/>
  <c r="B15" i="6"/>
  <c r="C4" i="6"/>
  <c r="B4" i="6"/>
  <c r="B74" i="6" l="1"/>
  <c r="B75" i="6"/>
  <c r="C74" i="6"/>
  <c r="C75" i="6"/>
  <c r="C54" i="6"/>
  <c r="B54" i="6"/>
  <c r="C55" i="6" l="1"/>
  <c r="C56" i="6"/>
  <c r="B55" i="6"/>
  <c r="B56" i="6"/>
  <c r="D9" i="2" l="1"/>
  <c r="D9" i="18"/>
  <c r="D15" i="18"/>
  <c r="D15" i="2"/>
  <c r="D6" i="2"/>
  <c r="D6" i="18"/>
  <c r="D25" i="2"/>
  <c r="D25" i="18"/>
  <c r="D23" i="18"/>
  <c r="D23" i="2"/>
  <c r="D26" i="18"/>
  <c r="D4" i="18"/>
  <c r="D22" i="2"/>
  <c r="D22" i="18"/>
  <c r="D12" i="2"/>
  <c r="D12" i="18"/>
  <c r="D20" i="2"/>
  <c r="D20" i="18"/>
  <c r="D7" i="18"/>
  <c r="D7" i="2"/>
  <c r="D5" i="18"/>
  <c r="D5" i="2"/>
  <c r="D21" i="2"/>
  <c r="D21" i="18"/>
  <c r="D17" i="18"/>
  <c r="D17" i="2"/>
  <c r="D8" i="2"/>
  <c r="D8" i="18"/>
  <c r="D10" i="2"/>
  <c r="D10" i="18"/>
  <c r="D19" i="18"/>
  <c r="D19" i="2"/>
  <c r="D24" i="18"/>
  <c r="D24" i="2"/>
  <c r="D18" i="18"/>
  <c r="D18" i="2"/>
  <c r="D16" i="2"/>
  <c r="D16" i="18"/>
  <c r="D14" i="2"/>
  <c r="D14" i="18"/>
  <c r="D13" i="18"/>
  <c r="D13" i="2"/>
  <c r="D11" i="2"/>
  <c r="D11" i="18"/>
  <c r="D4" i="2" l="1"/>
  <c r="E4" i="2" s="1"/>
  <c r="D26" i="2"/>
  <c r="E24" i="18"/>
  <c r="E9" i="18"/>
  <c r="E16" i="18"/>
  <c r="E12" i="18"/>
  <c r="D4" i="3"/>
  <c r="E15" i="18"/>
  <c r="E17" i="18"/>
  <c r="E5" i="18"/>
  <c r="E6" i="18"/>
  <c r="E13" i="18"/>
  <c r="E10" i="18"/>
  <c r="E11" i="18"/>
  <c r="D5" i="3"/>
  <c r="D21" i="3"/>
  <c r="E23" i="18"/>
  <c r="E18" i="18"/>
  <c r="E21" i="18"/>
  <c r="E22" i="18"/>
  <c r="E4" i="18"/>
  <c r="E25" i="18"/>
  <c r="E14" i="18"/>
  <c r="E20" i="18"/>
  <c r="E19" i="18"/>
  <c r="E8" i="18"/>
  <c r="E7" i="18"/>
  <c r="E15" i="2" l="1"/>
  <c r="E25" i="2"/>
  <c r="E13" i="2"/>
  <c r="E14" i="2"/>
  <c r="D22" i="3"/>
  <c r="D6" i="3"/>
  <c r="D23" i="3"/>
  <c r="D13" i="3"/>
  <c r="D16" i="3"/>
  <c r="D9" i="3"/>
  <c r="D15" i="3"/>
  <c r="E19" i="2"/>
  <c r="D20" i="3"/>
  <c r="D25" i="3"/>
  <c r="D12" i="3"/>
  <c r="D17" i="3"/>
  <c r="D10" i="3"/>
  <c r="D8" i="3"/>
  <c r="D14" i="3"/>
  <c r="D18" i="3"/>
  <c r="E6" i="2"/>
  <c r="D11" i="3"/>
  <c r="E18" i="2"/>
  <c r="D24" i="3"/>
  <c r="D7" i="3"/>
  <c r="E11" i="2"/>
  <c r="E10" i="2"/>
  <c r="E22" i="2"/>
  <c r="E20" i="2"/>
  <c r="E12" i="2"/>
  <c r="E17" i="2"/>
  <c r="E21" i="2"/>
  <c r="E24" i="2"/>
  <c r="E7" i="2"/>
  <c r="E23" i="2"/>
  <c r="E16" i="2"/>
  <c r="E8" i="2"/>
  <c r="E9" i="2"/>
  <c r="D19" i="3"/>
  <c r="E5" i="2"/>
</calcChain>
</file>

<file path=xl/sharedStrings.xml><?xml version="1.0" encoding="utf-8"?>
<sst xmlns="http://schemas.openxmlformats.org/spreadsheetml/2006/main" count="711" uniqueCount="378">
  <si>
    <t>Gwynedd</t>
  </si>
  <si>
    <t>Conwy</t>
  </si>
  <si>
    <t>Powys</t>
  </si>
  <si>
    <t>Ceredigion</t>
  </si>
  <si>
    <t>Rhondda Cynon Taf</t>
  </si>
  <si>
    <t>Blaenau Gwent</t>
  </si>
  <si>
    <t>Torfaen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</si>
  <si>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</si>
  <si>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</si>
  <si>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</si>
  <si>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</si>
  <si>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</si>
  <si>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</si>
  <si>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</si>
  <si>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</si>
  <si>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</si>
  <si>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</si>
  <si>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Merthyr Tudful</t>
  </si>
  <si>
    <t>Caerffili</t>
  </si>
  <si>
    <t>Sir Fynwy</t>
  </si>
  <si>
    <t>Casnewydd</t>
  </si>
  <si>
    <t>Caerdydd</t>
  </si>
  <si>
    <t>Cyfanswm Awdurdodau Unedol</t>
  </si>
  <si>
    <t>Awdurdod Unedol</t>
  </si>
  <si>
    <t>Newid fel canran</t>
  </si>
  <si>
    <t>Rheng</t>
  </si>
  <si>
    <t>Dechrau'n Deg</t>
  </si>
  <si>
    <t>Llwybrau Diogel Mewn Cymunedau</t>
  </si>
  <si>
    <t>Newid</t>
  </si>
  <si>
    <t>Cyfanswm</t>
  </si>
  <si>
    <t>Tabl 2c: Cydrannau Cyllid Cyfalaf Asesiad o Wariant Safonol (SSA), yn ôl Awdurdod Unedol</t>
  </si>
  <si>
    <t xml:space="preserve">Cyfanswm Cyllid Cyfalaf Asesiad of Wariant Safonol </t>
  </si>
  <si>
    <t>Gwasanaethau Ysgolion</t>
  </si>
  <si>
    <t>Addysg - Arall</t>
  </si>
  <si>
    <t>Gwasanaethau Cymdeithasol Personol</t>
  </si>
  <si>
    <t>Ffyrdd a thrafnidiaeth</t>
  </si>
  <si>
    <t>Tân</t>
  </si>
  <si>
    <t>Grant Amddifadedd</t>
  </si>
  <si>
    <t>Cynlluniau Gostyngiadau'r Dreth Gyngor</t>
  </si>
  <si>
    <t>Cyllid Dyledion</t>
  </si>
  <si>
    <t>Asesiad o Wariant Safonol</t>
  </si>
  <si>
    <t>Grant Cynnal Refeniw</t>
  </si>
  <si>
    <t>Cyfraddau annomestig wedi eu hailddosbarthu</t>
  </si>
  <si>
    <t>Gwasanaeth</t>
  </si>
  <si>
    <t>Addysgu meithrin ac mewn ysgolion cynradd, a gwasanaethau eraill</t>
  </si>
  <si>
    <t>Addysgu mewn ysgolion uwchradd, a gwasanaethau eraill</t>
  </si>
  <si>
    <t>Addysg arbennig</t>
  </si>
  <si>
    <t>Gwasanaethau cludiant ysgolion uwchradd</t>
  </si>
  <si>
    <t>Prydau ysgol</t>
  </si>
  <si>
    <t>Gwasanaethau cludiant meithrin ac ysgolion cynradd</t>
  </si>
  <si>
    <t>Addysg oedolion ac addysg barhaus - trafnidiaeth</t>
  </si>
  <si>
    <t>Addysg oedolion ac addysg barhaus</t>
  </si>
  <si>
    <t>Gwasanaethau ieuenctid</t>
  </si>
  <si>
    <t>Gweinyddu addysg</t>
  </si>
  <si>
    <t>Gofal preswyl a gofal cartref i oedolion hŷn</t>
  </si>
  <si>
    <t>Gwasanaethau cymdeithasol personol i oedolion iau</t>
  </si>
  <si>
    <t>Plant a phobl ifanc</t>
  </si>
  <si>
    <t>Gweinyddu Gwasanaethau Cymdeithasol Personol</t>
  </si>
  <si>
    <t>Cynnal a chadw ffyrdd</t>
  </si>
  <si>
    <t>Goleuadau stryd</t>
  </si>
  <si>
    <t>Cymorth refeniw trafnidiaeth gyhoeddus</t>
  </si>
  <si>
    <t>Tocynnau Teithio Rhatach</t>
  </si>
  <si>
    <t>Addysg diogelwch ar y ffyrdd a llwybrau diogel</t>
  </si>
  <si>
    <t>Gwasnaethau Eraill</t>
  </si>
  <si>
    <t>Hamdden</t>
  </si>
  <si>
    <t>Gwaredu sbwriel</t>
  </si>
  <si>
    <t>Casglu sbwriel</t>
  </si>
  <si>
    <t>Gweinyddu cyffredinol</t>
  </si>
  <si>
    <t>Gwasanaethau eraill</t>
  </si>
  <si>
    <t>Glanhau Strydoedd</t>
  </si>
  <si>
    <t>Gwasanaethau Llyfrgell</t>
  </si>
  <si>
    <t>Iechyd yr amgylchedd arall ac iechyd porthladdoedd</t>
  </si>
  <si>
    <t>Gweinyddu’r dreth gyngor</t>
  </si>
  <si>
    <t>Tai nad ydynt yn rhai’r Cyfrif Refeniw Tai</t>
  </si>
  <si>
    <t>Gwasanaethau Diwylliannol</t>
  </si>
  <si>
    <t>Datblygu Economaidd</t>
  </si>
  <si>
    <t>Cynllunio</t>
  </si>
  <si>
    <t>Diogelu defnyddwyr</t>
  </si>
  <si>
    <t>Diogelwch bwyd</t>
  </si>
  <si>
    <t>Cofrestru Etholiadol</t>
  </si>
  <si>
    <t>Cynllun Gostyngiadau’r  Dreth Gyngor – Cymhorthdal  Gweinyddu</t>
  </si>
  <si>
    <t>Parciau Cenedlaethol</t>
  </si>
  <si>
    <t>Diogelu'r arfordir</t>
  </si>
  <si>
    <t>Draenio</t>
  </si>
  <si>
    <t>Mynwentydd ac amlosgfeydd</t>
  </si>
  <si>
    <t>Y Grant Amddifadedd</t>
  </si>
  <si>
    <t>Cynllun Gostyngiadau’r Dreth Gyngor</t>
  </si>
  <si>
    <t>Ariannu Dyledion</t>
  </si>
  <si>
    <t>Ariannu Asedau</t>
  </si>
  <si>
    <t>Menter Fenthyca Llywodraeth Leol - Gwella Priffyrdd</t>
  </si>
  <si>
    <t>Menter Fenthyca Llywodraeth Leol - Ysgolion yr 21ain ganrif</t>
  </si>
  <si>
    <t>Cyfanswm Asesiad o Wariant Safonol (SSA)</t>
  </si>
  <si>
    <t>Grant Byw’n Annibynnol Cymru</t>
  </si>
  <si>
    <t>Gofal nyrsio a ariennir gan y GIG</t>
  </si>
  <si>
    <t>Y Rhaglen Rheoli Risgiau Arfordirol</t>
  </si>
  <si>
    <t>Dim cyfrifoldebau newydd</t>
  </si>
  <si>
    <t>2021-22</t>
  </si>
  <si>
    <t>Mae'r daflen waith hon yn cynnwys un tabl. Mae rhai celloedd yn cyfeirio at nodiadau sydd ar gael ar y daflen waith nodiadau.</t>
  </si>
  <si>
    <t>Cynllun Allanol Cyfun Terfynol y pen (£) [Nodyn 2]</t>
  </si>
  <si>
    <t>o hwnnw: Benthyca â chymorth heb ei neilltuo [Nodyn 5]</t>
  </si>
  <si>
    <t>Grantiau cyllid cyfalaf ar gyfer llysoedd ynadon a'r gwasanaeth prawf</t>
  </si>
  <si>
    <t>Cyllid cyfalaf ar gyfer y ddyled dybiannol: Ad-dalu</t>
  </si>
  <si>
    <t>Cyllid cyfalaf ar gyfer y ddyled dybiannol: Llog</t>
  </si>
  <si>
    <t xml:space="preserve">Mae rhewi'r cwareli wedi'u troi ymlaen. I ddiffodd rhewi'r cwareli dewiswch y rhuban ‘Gweld’ yna ‘Rhwi'r Cwareli’ yna ‘Dadrewi Cwareli’ neu defnyddiwch [Alt W, F]. </t>
  </si>
  <si>
    <t>Newidiadau i’r sylfaen ar sail cyfatebol</t>
  </si>
  <si>
    <t>Trosglwyddiadau i mewn/allan: Y Rhaglen Rheoli Risgiau Arfordirol</t>
  </si>
  <si>
    <t>Addysg - Arall (o rain isod)</t>
  </si>
  <si>
    <t>Gwasanaethau Ysgolion (o rain isod)</t>
  </si>
  <si>
    <t>Gwasanaethau cymdeithasol personol (o rain isod)</t>
  </si>
  <si>
    <t>Ffyrdd a Thrafnidiaeth (o rain isod)</t>
  </si>
  <si>
    <t>Y Gwasanaeth Tân (o rain isod)</t>
  </si>
  <si>
    <t>Asesiad o Wariant Safonol (SSA) ddim yn gyfredol (o rain isod)</t>
  </si>
  <si>
    <t>Y Gronfa Trafnidaeth Leol</t>
  </si>
  <si>
    <t>Y Gronfa Ffyrdd Cydnerth</t>
  </si>
  <si>
    <t>Rheoli Perygl Llifogydd ac Erydu Arfordirol</t>
  </si>
  <si>
    <t>Trawsnewid Cerbydau Allyriadau Isel Iawn</t>
  </si>
  <si>
    <t>Y Grant Diogelwch ar y Ffyrdd</t>
  </si>
  <si>
    <t>Y Gronfa Cyfalaf Cyffredinol</t>
  </si>
  <si>
    <t>Y Grant Adnewyddu Priffyrdd Cyhoeddus</t>
  </si>
  <si>
    <t>Y Grant Cyfalaf Addysg Cyfrwng Cymraeg</t>
  </si>
  <si>
    <t>Canolfannau Cymunedol</t>
  </si>
  <si>
    <t>Tabl 1a: Newid mewn Cyllid Allanol Cyfun (AEF), wedi’i addasu ar gyfer trosglwyddiadau, yn ôl Awdurdod Unedol</t>
  </si>
  <si>
    <t>Tabl 3: Cyfrifoldebau Newydd, yn ôl Awdurdod Unedol</t>
  </si>
  <si>
    <t>Tabl 4a: Cymhariaeth o gyfanswm Asesiad o Wariant Safonol (SSA), yn ôl Awdurdod Unedol</t>
  </si>
  <si>
    <t xml:space="preserve">Y Grant Datblygu Disgyblion </t>
  </si>
  <si>
    <t>Darpariaeth Chweched Dosbarth</t>
  </si>
  <si>
    <t xml:space="preserve">Cymorth Ieuenctid </t>
  </si>
  <si>
    <t>Meithrinfa'r Cyfnod Sylfaen</t>
  </si>
  <si>
    <t>Y Gronfa Trawsnewid Anghenion Dysgu Ychwanegol</t>
  </si>
  <si>
    <t xml:space="preserve">Y Grant Cymorth Tai  </t>
  </si>
  <si>
    <t>Y Grant Cynnal Gwasnaethau Bysiau</t>
  </si>
  <si>
    <t>Grant Rheoli Gwastraff Cynaliadwy</t>
  </si>
  <si>
    <t>Cymorth ar gyfer Ffioedd Clwyd ar gyfer Trin Gwastaff Bwyd a Gwastraff Gweddilliol</t>
  </si>
  <si>
    <t>Awdurdod Harbwr Caerdydd</t>
  </si>
  <si>
    <t>Y Grant Diogelwch Ffyrdd</t>
  </si>
  <si>
    <t>Y Grant Tai Fforddiadwy</t>
  </si>
  <si>
    <t>Y Cynllun Teithio Rhatach i Bobl Ifanc (Fy Ngherdyn Teithio)</t>
  </si>
  <si>
    <t>Maes Awyr Môn - Gweithredu a Chynnal</t>
  </si>
  <si>
    <t xml:space="preserve">Grant Galluogi Adnoddau Naturiol a Lles yng Nghymru (ENRaW) </t>
  </si>
  <si>
    <t>Gweithredu mesurau i fynd i'r afael ag allyriadau nitrogen deuocsid</t>
  </si>
  <si>
    <t>Swyddogion Galluogi Tai Gwledig</t>
  </si>
  <si>
    <t xml:space="preserve">Gweithgor Agregau Rhanbarthol y De </t>
  </si>
  <si>
    <t>Adroddiad Monitro Cynllunio Gwastraff - y Gogledd a'r De-ddwyrain</t>
  </si>
  <si>
    <t xml:space="preserve">Gweithgor Agregau Rhanbarthol y Gogledd </t>
  </si>
  <si>
    <t>Adroddiad Monitro Cynllunio Gwastraff - y De-orllewin</t>
  </si>
  <si>
    <t>Y Grant Plant a Chymunedau [Nodyn 25]</t>
  </si>
  <si>
    <t>Claddu Plant</t>
  </si>
  <si>
    <t>Rhaglen Drawsnewid Integreiddio'r Blynyddoedd Cynnar</t>
  </si>
  <si>
    <t xml:space="preserve">Grant Gweinyddu'r Cynnig Gofal Plant </t>
  </si>
  <si>
    <t>Trefniadau Diogelu wrth Amddifadu o Ryddid</t>
  </si>
  <si>
    <t>Gwasanaethau Mabwysiadu</t>
  </si>
  <si>
    <t>Y Dull Cenedlaethol ar gyfer Eiriolaeth Statudol i Blant a Phobl Ifanc</t>
  </si>
  <si>
    <t>Cerdyn Adnabod Gofalwyr Ifanc</t>
  </si>
  <si>
    <t>Ariannu Fframwaith Iechyd a Lles Anifeiliad Awdurdodau Lleol</t>
  </si>
  <si>
    <t>Cronfa Gwasanaeth Diwylliannol ar gyfer Llywodraeth Leol</t>
  </si>
  <si>
    <t>Enw Portffolio a Grant</t>
  </si>
  <si>
    <t>Tabl 7: Rhestr a symiau amcangyfrifedig o Grantiau ar gyfer gyfan Cymru</t>
  </si>
  <si>
    <t>2020-21</t>
  </si>
  <si>
    <t>Cyllid Allanol Cyfun Terfynol 2020-21 [Nodyn 1]</t>
  </si>
  <si>
    <t>Gallai'r Cyllid Allanol Cyfun terfynol 2020-21 sydd wedi'i gyhoeddi ei addasu fel y nodir yn Nhabl 6</t>
  </si>
  <si>
    <t xml:space="preserve">Darpariaeth Addysg Ôl-16 Awdurdodau Lleol 2020-21 - Dysgu Oedolion </t>
  </si>
  <si>
    <t>Tabl 4b: Cyfansymiau sector yr Asesiadau Gwariant Safonol (SSA), wedi’i addasu ar gyfer trosglwyddiadau, yn ôl Awdurdod Unedol, 2020-21</t>
  </si>
  <si>
    <t>Tabl 6: Newidiadau i sylfaen Cyllid Allanol Cyfun (AEF) 2020-21, yn ôl Awdurdod Unedol</t>
  </si>
  <si>
    <t>Cyllid Allanol Cyfun 2020-21 wedi'i gyhoeddi</t>
  </si>
  <si>
    <t>Cyllid Allanol Cyfun 2020-21 wedi'i addasu gyda'r sylfaen drethu</t>
  </si>
  <si>
    <t>Cyllid Allanol Cyfun 2020-21 wedi'i addasu</t>
  </si>
  <si>
    <t>Grant yn dod i ben 2020-21</t>
  </si>
  <si>
    <t>Tabl 4d: Asesiadau ar sail Dangosyddion Gwasanaethau (IBAs), yn ôl Awdurdod Unedol, 2021-22</t>
  </si>
  <si>
    <t>Tabl 1c: Cyllid Allanol Cyfun (AEF), yn ôl Awdurdod Unedol, 2021-22</t>
  </si>
  <si>
    <t>Cynllun Allanol Cyfun cyllid terfynol 2021-22 (£000)</t>
  </si>
  <si>
    <t>Tabl 2a: Dadansoddiad o'r Cyllid Cyfalaf Cyffredinol (GCF), yn ôl Awdurdod Unedol, 2021-22</t>
  </si>
  <si>
    <t>Cyllid Cyfalaf Cyffredinol 2021-22 [Nodyn 3]</t>
  </si>
  <si>
    <t>Tabl 4c: Cyfansymiau sector yr Asesiadau Gwariant Safonol (SSA), yn ôl Awdurdod Unedol, 2021-22</t>
  </si>
  <si>
    <t>Tabl 5: Manylion Prif Gyllid Cynghorau, yn ôl Awdurdod Unedol, 2021-22</t>
  </si>
  <si>
    <t>Setliad Refeniw Terfynol Llywodraeth Leol Cymru 2021-2022</t>
  </si>
  <si>
    <t>Cyllid Allanol Cyfun Terfynol 2021-22</t>
  </si>
  <si>
    <t>Asesiad o Wariant Safonol Terfynol 2021-22</t>
  </si>
  <si>
    <t>Trosglwyddiadau i mewn: 2021/22 Grant Cyflog Athrawon</t>
  </si>
  <si>
    <t>TBC</t>
  </si>
  <si>
    <t>Cyllid Allanol Cyfun terfynol 2020-21 [Nodyn 1]</t>
  </si>
  <si>
    <t>Tabl 2b: Setliad cyfalaf llywodraeth leol, yn ôl Prif Grŵp Gwariant</t>
  </si>
  <si>
    <t>Grantiau penodol [Nodyn 15]</t>
  </si>
  <si>
    <t>Asesiad o Wariant Safonol Terfynol 2020-21 [Nodyn 16]</t>
  </si>
  <si>
    <t>RSG</t>
  </si>
  <si>
    <t xml:space="preserve">SEREN </t>
  </si>
  <si>
    <t xml:space="preserve">TBC </t>
  </si>
  <si>
    <t>Yn seiliedig ar rhagamcanion awdurdod lleol Poblogaeth 2021 yn seiliedig ar 2018</t>
  </si>
  <si>
    <t xml:space="preserve">COVID-19 Grants </t>
  </si>
  <si>
    <t>Y cyllid wedi'i atal ar gyfer 2020-21 oherwydd COVID-19</t>
  </si>
  <si>
    <t>Arian ychwanegol o £20m wedi'i ddyrannu yn y gyllideb derfynol, dyraniadau rhwng y sectorau cyflenwi TBC</t>
  </si>
  <si>
    <t>Mater i'r maes polisi perthnasol yw rhoi gwybod yn ffurfiol am ddyraniadau grant</t>
  </si>
  <si>
    <t>100% o sail dreth [Nodyn 18]</t>
  </si>
  <si>
    <t>Y Dreth Gyngor [Nodyn 19]</t>
  </si>
  <si>
    <t>Cyllid Allanol Cyfun [Nodyn 20]</t>
  </si>
  <si>
    <t>Mae'r cyllid cyfalaf cyffredinol wedi ei rannu i Fenthyca â Chymorth Heb ei Neilltuo (USB) a Grant Cyfalaf Cyffredinol</t>
  </si>
  <si>
    <t>Mae Grant Cyfalaf Cyffredinol yn cael ei ddosbarthu yn gymesur â'r Cyllid Cyfalaf Cyffredinol ar gyfer yr elfen</t>
  </si>
  <si>
    <t>Mae'r USB yn deillio o dynnu dyraniadau'r Grant Cyfalaf Cyffredinol o'r Cyllid Cyfalaf Cyffredinol</t>
  </si>
  <si>
    <t>Mae Cyllid y Fargen Dinas a Thwf yn cael ei gadw mewn cronfeydd wrth gefn a'i gadarnhau dim ond pan fo angen sicrwydd ariannol ar waith</t>
  </si>
  <si>
    <t>Mae'n cynnwys Deddf Grantiau Adeiladau Hanesyddol 1953, Deddf Grantiau Adeiladau Hanesyddol 1990, Grantiau Henebion i Berchnogion a Chytundebau Grant a Rheoli</t>
  </si>
  <si>
    <t>Mae'r wybodaeth a welir uchod yn dangos cyfanswm pob grant: efallai bydd rhai grantiau yn cael eu rhannu rhwng awdurdodau lleol a chyrff eraill</t>
  </si>
  <si>
    <t>Mae'n bwysig nodi mai dangosol yn unig yw'r symiau ar gyfer y dyfodol ar hyn o bryd a'u bod yn debygol o newid</t>
  </si>
  <si>
    <t>TBC = i'w gadarnhau</t>
  </si>
  <si>
    <t>Asesiad o wariant safonol 2020-21, fel yn Adroddiad Cyllid Llywodraeth Leol, heb ei addasu ar gyfer newidiadau i'r gwaelodlin</t>
  </si>
  <si>
    <t>Mae’r cyfansymiau sector hyn yn yr Asesiad o Wariant Safonol yn destun nifer o addasiadau a nodir yn Nhabl 6</t>
  </si>
  <si>
    <t>GCR = arian ei drosglwyddo i'r Grant Cynnal Refeniw</t>
  </si>
  <si>
    <t>Gan ddefnyddio ffigurau cyfwerth Band D 2021-22 o'r ffurflenni CT1 a ddaeth i law erbyn 27/11/2020</t>
  </si>
  <si>
    <t>100% o'r sail dreth wedi ei luosi gyda'r dreth gyngor yn unol â gwarainat safonol (£1,403.57).</t>
  </si>
  <si>
    <t>Cyfanswm y grant cymorth refeniw a chyfraddau annomestig wedi eu hailddosbarthu.</t>
  </si>
  <si>
    <t>Mae'r Cyllid Allanol Cyfun a gyhoeddwyd yn destun i addasiad i'r sylfaen ar sail cyfatebol. Caiff ei addasu ar gyfer arian a drosglwyddir i mewn o £5.13m, a fynegir ym mhrisiau 2020-21</t>
  </si>
  <si>
    <t>Mae'r rhaglenni yn rhan o Grant Addysg yr Awdurdod Lleol</t>
  </si>
  <si>
    <t xml:space="preserve">Yn cynnwys y rhaglenni: Gofal Plant a Chwarae, Cymunedau am Waith a Mwy, Teuluoedd yn Gyntaf, Dechrau'n Deg, Y Gronfa Waddol, Hybu Ymgysylltiad Cadarnhaol Ymhlith Pobl Ifanc Sydd Mewn Perygl o Droseddu, Cronfa Dydd Gŵyl Dewi.  </t>
  </si>
  <si>
    <t>Grant Cyfalaf fydd hwn yn 2021-22</t>
  </si>
  <si>
    <t>Cynllun a arweinir gan alw yn ystod 2020-21 gyda COVID yn cyfyngu ar nifer y teithiau</t>
  </si>
  <si>
    <t>£1.15m yn cael ei drosglwyddo i'r Grant Cymorth Refeniw yn 2021-22</t>
  </si>
  <si>
    <t>Wedi'i gynnwys yn y gronfa Caledi yn 2020-21</t>
  </si>
  <si>
    <t>Addysg (o'r rhain isod)</t>
  </si>
  <si>
    <t>Grant Gwella Ysgolion y Consortia Rhanbarthol [Nodyn 23]</t>
  </si>
  <si>
    <t>Y Grant Datblygu Disgyblion - Mynediad [Nodyn 24]</t>
  </si>
  <si>
    <t>Cymorth Pontio i ddysgwyr o Leiafrifoedd Ethnig a dysgwyr sy'n Sipsiwn, Roma neu Deithwyr [Nodyn 24]</t>
  </si>
  <si>
    <t>Anghenion Dysgu Ychwanegol [Nodyn 24]</t>
  </si>
  <si>
    <t>Y Grant Lleihau Maint Dosbarthiadau Babanod - Refeniw</t>
  </si>
  <si>
    <t>Cyflogau Athrawon</t>
  </si>
  <si>
    <t>Dull Ysgol Gyfan o Ymdrin â Llesiant</t>
  </si>
  <si>
    <t>Y Grant Ysgolion Bach a Gwledig</t>
  </si>
  <si>
    <t>Addysg Ddewisol yn y Cartref [Nodyn 24]</t>
  </si>
  <si>
    <t>Lwfans brecwast ychwanegol i ddisgyblion Blwyddyn 7 sy'n gymwys i gael prydau ysgol am ddim</t>
  </si>
  <si>
    <t>Tai a Llywodraeth Leol (o'r rhain isod)</t>
  </si>
  <si>
    <t>Bargen Ddinesig Prifddinas-Ranbarth Caerdydd [Nodyn 26]</t>
  </si>
  <si>
    <t>Cynllun Cymorth Ariannol Brys ar gyfer Llifogydd 2020</t>
  </si>
  <si>
    <t>Cymorth Diwygio Etholiadol [Nodyn 7]</t>
  </si>
  <si>
    <t>Y Gronfa Trawsnewid Digidol</t>
  </si>
  <si>
    <t xml:space="preserve">Grant Swyddogion Cyswllt y Lluoedd Arfog   </t>
  </si>
  <si>
    <t>Diwrnod y Lluoedd Arfog [Nodyn 9]</t>
  </si>
  <si>
    <t>Iechyd a Gwasanaethau Cymdeithasol (o'r rhain isod)</t>
  </si>
  <si>
    <t xml:space="preserve">Y Cynnig Gofal Plant- Grant Costau Gofal Plant </t>
  </si>
  <si>
    <t>Grant Gweithlu Gofal Cymdeithasol</t>
  </si>
  <si>
    <t>Y Gronfa Trawsnewid</t>
  </si>
  <si>
    <t>Cyfiawnder Teuluol</t>
  </si>
  <si>
    <t>Cynhadledd Grŵp Teuluol - arian sefydlu</t>
  </si>
  <si>
    <t>Cronfa ymyrraeth ar gyfer cefnogi llesiant plant a theuluoedd i ddargyfeirio achosion yn ddiogel o'r gofrestr amddiffyn plant</t>
  </si>
  <si>
    <t>Y Cynnig Gofal Plant - Grant Cymorth Ychwanegol</t>
  </si>
  <si>
    <t xml:space="preserve">Rhaglen Trawsnewid </t>
  </si>
  <si>
    <t>Y gronfa galedi ar gyfer pobl sy'n gadael gofal</t>
  </si>
  <si>
    <t>Y Fframwaith Maethu Cenedlaethol</t>
  </si>
  <si>
    <t>Cyllid Meithrin Gallu ar gyfer Awdurdodau Lleol - i gefnogi'r gwaith o weithredu'r Fframwaith Perfformiad a Gwella newydd</t>
  </si>
  <si>
    <t>Cynnal y Gwaith o Ddarparu Cofrestr Mabwysiadu Cymru</t>
  </si>
  <si>
    <t>Cyllid fel cymorth ar gyfer lleoli Plant Digwmni sy'n Ceisio Lloches (UASC)</t>
  </si>
  <si>
    <t>Cefnogi Byrddau Diogelu i ddarparu hyfforddiant ynghylch rhoi polisi a deddfwriaeth Llywodraeth Cymru ar waith</t>
  </si>
  <si>
    <t>Cartrefi Gofal Preswyl i Blant - Grŵp Gorchwyl a Gorffen</t>
  </si>
  <si>
    <t xml:space="preserve">Gwasanaethau Cyswllt </t>
  </si>
  <si>
    <t>Adolygu'r Isafswm Lwfans Cenedlaethol ar gyfer Gofalwyr Maeth Cofrestredig yng Nghymru 20-21 [Nodyn 7]</t>
  </si>
  <si>
    <t>Adolygiad o Grant Fframwaith Rheoli Perfformiad yr Awdurdodau Lleol</t>
  </si>
  <si>
    <t>Cefnogi cymunedau sy'n ystyriol o oedran</t>
  </si>
  <si>
    <t>Yr Economi a Thrafnidiaeth (o'r rhain isod)</t>
  </si>
  <si>
    <t>Teithio Am Ddim ar Fysiau [Nodyn 9]</t>
  </si>
  <si>
    <t>Cymorth Refeniw Bysiau - Traws Cymru [Nodyn 27]</t>
  </si>
  <si>
    <t>Cronfa Arloesi Arfor [Nodyn 7]</t>
  </si>
  <si>
    <t>Cronfa Grant ALlau ar gyfer Gwella Trefniadau Seiber [Nodyn 7]</t>
  </si>
  <si>
    <t>Cronfa Grant Cynllun Hyfforddiant Seiber Ardystiedig y Sector Cyhoeddus [Nodyn 7]</t>
  </si>
  <si>
    <t>Cyllid ar gyfer gwella Seibergadernid [Nodyn 7]</t>
  </si>
  <si>
    <t>Datblygu Cynllun Cyflenwi Economaidd Rhanbarthol ar gyfer De Orllewin Cymru [Nodyn 7]</t>
  </si>
  <si>
    <t>Astudiaeth Ymchwil Gymhwysol ac Arloesi y Canolbarth [Nodyn 7]</t>
  </si>
  <si>
    <t>Astudiaeth Ddichonoldeb Penrhos [Nodyn 7]</t>
  </si>
  <si>
    <t>Prosiect Biowyddoniaeth Nemesis - Cam Cymru [Nodyn 7]</t>
  </si>
  <si>
    <t>Rhaglen Sbarduno [Nodyn 7]</t>
  </si>
  <si>
    <t>Yr Amglychedd, Ynni a Materion Gwledig (o'r rhain isod)</t>
  </si>
  <si>
    <t>Y Rhaglen Rheoli Risgiau Arfordirol [Nodyn 28]</t>
  </si>
  <si>
    <t xml:space="preserve">Cyfarwyddyd Ansawdd Aer Deddf yr Amgylchedd 1995 (Astudiaeth Ddichonoldeb ar gyfer Cydymffurfedd Nitrogen Deuocsid) [Nodyn 7]
</t>
  </si>
  <si>
    <t>Lles Ceffylau [Nodyn 7]</t>
  </si>
  <si>
    <t xml:space="preserve">Y Fenter Byw yn Glyfar </t>
  </si>
  <si>
    <t>Cymorth Ardrethi Annomestig (Busnes) ar gyfer Ynni Dŵr [Nodyn 7]</t>
  </si>
  <si>
    <t>Iechyd Meddwl, Llesiant a'r Gymraeg (o'r rhain isod)</t>
  </si>
  <si>
    <t>Y Gronfa Weithredu ar Gamddefynyddio Sylweddau</t>
  </si>
  <si>
    <t>Cyllid am Anghenion Cymhleth - Camddefnyddio Sylweddau ac lechyd Meddwl [Nodyn 7]</t>
  </si>
  <si>
    <t xml:space="preserve">Hybu a Hyrwyddo Defnydd y Gymraeg </t>
  </si>
  <si>
    <t>Mentrau Cyffuriau ac Alcohol- Y Rhaglen Naxolene</t>
  </si>
  <si>
    <t>Cynllun Grantiau Digwyddiad Cymru (wedi’i arfer cael ei alw'n Uned Digwyddiadau Mawr) [Nodyn 9]</t>
  </si>
  <si>
    <t>Cyllid a'r Trefnydd (o'r rhain isod)</t>
  </si>
  <si>
    <t>Cynllun Rhyddhad Ardrethi ar gyfer Busnesau Manwerthu, Hamdden a Lletygarwch</t>
  </si>
  <si>
    <t>Y Dirprwy Weinidog a'r Prif Chwip (o'r rhain isod)</t>
  </si>
  <si>
    <t xml:space="preserve">Y Grant Trais yn erbyn Menywod, Cam-drin Domestig a Thrais Rhywiol (Yr elfen Graidd a Chyflawnwr) </t>
  </si>
  <si>
    <t>Urddas Mislif yn yr Ysgol</t>
  </si>
  <si>
    <t>Y Grant Cydlyniant Cymunedol</t>
  </si>
  <si>
    <t>Urddas Mislif yn y Gymuned</t>
  </si>
  <si>
    <t>Diwylliant, Chwaraeon a Twristiaeth (o'r rhain isod)</t>
  </si>
  <si>
    <t>Grantiau strategol MALD, gan gynnwys Cyfuno</t>
  </si>
  <si>
    <t>Grantiau Gwasanaeth Arbenigol</t>
  </si>
  <si>
    <t xml:space="preserve">Holl grantiau </t>
  </si>
  <si>
    <t>Pob grant ac eithrio TBC (ar gyfer cymhariaeth gyfatebol) a throsglwyddiadau GCR [Nodiadau 11, 12, 13, 30, 14]</t>
  </si>
  <si>
    <t>Grantiau COVID-19</t>
  </si>
  <si>
    <t>Cronfa Gyfalaf yr Economi Gylchol ar gyfer Adferiad Gwyrdd</t>
  </si>
  <si>
    <t>Y Gronfa Cydnerthedd Diwylliannol</t>
  </si>
  <si>
    <t>Aadfywio Tai a Llywodraeth Leol</t>
  </si>
  <si>
    <t>Y Lwfans Atgyweiriadau Mawr</t>
  </si>
  <si>
    <t>Y Rhaglen Ysgolion a Cholegau ar gyfer yr 21ain Ganrif</t>
  </si>
  <si>
    <t>Y Grant Lleihau Maint Dosbarthiadau Babanod - Cyfalaf</t>
  </si>
  <si>
    <t>Darpariaeth Addysg Ôl-16 Awdurdodau Lleol 2020-21 - Y Gronfa Allgáu Digidol</t>
  </si>
  <si>
    <t>Metro'r Gogledd</t>
  </si>
  <si>
    <t>Cronfa Busnesau Bach Rhanbarthol y Canolbarth a'r De Orllewin</t>
  </si>
  <si>
    <t>Yr Amglychedd,Ynni a Materin Gwledig (o'r rhain isod)</t>
  </si>
  <si>
    <t>Grantiau Cyfalaf Seilwaith Gwastraff ar gyfer Awdurdodau Lleol</t>
  </si>
  <si>
    <t>Cerbydau Allyriadau Isel</t>
  </si>
  <si>
    <t>Y Dirprwy Weinidog dros Iechyd a Gwasanaethau Cymdeithasol (o'r rhain isod)</t>
  </si>
  <si>
    <t>Cyfalaf y Cynnig Gofal Plant</t>
  </si>
  <si>
    <t>Grant Cyfalaf Sipsiwn a Theithwyr</t>
  </si>
  <si>
    <t>Y Grant Trais yn erbyn Menywod,Cam-drin Domestig a Thrais Rhywiol</t>
  </si>
  <si>
    <t>Diwylliant, Chwaraeon a Thwristiaeth (o'r rhain isod)</t>
  </si>
  <si>
    <t>Buddsoddi i Arbed</t>
  </si>
  <si>
    <t>CYFANSWM PORTFFOLIOS</t>
  </si>
  <si>
    <t>Yr Amgylchedd, Ynni a Materion Gwledig (o'r rhain isod)</t>
  </si>
  <si>
    <t>Mesurau Trafnidiaeth Gynaliadwy Lleol fel ymateb i COVID-19</t>
  </si>
  <si>
    <t>Gofal Plant a Chwarae</t>
  </si>
  <si>
    <t>Grant Llety Y Telir Amdano a Grant COVID-19 VAWDASV (Yr Elfen COVID-19 gan gynnwys cyllid ar gyfer Cyfleusterau Cynadledda o Bell er mwyn gefnogi tystiolaeth fideo llys)</t>
  </si>
  <si>
    <t>CYFANSWM PORTFFOLIOS: CYLLID COVID-19</t>
  </si>
  <si>
    <t>CYFANSWM Setliad Cyfalaf yr Awdurdodau Lleol</t>
  </si>
  <si>
    <t>HWYLUSO - Y Cynllun Addasiadau Gwell</t>
  </si>
  <si>
    <t>Grant Galluogi Adnoddau Naturiol a Lles yng Nghymru</t>
  </si>
  <si>
    <t>Rhaglen Grant Cyfalaf Trawsnewid</t>
  </si>
  <si>
    <t>Y Gronfa Weithredu ar Gamddefnyddio Sylweddau</t>
  </si>
  <si>
    <t>Grant Llety Y Telir Amdano a Grant COVID-19 VAWDASV (Yr Elfen Llety Y Telir Amdano)</t>
  </si>
  <si>
    <t>Bargen Dinas - Ranbarth Dinas Bae Abertawe [Nodyn 6]</t>
  </si>
  <si>
    <t>Bargen Twf y Gogledd [Nodyn 6]</t>
  </si>
  <si>
    <t>Y Rhaglen Tai Arloesol [Nodyn 7]</t>
  </si>
  <si>
    <t>Bargen Ddinesig Prifddinas-Ranbarth Caerdydd [Nodyn 6]</t>
  </si>
  <si>
    <t>Grant Hwb ar gyfer Seilwaith mewn Ysgolion [Nodyn 7]</t>
  </si>
  <si>
    <t>Y Gronfa Teithio Llesol [Nodyn 10]</t>
  </si>
  <si>
    <t>Y Gronfa Rhwydwaith Trafnidiaeth Leol [Nodyn 7]</t>
  </si>
  <si>
    <t>Y Grant Adeiladau Hanesyddol [Nodyn 8]</t>
  </si>
  <si>
    <t>Y Pethau Pwysig [Nodyn 9]</t>
  </si>
  <si>
    <t>CYFANSWM Y PORTFFOLIOS, AC EITHRIO TBC (AR GYFER CYMHARIAETH TEBYG AT EI DEBYG) [Nodiadau 11, 12, 13, 14]</t>
  </si>
  <si>
    <t>Tabl 1a: Newid mewn Cyllid Allanol Cyfun (AEF), wedi’i addasu ar gyfer trosglwyddiadau, yn ôl Awdurdod Unedol (£000)</t>
  </si>
  <si>
    <t>Tabl 2a: Dadansoddiad o'r Cyllid Cyfalaf Cyffredinol (GCF), yn ôl Awdurdod Unedol, 2021-22 (£000)</t>
  </si>
  <si>
    <t>Tabl 2b: Setliad cyfalaf llywodraeth leol, yn ôl Prif Grŵp Gwariant (£000) [Nodyn 6]</t>
  </si>
  <si>
    <t>Tabl 2c: Cydrannau Cyllid Cyfalaf Asesiad o Wariant Safonol (SSA), yn ôl Awdurdod Unedol (£000)</t>
  </si>
  <si>
    <t>Tabl 3: Cyfrifoldebau Newydd, yn ôl Awdurdod Unedol (£000)</t>
  </si>
  <si>
    <t>Tabl 4a: Cymhariaeth o gyfanswm Asesiad o Wariant Safonol (SSA), yn ôl Awdurdod Unedol (£000)</t>
  </si>
  <si>
    <t>Tabl 4b: Cyfansymiau sector yr Asesiadau Gwariant Safonol (SSA), wedi’i addasu ar gyfer trosglwyddiadau, yn ôl Awdurdod Unedol, 2020-21 (£000) [Nodyn 14]</t>
  </si>
  <si>
    <t>Tabl 4c: Cyfansymiau sector yr Asesiadau Gwariant Safonol (SSA), yn ôl Awdurdod Unedol, 2021-22 (£000)</t>
  </si>
  <si>
    <t>Tabl 4d: Asesiadau ar sail Dangosyddion Gwasanaethau (IBAs), yn ôl Awdurdod Unedol, 2021-22 (£000)</t>
  </si>
  <si>
    <t>Tabl 5: Manylion Prif Gyllid Cynghorau, yn ôl Awdurdod Unedol, 2021-22 (£000)</t>
  </si>
  <si>
    <t>Tabl 6: Newidiadau i sylfaen Cyllid Allanol Cyfun (AEF) 2020-21, yn ôl Awdurdod Unedol (£000) [Nodyn 20 &amp; 21]</t>
  </si>
  <si>
    <t>Tabl 7: Rhestr a symiau amcangyfrifedig o Grantiau ar gyfer gyfan Cymru (£000)</t>
  </si>
  <si>
    <t>Nodiaddau</t>
  </si>
  <si>
    <t>Rhif nodyn</t>
  </si>
  <si>
    <t>Tecst nodyn</t>
  </si>
  <si>
    <t>Tabl 1b: Newid mewn Cyllid Allanol Cyfun (AEF), heb ei addasu ar gyfer trosglwyddiadau, yn ôl Awdurdod Unedol (£000)</t>
  </si>
  <si>
    <t>Tabl 1b: Newid mewn Cyllid Allanol Cyfun (AEF), heb ei addasu ar gyfer trosglwyddiadau, yn ôl Awdurdod Unedol</t>
  </si>
  <si>
    <t>o hwnnw: Grant Cyfalaf Cyffredinol [Nodyn 4]</t>
  </si>
  <si>
    <t>Y Cynllun Rheoli Cynaliadwy - yn cefnogi adfer Natura 2000 [Nodyn 7]</t>
  </si>
  <si>
    <t>Cronfa Gyfalaf Yr Economi Gylchol</t>
  </si>
  <si>
    <t>Yn cynnwys y rhaglenni: Y Grant Gwella Addysg, Codi Safonau mewn Ysgolion, Ysgolion Arloesi, Asesu ar gyfer Dysgu, Siarter Iaith Gymraeg, Llythrennedd a Rhifedd, Ieithoedd Tramor Modern, Dysgu yn y Gymru Ddigidol, Y Fframwaith Cymhwysedd Digidol, Penaethiaid Newydd a Phenaethiaid Dros Dro, CPCP a Dysgu Proffesiynol.</t>
  </si>
  <si>
    <t>Y Gronfa Galedi Frys Sengl ar gyfer Llywodraeth Leol</t>
  </si>
  <si>
    <t>Casglu’r Dreth Gyngor</t>
  </si>
  <si>
    <t>Cynllun Gostyngiadau'r Dreth Gyngor COVID-19 Llywodraeth Leol</t>
  </si>
  <si>
    <t>Cyllid Refeniw ar gyfer Adferiad COVID a Thrawsnewid Trefi</t>
  </si>
  <si>
    <t>Cynllun Rhyddhad Ardrethi ar gyfer Busnesau Manwerthu, Hamdden a Lletygarwch COVID-19</t>
  </si>
  <si>
    <t>Cymorth Brys ar gyfer Bysiau</t>
  </si>
  <si>
    <t>Cymorth ar gyfer y Gweithlu Gofal Cymdeithasol</t>
  </si>
  <si>
    <t>Grant Darparwyr Gofal plant</t>
  </si>
  <si>
    <t>Cronfa Datblygu Plant</t>
  </si>
  <si>
    <t>Hyrwyddo Sefydlogrwydd Teuluol ac Ansawdd Perthynas</t>
  </si>
  <si>
    <t>Rhaglen Trawsnewid Integreiddio'r Flwyddyn Gynnar - Braenarwyr Newydd</t>
  </si>
  <si>
    <t>Y Rhaglen Dysgu Carlam</t>
  </si>
  <si>
    <t>Grant Cymorth Anghenion Dysgu Ychwanegol COVID-19</t>
  </si>
  <si>
    <t xml:space="preserve">Darpariaeth Addysg Ôl-16 Awdurdodau Lleol 2020-21 - Recriwtio, Adfer, Codi Safonau: Y Rhaglen Dysgu Carlam </t>
  </si>
  <si>
    <t>Gweithredu Ysgolion yn Ddiogel (deunyddiau glanhau)</t>
  </si>
  <si>
    <t>Brecwast am ddim yn yr ysgol1</t>
  </si>
  <si>
    <t>Heriau ailadeiladu COVID Byw’n Glyfar</t>
  </si>
  <si>
    <t xml:space="preserve">Grant Trais yn erbyn Menywod, Cam-drin Domestig a Thrais Rhywiol - Elfen COVID sy'n Seiliedig ar Anghenion  </t>
  </si>
  <si>
    <t>Pob grant ac eithrio TBC (ar gyfer cymhariaeth gyfatebol)</t>
  </si>
  <si>
    <t>Tai a Llywodraeth Leol</t>
  </si>
  <si>
    <t>Cyllid a'r Trefnydd</t>
  </si>
  <si>
    <t>Yr Economi  a Thrafnidiaeth</t>
  </si>
  <si>
    <t>Iechyd a Gwasanaethau Cymdeithasol</t>
  </si>
  <si>
    <t>Addysg</t>
  </si>
  <si>
    <t>Yr Amglychedd, Ynni a Materion Gwledig</t>
  </si>
  <si>
    <t>Diwylliant, Chwaraeon a Twristiaeth</t>
  </si>
  <si>
    <t>Y Dirprwy Weinidog a'r Prif Chwip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</si>
</sst>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#,##0.000"/>
    <numFmt numFmtId="167" formatCode="_-* #,##0_-;\-* #,##0_-;_-* &quot;-&quot;??_-;_-@_-"/>
    <numFmt numFmtId="168" formatCode="#,##0.0,"/>
    <numFmt numFmtId="169" formatCode="#,##0.00,"/>
    <numFmt numFmtId="170" formatCode="&quot;£&quot;* #,##0;[Red]\-&quot;£&quot;* #,##0;;@"/>
    <numFmt numFmtId="171" formatCode="##0.0,"/>
    <numFmt numFmtId="172" formatCode="0000"/>
    <numFmt numFmtId="173" formatCode="#,##0,_);\(#,##0,\)"/>
    <numFmt numFmtId="174" formatCode="0_);\(0\)"/>
    <numFmt numFmtId="175" formatCode="#,##0;[Red]\-#,##0;;@"/>
    <numFmt numFmtId="176" formatCode="#,##0.0;[Red]\-#,##0.0;;@"/>
    <numFmt numFmtId="177" formatCode="[&gt;0.1]0.0%&quot;Verify&quot;;[Red][&lt;-0.1]\(0.0%\)&quot;Verify&quot;;0.0%"/>
    <numFmt numFmtId="178" formatCode="[&gt;0.2]0.0%&quot;Verify&quot;;[Red][&lt;-0.2]\(0.0%\)&quot;Verify&quot;;0.0%"/>
    <numFmt numFmtId="179" formatCode="[&gt;250]&quot;N/A&quot;;0;0"/>
    <numFmt numFmtId="180" formatCode="[&gt;250]&quot;N/A&quot;;\-0;_-0"/>
    <numFmt numFmtId="181" formatCode="#,##0.00000"/>
    <numFmt numFmtId="182" formatCode="_-* #,##0.0_-;\-* #,##0.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#,##0.00000,"/>
    <numFmt numFmtId="186" formatCode="_-* #,##0.00000000_-;\-* #,##0.00000000_-;_-* &quot;-&quot;??_-;_-@_-"/>
    <numFmt numFmtId="187" formatCode="#,##0;\(#,##0\)"/>
  </numFmts>
  <fonts count="28" x14ac:knownFonts="1">
    <font>
      <sz val="12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sz val="11"/>
      <name val="Arial"/>
      <family val="2"/>
    </font>
    <font>
      <u/>
      <sz val="8.4"/>
      <color indexed="12"/>
      <name val="Courier New"/>
      <family val="3"/>
    </font>
    <font>
      <sz val="12"/>
      <name val="Times New Roman"/>
      <family val="1"/>
    </font>
    <font>
      <sz val="10"/>
      <name val="Lucida Sans"/>
      <family val="2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b/>
      <u/>
      <sz val="12"/>
      <name val="Arial"/>
      <family val="2"/>
    </font>
    <font>
      <b/>
      <sz val="15"/>
      <name val="Arial"/>
      <family val="2"/>
    </font>
    <font>
      <u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i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170" fontId="9" fillId="0" borderId="1" applyFont="0" applyFill="0" applyBorder="0" applyAlignment="0">
      <alignment horizontal="right"/>
    </xf>
    <xf numFmtId="171" fontId="14" fillId="0" borderId="0" applyFill="0" applyBorder="0"/>
    <xf numFmtId="172" fontId="5" fillId="2" borderId="2">
      <alignment horizontal="right" vertical="top"/>
    </xf>
    <xf numFmtId="0" fontId="5" fillId="2" borderId="2">
      <alignment horizontal="left" indent="5"/>
    </xf>
    <xf numFmtId="3" fontId="5" fillId="2" borderId="2">
      <alignment horizontal="right"/>
    </xf>
    <xf numFmtId="172" fontId="5" fillId="2" borderId="3" applyNumberFormat="0">
      <alignment horizontal="right" vertical="top"/>
    </xf>
    <xf numFmtId="0" fontId="5" fillId="2" borderId="3">
      <alignment horizontal="left" indent="3"/>
    </xf>
    <xf numFmtId="3" fontId="5" fillId="2" borderId="3">
      <alignment horizontal="right"/>
    </xf>
    <xf numFmtId="172" fontId="6" fillId="2" borderId="3" applyNumberFormat="0">
      <alignment horizontal="right" vertical="top"/>
    </xf>
    <xf numFmtId="0" fontId="6" fillId="2" borderId="3">
      <alignment horizontal="left" indent="1"/>
    </xf>
    <xf numFmtId="3" fontId="6" fillId="2" borderId="3">
      <alignment horizontal="right"/>
    </xf>
    <xf numFmtId="0" fontId="5" fillId="2" borderId="4" applyFont="0" applyFill="0" applyAlignment="0"/>
    <xf numFmtId="0" fontId="6" fillId="2" borderId="3">
      <alignment horizontal="right" vertical="top"/>
    </xf>
    <xf numFmtId="0" fontId="6" fillId="2" borderId="3">
      <alignment horizontal="left" indent="2"/>
    </xf>
    <xf numFmtId="3" fontId="6" fillId="2" borderId="3">
      <alignment horizontal="right"/>
    </xf>
    <xf numFmtId="0" fontId="5" fillId="3" borderId="0">
      <protection locked="0"/>
    </xf>
    <xf numFmtId="172" fontId="5" fillId="2" borderId="3" applyNumberFormat="0">
      <alignment horizontal="right" vertical="top"/>
    </xf>
    <xf numFmtId="0" fontId="5" fillId="2" borderId="3">
      <alignment horizontal="left" indent="3"/>
    </xf>
    <xf numFmtId="3" fontId="5" fillId="2" borderId="3">
      <alignment horizontal="right"/>
    </xf>
    <xf numFmtId="0" fontId="5" fillId="4" borderId="5">
      <alignment horizontal="center" vertical="center"/>
      <protection locked="0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5" borderId="0">
      <protection locked="0"/>
    </xf>
    <xf numFmtId="0" fontId="6" fillId="4" borderId="0">
      <alignment vertical="center"/>
      <protection locked="0"/>
    </xf>
    <xf numFmtId="0" fontId="6" fillId="0" borderId="0">
      <protection locked="0"/>
    </xf>
    <xf numFmtId="37" fontId="10" fillId="6" borderId="0"/>
    <xf numFmtId="173" fontId="10" fillId="6" borderId="0"/>
    <xf numFmtId="168" fontId="10" fillId="6" borderId="0"/>
    <xf numFmtId="0" fontId="7" fillId="0" borderId="0">
      <protection locked="0"/>
    </xf>
    <xf numFmtId="0" fontId="20" fillId="0" borderId="15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74" fontId="5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2" fillId="0" borderId="0"/>
    <xf numFmtId="0" fontId="15" fillId="0" borderId="0"/>
    <xf numFmtId="0" fontId="5" fillId="0" borderId="0"/>
    <xf numFmtId="175" fontId="5" fillId="0" borderId="6" applyFont="0" applyFill="0" applyBorder="0" applyAlignment="0"/>
    <xf numFmtId="176" fontId="5" fillId="0" borderId="6" applyFont="0" applyFill="0" applyBorder="0" applyAlignment="0"/>
    <xf numFmtId="176" fontId="5" fillId="0" borderId="6" applyFont="0" applyFill="0" applyBorder="0" applyAlignment="0"/>
    <xf numFmtId="175" fontId="5" fillId="0" borderId="6" applyFont="0" applyFill="0" applyBorder="0" applyAlignment="0"/>
    <xf numFmtId="177" fontId="9" fillId="0" borderId="0" applyAlignment="0"/>
    <xf numFmtId="178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>
      <alignment textRotation="90"/>
    </xf>
    <xf numFmtId="0" fontId="5" fillId="4" borderId="7">
      <alignment vertical="center"/>
      <protection locked="0"/>
    </xf>
    <xf numFmtId="0" fontId="5" fillId="0" borderId="0"/>
    <xf numFmtId="0" fontId="10" fillId="0" borderId="0"/>
    <xf numFmtId="0" fontId="5" fillId="3" borderId="0">
      <protection locked="0"/>
    </xf>
    <xf numFmtId="171" fontId="14" fillId="0" borderId="0" applyFont="0" applyFill="0" applyBorder="0"/>
    <xf numFmtId="167" fontId="17" fillId="0" borderId="0"/>
    <xf numFmtId="167" fontId="18" fillId="0" borderId="0" applyNumberFormat="0" applyFill="0" applyBorder="0" applyAlignment="0"/>
    <xf numFmtId="0" fontId="6" fillId="0" borderId="0"/>
    <xf numFmtId="179" fontId="12" fillId="0" borderId="0" applyFont="0" applyFill="0" applyBorder="0" applyAlignment="0" applyProtection="0">
      <alignment horizontal="right"/>
    </xf>
    <xf numFmtId="180" fontId="12" fillId="0" borderId="0" applyFont="0" applyFill="0" applyBorder="0" applyAlignment="0" applyProtection="0">
      <alignment horizontal="right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0">
    <xf numFmtId="0" fontId="0" fillId="0" borderId="0" xfId="0"/>
    <xf numFmtId="0" fontId="10" fillId="7" borderId="0" xfId="0" applyFont="1" applyFill="1" applyAlignment="1"/>
    <xf numFmtId="0" fontId="3" fillId="0" borderId="0" xfId="0" applyFont="1" applyBorder="1" applyAlignment="1"/>
    <xf numFmtId="3" fontId="23" fillId="7" borderId="0" xfId="39" applyNumberFormat="1" applyFont="1" applyFill="1" applyBorder="1" applyAlignment="1">
      <alignment horizontal="right"/>
    </xf>
    <xf numFmtId="3" fontId="23" fillId="0" borderId="0" xfId="39" applyNumberFormat="1" applyFont="1" applyFill="1" applyBorder="1" applyAlignment="1">
      <alignment horizontal="right"/>
    </xf>
    <xf numFmtId="3" fontId="10" fillId="7" borderId="0" xfId="39" applyNumberFormat="1" applyFont="1" applyFill="1" applyBorder="1" applyAlignment="1">
      <alignment horizontal="right"/>
    </xf>
    <xf numFmtId="3" fontId="10" fillId="0" borderId="0" xfId="39" applyNumberFormat="1" applyFont="1" applyFill="1" applyBorder="1" applyAlignment="1">
      <alignment horizontal="right"/>
    </xf>
    <xf numFmtId="3" fontId="3" fillId="0" borderId="0" xfId="39" applyNumberFormat="1" applyFont="1" applyFill="1" applyBorder="1" applyAlignment="1">
      <alignment horizontal="right"/>
    </xf>
    <xf numFmtId="0" fontId="10" fillId="7" borderId="0" xfId="0" applyFont="1" applyFill="1" applyAlignment="1">
      <alignment vertical="top" wrapText="1"/>
    </xf>
    <xf numFmtId="0" fontId="25" fillId="7" borderId="0" xfId="0" applyFont="1" applyFill="1" applyAlignment="1">
      <alignment horizontal="right" vertical="top"/>
    </xf>
    <xf numFmtId="3" fontId="19" fillId="0" borderId="0" xfId="22" applyNumberFormat="1" applyFont="1" applyAlignment="1">
      <alignment vertical="top"/>
    </xf>
    <xf numFmtId="3" fontId="3" fillId="0" borderId="0" xfId="0" applyNumberFormat="1" applyFont="1" applyFill="1" applyAlignment="1">
      <alignment horizontal="right" vertical="top"/>
    </xf>
    <xf numFmtId="3" fontId="10" fillId="0" borderId="0" xfId="0" applyNumberFormat="1" applyFont="1" applyFill="1" applyAlignment="1">
      <alignment horizontal="right" vertical="top"/>
    </xf>
    <xf numFmtId="0" fontId="24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vertical="top"/>
    </xf>
    <xf numFmtId="3" fontId="23" fillId="0" borderId="0" xfId="0" applyNumberFormat="1" applyFont="1" applyFill="1" applyAlignment="1">
      <alignment horizontal="right" vertical="top"/>
    </xf>
    <xf numFmtId="3" fontId="10" fillId="7" borderId="0" xfId="0" applyNumberFormat="1" applyFont="1" applyFill="1" applyAlignment="1">
      <alignment horizontal="right" vertical="top"/>
    </xf>
    <xf numFmtId="187" fontId="19" fillId="0" borderId="0" xfId="39" applyNumberFormat="1" applyFont="1" applyFill="1" applyAlignment="1">
      <alignment vertical="top"/>
    </xf>
    <xf numFmtId="0" fontId="24" fillId="7" borderId="0" xfId="0" applyFont="1" applyFill="1" applyAlignment="1">
      <alignment vertical="top"/>
    </xf>
    <xf numFmtId="3" fontId="24" fillId="0" borderId="0" xfId="22" applyNumberFormat="1" applyFont="1" applyAlignment="1">
      <alignment vertical="top"/>
    </xf>
    <xf numFmtId="0" fontId="10" fillId="0" borderId="18" xfId="0" applyFont="1" applyFill="1" applyBorder="1" applyAlignment="1">
      <alignment vertical="top" wrapText="1"/>
    </xf>
    <xf numFmtId="3" fontId="10" fillId="7" borderId="18" xfId="0" applyNumberFormat="1" applyFont="1" applyFill="1" applyBorder="1" applyAlignment="1">
      <alignment horizontal="right" vertical="top"/>
    </xf>
    <xf numFmtId="3" fontId="24" fillId="0" borderId="0" xfId="22" applyNumberFormat="1" applyFont="1" applyFill="1" applyAlignment="1">
      <alignment vertical="top"/>
    </xf>
    <xf numFmtId="0" fontId="10" fillId="0" borderId="20" xfId="0" applyFont="1" applyFill="1" applyBorder="1" applyAlignment="1">
      <alignment vertical="top" wrapText="1"/>
    </xf>
    <xf numFmtId="3" fontId="10" fillId="0" borderId="20" xfId="0" applyNumberFormat="1" applyFont="1" applyFill="1" applyBorder="1" applyAlignment="1">
      <alignment horizontal="right" vertical="top"/>
    </xf>
    <xf numFmtId="0" fontId="10" fillId="7" borderId="18" xfId="0" applyFont="1" applyFill="1" applyBorder="1" applyAlignment="1">
      <alignment vertical="top" wrapText="1"/>
    </xf>
    <xf numFmtId="3" fontId="3" fillId="0" borderId="0" xfId="22" applyNumberFormat="1" applyFont="1" applyAlignment="1">
      <alignment horizontal="left" vertical="top" indent="2"/>
    </xf>
    <xf numFmtId="0" fontId="3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3" fillId="0" borderId="0" xfId="0" applyFont="1" applyBorder="1" applyAlignment="1">
      <alignment vertical="top"/>
    </xf>
    <xf numFmtId="0" fontId="20" fillId="0" borderId="0" xfId="33" applyFont="1" applyBorder="1" applyAlignment="1">
      <alignment vertical="top"/>
    </xf>
    <xf numFmtId="3" fontId="10" fillId="0" borderId="0" xfId="0" applyNumberFormat="1" applyFont="1" applyBorder="1" applyAlignment="1">
      <alignment horizontal="right" vertical="top"/>
    </xf>
    <xf numFmtId="3" fontId="3" fillId="7" borderId="0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10" fillId="7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3" fontId="23" fillId="7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top" wrapText="1"/>
    </xf>
    <xf numFmtId="3" fontId="3" fillId="7" borderId="0" xfId="0" applyNumberFormat="1" applyFont="1" applyFill="1" applyBorder="1" applyAlignment="1">
      <alignment horizontal="right" vertical="top" wrapText="1"/>
    </xf>
    <xf numFmtId="1" fontId="3" fillId="7" borderId="0" xfId="0" applyNumberFormat="1" applyFont="1" applyFill="1" applyBorder="1" applyAlignment="1">
      <alignment horizontal="right" vertical="top"/>
    </xf>
    <xf numFmtId="0" fontId="10" fillId="7" borderId="0" xfId="0" applyFont="1" applyFill="1" applyAlignment="1">
      <alignment horizontal="left" vertical="top" wrapText="1"/>
    </xf>
    <xf numFmtId="0" fontId="3" fillId="7" borderId="0" xfId="0" applyFont="1" applyFill="1" applyAlignment="1">
      <alignment horizontal="left" vertical="top" indent="2"/>
    </xf>
    <xf numFmtId="3" fontId="23" fillId="7" borderId="7" xfId="69" applyNumberFormat="1" applyFont="1" applyFill="1" applyBorder="1" applyAlignment="1">
      <alignment vertical="top"/>
    </xf>
    <xf numFmtId="0" fontId="3" fillId="7" borderId="0" xfId="0" applyFont="1" applyFill="1"/>
    <xf numFmtId="3" fontId="23" fillId="2" borderId="16" xfId="39" applyNumberFormat="1" applyFont="1" applyFill="1" applyBorder="1" applyAlignment="1">
      <alignment horizontal="right"/>
    </xf>
    <xf numFmtId="3" fontId="23" fillId="7" borderId="7" xfId="39" applyNumberFormat="1" applyFont="1" applyFill="1" applyBorder="1" applyAlignment="1">
      <alignment horizontal="right"/>
    </xf>
    <xf numFmtId="3" fontId="23" fillId="7" borderId="8" xfId="69" applyNumberFormat="1" applyFont="1" applyFill="1" applyBorder="1" applyAlignment="1">
      <alignment vertical="top"/>
    </xf>
    <xf numFmtId="3" fontId="10" fillId="7" borderId="8" xfId="39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/>
    <xf numFmtId="0" fontId="3" fillId="0" borderId="0" xfId="39" applyFont="1" applyFill="1"/>
    <xf numFmtId="165" fontId="3" fillId="0" borderId="0" xfId="0" applyNumberFormat="1" applyFont="1" applyFill="1"/>
    <xf numFmtId="0" fontId="10" fillId="0" borderId="0" xfId="0" applyFont="1" applyFill="1"/>
    <xf numFmtId="167" fontId="3" fillId="0" borderId="0" xfId="21" applyNumberFormat="1" applyFont="1" applyFill="1"/>
    <xf numFmtId="164" fontId="3" fillId="0" borderId="0" xfId="51" applyNumberFormat="1" applyFont="1" applyFill="1"/>
    <xf numFmtId="166" fontId="3" fillId="0" borderId="0" xfId="0" applyNumberFormat="1" applyFont="1" applyFill="1"/>
    <xf numFmtId="0" fontId="3" fillId="7" borderId="0" xfId="0" applyFont="1" applyFill="1" applyAlignment="1"/>
    <xf numFmtId="165" fontId="3" fillId="7" borderId="0" xfId="0" applyNumberFormat="1" applyFont="1" applyFill="1"/>
    <xf numFmtId="0" fontId="21" fillId="7" borderId="0" xfId="35" applyFont="1" applyFill="1" applyAlignment="1" applyProtection="1"/>
    <xf numFmtId="0" fontId="20" fillId="7" borderId="0" xfId="33" applyFont="1" applyFill="1" applyBorder="1" applyAlignment="1">
      <alignment vertical="top"/>
    </xf>
    <xf numFmtId="0" fontId="20" fillId="0" borderId="0" xfId="33" applyFont="1" applyFill="1" applyBorder="1" applyAlignment="1">
      <alignment vertical="top"/>
    </xf>
    <xf numFmtId="0" fontId="20" fillId="0" borderId="0" xfId="33" applyFont="1" applyFill="1" applyBorder="1" applyAlignment="1" applyProtection="1">
      <alignment vertical="top"/>
      <protection locked="0"/>
    </xf>
    <xf numFmtId="0" fontId="25" fillId="7" borderId="0" xfId="0" applyFont="1" applyFill="1" applyBorder="1" applyAlignment="1">
      <alignment horizontal="right" vertical="top"/>
    </xf>
    <xf numFmtId="0" fontId="23" fillId="7" borderId="0" xfId="39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8" fillId="7" borderId="0" xfId="35" applyFill="1" applyAlignment="1" applyProtection="1"/>
    <xf numFmtId="0" fontId="10" fillId="0" borderId="7" xfId="33" applyFont="1" applyBorder="1" applyAlignment="1">
      <alignment vertical="top"/>
    </xf>
    <xf numFmtId="0" fontId="3" fillId="7" borderId="0" xfId="0" applyFont="1" applyFill="1" applyAlignment="1">
      <alignment vertical="top"/>
    </xf>
    <xf numFmtId="0" fontId="3" fillId="7" borderId="0" xfId="0" applyFont="1" applyFill="1" applyBorder="1"/>
    <xf numFmtId="166" fontId="1" fillId="7" borderId="0" xfId="0" applyNumberFormat="1" applyFont="1" applyFill="1" applyAlignment="1">
      <alignment horizontal="right" vertical="top"/>
    </xf>
    <xf numFmtId="0" fontId="3" fillId="0" borderId="0" xfId="33" applyFont="1" applyFill="1" applyBorder="1" applyAlignment="1" applyProtection="1">
      <alignment vertical="top"/>
      <protection locked="0"/>
    </xf>
    <xf numFmtId="0" fontId="1" fillId="7" borderId="0" xfId="0" applyFont="1" applyFill="1" applyBorder="1" applyAlignment="1">
      <alignment horizontal="left" vertical="top" wrapText="1" indent="2"/>
    </xf>
    <xf numFmtId="3" fontId="1" fillId="0" borderId="0" xfId="0" applyNumberFormat="1" applyFont="1" applyFill="1" applyAlignment="1">
      <alignment horizontal="right" vertical="top"/>
    </xf>
    <xf numFmtId="3" fontId="1" fillId="7" borderId="0" xfId="0" applyNumberFormat="1" applyFont="1" applyFill="1" applyBorder="1" applyAlignment="1">
      <alignment horizontal="right" vertical="top"/>
    </xf>
    <xf numFmtId="0" fontId="1" fillId="7" borderId="0" xfId="0" applyFont="1" applyFill="1" applyBorder="1" applyAlignment="1" applyProtection="1">
      <alignment horizontal="left" vertical="top" wrapText="1" indent="2"/>
      <protection locked="0"/>
    </xf>
    <xf numFmtId="3" fontId="1" fillId="7" borderId="0" xfId="0" applyNumberFormat="1" applyFont="1" applyFill="1" applyAlignment="1">
      <alignment horizontal="right" vertical="top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 applyProtection="1">
      <alignment horizontal="left" vertical="top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>
      <alignment horizontal="left" vertical="top" indent="2"/>
    </xf>
    <xf numFmtId="3" fontId="1" fillId="7" borderId="0" xfId="0" applyNumberFormat="1" applyFont="1" applyFill="1" applyBorder="1" applyAlignment="1" applyProtection="1">
      <alignment horizontal="right" vertical="top" wrapText="1"/>
      <protection locked="0"/>
    </xf>
    <xf numFmtId="0" fontId="1" fillId="7" borderId="0" xfId="0" applyFont="1" applyFill="1" applyAlignment="1">
      <alignment horizontal="left" vertical="top" indent="2"/>
    </xf>
    <xf numFmtId="3" fontId="1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1" fillId="7" borderId="0" xfId="0" applyNumberFormat="1" applyFont="1" applyFill="1" applyBorder="1" applyAlignment="1" applyProtection="1">
      <alignment horizontal="right" vertical="top"/>
      <protection locked="0"/>
    </xf>
    <xf numFmtId="3" fontId="1" fillId="7" borderId="0" xfId="0" applyNumberFormat="1" applyFont="1" applyFill="1" applyBorder="1" applyAlignment="1">
      <alignment horizontal="right" vertical="top" wrapText="1"/>
    </xf>
    <xf numFmtId="38" fontId="1" fillId="0" borderId="0" xfId="0" applyNumberFormat="1" applyFont="1" applyAlignment="1">
      <alignment vertical="top"/>
    </xf>
    <xf numFmtId="3" fontId="1" fillId="7" borderId="0" xfId="0" applyNumberFormat="1" applyFont="1" applyFill="1" applyAlignment="1">
      <alignment horizontal="right" vertical="top" wrapText="1"/>
    </xf>
    <xf numFmtId="3" fontId="1" fillId="0" borderId="0" xfId="0" applyNumberFormat="1" applyFont="1" applyBorder="1" applyAlignment="1" applyProtection="1">
      <alignment horizontal="right" vertical="top" wrapText="1"/>
      <protection locked="0"/>
    </xf>
    <xf numFmtId="3" fontId="1" fillId="7" borderId="0" xfId="0" applyNumberFormat="1" applyFont="1" applyFill="1" applyAlignment="1">
      <alignment vertical="top"/>
    </xf>
    <xf numFmtId="3" fontId="1" fillId="7" borderId="0" xfId="41" applyNumberFormat="1" applyFont="1" applyFill="1" applyBorder="1" applyAlignment="1">
      <alignment horizontal="right" vertical="top"/>
    </xf>
    <xf numFmtId="38" fontId="1" fillId="7" borderId="0" xfId="0" applyNumberFormat="1" applyFont="1" applyFill="1" applyBorder="1" applyAlignment="1">
      <alignment horizontal="right" vertical="top"/>
    </xf>
    <xf numFmtId="3" fontId="1" fillId="7" borderId="0" xfId="39" applyNumberFormat="1" applyFont="1" applyFill="1" applyBorder="1" applyAlignment="1">
      <alignment horizontal="right" vertical="top"/>
    </xf>
    <xf numFmtId="0" fontId="1" fillId="7" borderId="0" xfId="0" applyFont="1" applyFill="1" applyAlignment="1">
      <alignment horizontal="left" vertical="top" wrapText="1" indent="2"/>
    </xf>
    <xf numFmtId="0" fontId="1" fillId="7" borderId="0" xfId="0" applyFont="1" applyFill="1" applyAlignment="1">
      <alignment horizontal="right" vertical="top"/>
    </xf>
    <xf numFmtId="1" fontId="1" fillId="7" borderId="0" xfId="0" applyNumberFormat="1" applyFont="1" applyFill="1" applyAlignment="1">
      <alignment horizontal="right" vertical="top"/>
    </xf>
    <xf numFmtId="38" fontId="1" fillId="7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top" indent="2"/>
    </xf>
    <xf numFmtId="3" fontId="1" fillId="7" borderId="0" xfId="0" applyNumberFormat="1" applyFont="1" applyFill="1" applyAlignment="1" applyProtection="1">
      <alignment horizontal="right" vertical="top"/>
      <protection locked="0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left" vertical="top" wrapText="1" indent="2"/>
    </xf>
    <xf numFmtId="3" fontId="1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7" borderId="0" xfId="0" applyFont="1" applyFill="1" applyAlignment="1">
      <alignment vertical="top"/>
    </xf>
    <xf numFmtId="3" fontId="1" fillId="7" borderId="19" xfId="0" applyNumberFormat="1" applyFont="1" applyFill="1" applyBorder="1" applyAlignment="1" applyProtection="1">
      <alignment horizontal="right" vertical="top"/>
      <protection locked="0"/>
    </xf>
    <xf numFmtId="3" fontId="1" fillId="7" borderId="0" xfId="0" applyNumberFormat="1" applyFont="1" applyFill="1" applyBorder="1" applyAlignment="1" applyProtection="1">
      <alignment vertical="top"/>
      <protection locked="0"/>
    </xf>
    <xf numFmtId="0" fontId="3" fillId="7" borderId="0" xfId="33" applyFont="1" applyFill="1" applyBorder="1" applyAlignment="1" applyProtection="1">
      <alignment vertical="top"/>
      <protection locked="0"/>
    </xf>
    <xf numFmtId="0" fontId="3" fillId="7" borderId="8" xfId="0" applyFont="1" applyFill="1" applyBorder="1"/>
    <xf numFmtId="0" fontId="26" fillId="7" borderId="8" xfId="0" applyFont="1" applyFill="1" applyBorder="1" applyAlignment="1">
      <alignment horizontal="right"/>
    </xf>
    <xf numFmtId="0" fontId="10" fillId="7" borderId="7" xfId="0" applyFont="1" applyFill="1" applyBorder="1" applyAlignment="1">
      <alignment horizontal="right" vertical="center" wrapText="1"/>
    </xf>
    <xf numFmtId="165" fontId="3" fillId="7" borderId="0" xfId="0" applyNumberFormat="1" applyFont="1" applyFill="1" applyBorder="1"/>
    <xf numFmtId="0" fontId="10" fillId="7" borderId="7" xfId="0" applyFont="1" applyFill="1" applyBorder="1"/>
    <xf numFmtId="165" fontId="10" fillId="7" borderId="7" xfId="0" applyNumberFormat="1" applyFont="1" applyFill="1" applyBorder="1"/>
    <xf numFmtId="0" fontId="10" fillId="7" borderId="7" xfId="0" applyFont="1" applyFill="1" applyBorder="1" applyAlignment="1">
      <alignment horizontal="left" vertical="center"/>
    </xf>
    <xf numFmtId="0" fontId="10" fillId="7" borderId="0" xfId="0" applyFont="1" applyFill="1" applyAlignment="1">
      <alignment horizontal="center"/>
    </xf>
    <xf numFmtId="3" fontId="3" fillId="7" borderId="0" xfId="0" applyNumberFormat="1" applyFont="1" applyFill="1" applyBorder="1"/>
    <xf numFmtId="3" fontId="10" fillId="7" borderId="7" xfId="0" applyNumberFormat="1" applyFont="1" applyFill="1" applyBorder="1"/>
    <xf numFmtId="0" fontId="10" fillId="7" borderId="0" xfId="0" applyFont="1" applyFill="1"/>
    <xf numFmtId="183" fontId="3" fillId="7" borderId="0" xfId="21" applyNumberFormat="1" applyFont="1" applyFill="1"/>
    <xf numFmtId="182" fontId="3" fillId="7" borderId="0" xfId="21" applyNumberFormat="1" applyFont="1" applyFill="1"/>
    <xf numFmtId="167" fontId="3" fillId="7" borderId="0" xfId="21" applyNumberFormat="1" applyFont="1" applyFill="1"/>
    <xf numFmtId="0" fontId="3" fillId="7" borderId="0" xfId="0" applyFont="1" applyFill="1" applyBorder="1" applyAlignment="1">
      <alignment vertical="top"/>
    </xf>
    <xf numFmtId="0" fontId="10" fillId="7" borderId="0" xfId="44" applyNumberFormat="1" applyFont="1" applyFill="1" applyBorder="1" applyAlignment="1">
      <alignment vertical="top" wrapText="1"/>
    </xf>
    <xf numFmtId="0" fontId="26" fillId="7" borderId="0" xfId="0" applyFont="1" applyFill="1" applyBorder="1" applyAlignment="1">
      <alignment horizontal="right"/>
    </xf>
    <xf numFmtId="0" fontId="10" fillId="7" borderId="8" xfId="44" applyNumberFormat="1" applyFont="1" applyFill="1" applyBorder="1" applyAlignment="1">
      <alignment vertical="top" wrapText="1"/>
    </xf>
    <xf numFmtId="0" fontId="10" fillId="7" borderId="9" xfId="44" applyFont="1" applyFill="1" applyBorder="1" applyAlignment="1">
      <alignment horizontal="left" vertical="center" wrapText="1"/>
    </xf>
    <xf numFmtId="0" fontId="10" fillId="7" borderId="11" xfId="44" applyFont="1" applyFill="1" applyBorder="1" applyAlignment="1">
      <alignment horizontal="right" wrapText="1"/>
    </xf>
    <xf numFmtId="0" fontId="10" fillId="7" borderId="9" xfId="44" applyFont="1" applyFill="1" applyBorder="1" applyAlignment="1">
      <alignment horizontal="left" vertical="top" wrapText="1"/>
    </xf>
    <xf numFmtId="165" fontId="10" fillId="7" borderId="10" xfId="44" applyNumberFormat="1" applyFont="1" applyFill="1" applyBorder="1" applyAlignment="1">
      <alignment vertical="top" wrapText="1"/>
    </xf>
    <xf numFmtId="0" fontId="3" fillId="7" borderId="9" xfId="44" applyFont="1" applyFill="1" applyBorder="1" applyAlignment="1">
      <alignment horizontal="left" vertical="top" wrapText="1" indent="1"/>
    </xf>
    <xf numFmtId="165" fontId="3" fillId="7" borderId="10" xfId="44" applyNumberFormat="1" applyFont="1" applyFill="1" applyBorder="1" applyAlignment="1">
      <alignment vertical="top" wrapText="1"/>
    </xf>
    <xf numFmtId="169" fontId="3" fillId="7" borderId="0" xfId="0" applyNumberFormat="1" applyFont="1" applyFill="1"/>
    <xf numFmtId="165" fontId="3" fillId="7" borderId="9" xfId="44" applyNumberFormat="1" applyFont="1" applyFill="1" applyBorder="1" applyAlignment="1">
      <alignment vertical="top" wrapText="1"/>
    </xf>
    <xf numFmtId="0" fontId="10" fillId="7" borderId="9" xfId="44" applyFont="1" applyFill="1" applyBorder="1" applyAlignment="1">
      <alignment horizontal="left" wrapText="1"/>
    </xf>
    <xf numFmtId="165" fontId="10" fillId="7" borderId="10" xfId="44" applyNumberFormat="1" applyFont="1" applyFill="1" applyBorder="1" applyAlignment="1">
      <alignment wrapText="1"/>
    </xf>
    <xf numFmtId="165" fontId="10" fillId="7" borderId="0" xfId="0" applyNumberFormat="1" applyFont="1" applyFill="1" applyAlignment="1"/>
    <xf numFmtId="169" fontId="10" fillId="7" borderId="0" xfId="0" applyNumberFormat="1" applyFont="1" applyFill="1" applyAlignment="1"/>
    <xf numFmtId="165" fontId="10" fillId="7" borderId="13" xfId="44" applyNumberFormat="1" applyFont="1" applyFill="1" applyBorder="1" applyAlignment="1">
      <alignment wrapText="1"/>
    </xf>
    <xf numFmtId="0" fontId="3" fillId="7" borderId="17" xfId="44" applyFont="1" applyFill="1" applyBorder="1" applyAlignment="1">
      <alignment horizontal="left" vertical="top" wrapText="1" indent="1"/>
    </xf>
    <xf numFmtId="165" fontId="3" fillId="7" borderId="17" xfId="44" applyNumberFormat="1" applyFont="1" applyFill="1" applyBorder="1" applyAlignment="1">
      <alignment vertical="top" wrapText="1"/>
    </xf>
    <xf numFmtId="165" fontId="10" fillId="7" borderId="9" xfId="44" applyNumberFormat="1" applyFont="1" applyFill="1" applyBorder="1" applyAlignment="1">
      <alignment wrapText="1"/>
    </xf>
    <xf numFmtId="165" fontId="3" fillId="7" borderId="14" xfId="44" applyNumberFormat="1" applyFont="1" applyFill="1" applyBorder="1" applyAlignment="1">
      <alignment vertical="top" wrapText="1"/>
    </xf>
    <xf numFmtId="165" fontId="10" fillId="7" borderId="14" xfId="44" applyNumberFormat="1" applyFont="1" applyFill="1" applyBorder="1" applyAlignment="1">
      <alignment wrapText="1"/>
    </xf>
    <xf numFmtId="165" fontId="3" fillId="7" borderId="0" xfId="0" applyNumberFormat="1" applyFont="1" applyFill="1" applyAlignment="1"/>
    <xf numFmtId="169" fontId="3" fillId="7" borderId="0" xfId="0" applyNumberFormat="1" applyFont="1" applyFill="1" applyAlignment="1"/>
    <xf numFmtId="0" fontId="10" fillId="0" borderId="0" xfId="33" applyFont="1" applyFill="1" applyBorder="1" applyAlignment="1">
      <alignment vertical="top"/>
    </xf>
    <xf numFmtId="0" fontId="26" fillId="0" borderId="8" xfId="0" applyFont="1" applyFill="1" applyBorder="1" applyAlignment="1">
      <alignment horizontal="right"/>
    </xf>
    <xf numFmtId="0" fontId="10" fillId="0" borderId="7" xfId="0" applyFont="1" applyFill="1" applyBorder="1" applyAlignment="1">
      <alignment wrapText="1"/>
    </xf>
    <xf numFmtId="165" fontId="10" fillId="0" borderId="7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165" fontId="3" fillId="0" borderId="0" xfId="0" applyNumberFormat="1" applyFont="1" applyFill="1" applyBorder="1"/>
    <xf numFmtId="184" fontId="3" fillId="0" borderId="0" xfId="21" applyNumberFormat="1" applyFont="1" applyFill="1"/>
    <xf numFmtId="0" fontId="10" fillId="0" borderId="7" xfId="0" applyFont="1" applyFill="1" applyBorder="1"/>
    <xf numFmtId="165" fontId="10" fillId="0" borderId="7" xfId="0" applyNumberFormat="1" applyFont="1" applyFill="1" applyBorder="1"/>
    <xf numFmtId="0" fontId="10" fillId="0" borderId="0" xfId="33" applyFont="1" applyFill="1" applyBorder="1" applyAlignment="1" applyProtection="1">
      <alignment vertical="top"/>
      <protection locked="0"/>
    </xf>
    <xf numFmtId="0" fontId="3" fillId="0" borderId="8" xfId="0" applyFont="1" applyFill="1" applyBorder="1"/>
    <xf numFmtId="0" fontId="10" fillId="0" borderId="7" xfId="0" applyFont="1" applyFill="1" applyBorder="1" applyAlignment="1"/>
    <xf numFmtId="0" fontId="10" fillId="0" borderId="0" xfId="33" applyFont="1" applyFill="1" applyBorder="1" applyAlignment="1" applyProtection="1">
      <alignment vertical="top" wrapText="1"/>
      <protection locked="0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164" fontId="10" fillId="0" borderId="7" xfId="0" applyNumberFormat="1" applyFont="1" applyFill="1" applyBorder="1"/>
    <xf numFmtId="165" fontId="10" fillId="0" borderId="0" xfId="0" applyNumberFormat="1" applyFont="1" applyFill="1"/>
    <xf numFmtId="186" fontId="3" fillId="0" borderId="0" xfId="21" applyNumberFormat="1" applyFont="1" applyFill="1"/>
    <xf numFmtId="181" fontId="3" fillId="0" borderId="0" xfId="0" applyNumberFormat="1" applyFont="1" applyFill="1"/>
    <xf numFmtId="0" fontId="10" fillId="0" borderId="0" xfId="32" applyFont="1" applyFill="1" applyAlignment="1">
      <alignment vertical="top" wrapText="1"/>
      <protection locked="0"/>
    </xf>
    <xf numFmtId="0" fontId="3" fillId="0" borderId="0" xfId="39" applyFont="1" applyFill="1" applyAlignment="1">
      <alignment vertical="top"/>
    </xf>
    <xf numFmtId="0" fontId="10" fillId="0" borderId="0" xfId="39" applyFont="1" applyFill="1"/>
    <xf numFmtId="165" fontId="3" fillId="0" borderId="0" xfId="0" applyNumberFormat="1" applyFont="1" applyFill="1" applyBorder="1" applyAlignment="1"/>
    <xf numFmtId="165" fontId="3" fillId="0" borderId="0" xfId="39" applyNumberFormat="1" applyFont="1" applyFill="1" applyBorder="1"/>
    <xf numFmtId="165" fontId="3" fillId="0" borderId="0" xfId="39" applyNumberFormat="1" applyFont="1" applyFill="1"/>
    <xf numFmtId="10" fontId="3" fillId="0" borderId="0" xfId="39" applyNumberFormat="1" applyFont="1" applyFill="1"/>
    <xf numFmtId="165" fontId="3" fillId="0" borderId="8" xfId="0" applyNumberFormat="1" applyFont="1" applyFill="1" applyBorder="1" applyAlignment="1"/>
    <xf numFmtId="0" fontId="10" fillId="0" borderId="8" xfId="0" applyFont="1" applyFill="1" applyBorder="1"/>
    <xf numFmtId="165" fontId="10" fillId="0" borderId="8" xfId="39" applyNumberFormat="1" applyFont="1" applyFill="1" applyBorder="1"/>
    <xf numFmtId="165" fontId="10" fillId="0" borderId="0" xfId="39" applyNumberFormat="1" applyFont="1" applyFill="1" applyBorder="1"/>
    <xf numFmtId="165" fontId="10" fillId="0" borderId="0" xfId="39" applyNumberFormat="1" applyFont="1" applyFill="1"/>
    <xf numFmtId="10" fontId="10" fillId="0" borderId="0" xfId="39" applyNumberFormat="1" applyFont="1" applyFill="1"/>
    <xf numFmtId="3" fontId="3" fillId="0" borderId="0" xfId="0" applyNumberFormat="1" applyFont="1" applyFill="1" applyBorder="1"/>
    <xf numFmtId="3" fontId="10" fillId="0" borderId="7" xfId="0" applyNumberFormat="1" applyFont="1" applyFill="1" applyBorder="1"/>
    <xf numFmtId="0" fontId="3" fillId="0" borderId="0" xfId="39" applyFont="1" applyBorder="1" applyAlignment="1">
      <alignment horizontal="right" vertical="top"/>
    </xf>
    <xf numFmtId="3" fontId="1" fillId="7" borderId="0" xfId="39" applyNumberFormat="1" applyFont="1" applyFill="1" applyBorder="1" applyAlignment="1">
      <alignment horizontal="right"/>
    </xf>
    <xf numFmtId="0" fontId="10" fillId="0" borderId="0" xfId="0" applyFont="1" applyBorder="1" applyAlignment="1"/>
    <xf numFmtId="0" fontId="3" fillId="0" borderId="0" xfId="0" applyFont="1" applyBorder="1" applyAlignment="1">
      <alignment horizontal="right"/>
    </xf>
    <xf numFmtId="167" fontId="3" fillId="0" borderId="0" xfId="21" applyNumberFormat="1" applyFont="1" applyBorder="1" applyAlignment="1">
      <alignment horizontal="right"/>
    </xf>
    <xf numFmtId="3" fontId="1" fillId="0" borderId="0" xfId="39" applyNumberFormat="1" applyFont="1" applyFill="1" applyBorder="1" applyAlignment="1">
      <alignment horizontal="right"/>
    </xf>
    <xf numFmtId="3" fontId="1" fillId="0" borderId="0" xfId="39" applyNumberFormat="1" applyFont="1" applyBorder="1" applyAlignment="1">
      <alignment horizontal="right"/>
    </xf>
    <xf numFmtId="3" fontId="1" fillId="7" borderId="0" xfId="39" applyNumberFormat="1" applyFont="1" applyFill="1" applyBorder="1" applyAlignment="1">
      <alignment horizontal="right" wrapText="1"/>
    </xf>
    <xf numFmtId="0" fontId="3" fillId="7" borderId="0" xfId="39" applyFont="1" applyFill="1" applyBorder="1" applyAlignment="1"/>
    <xf numFmtId="3" fontId="3" fillId="0" borderId="0" xfId="21" applyNumberFormat="1" applyFont="1" applyBorder="1" applyAlignment="1"/>
    <xf numFmtId="3" fontId="1" fillId="7" borderId="0" xfId="39" applyNumberFormat="1" applyFont="1" applyFill="1" applyBorder="1" applyAlignment="1"/>
    <xf numFmtId="3" fontId="1" fillId="0" borderId="0" xfId="39" applyNumberFormat="1" applyFont="1" applyFill="1" applyBorder="1" applyAlignment="1">
      <alignment horizontal="right" wrapText="1"/>
    </xf>
    <xf numFmtId="0" fontId="3" fillId="0" borderId="0" xfId="0" applyFont="1" applyBorder="1"/>
    <xf numFmtId="0" fontId="10" fillId="0" borderId="8" xfId="0" applyFont="1" applyFill="1" applyBorder="1" applyAlignment="1">
      <alignment horizontal="left" vertical="center" wrapText="1"/>
    </xf>
    <xf numFmtId="0" fontId="21" fillId="0" borderId="0" xfId="35" applyFont="1" applyFill="1" applyAlignment="1" applyProtection="1">
      <alignment horizontal="right" vertical="top"/>
    </xf>
    <xf numFmtId="0" fontId="10" fillId="0" borderId="0" xfId="33" applyFont="1" applyFill="1" applyBorder="1" applyAlignment="1" applyProtection="1">
      <protection locked="0"/>
    </xf>
    <xf numFmtId="0" fontId="3" fillId="0" borderId="7" xfId="0" applyFont="1" applyFill="1" applyBorder="1"/>
    <xf numFmtId="0" fontId="10" fillId="0" borderId="0" xfId="32" applyFont="1" applyFill="1" applyAlignment="1">
      <alignment vertical="top"/>
      <protection locked="0"/>
    </xf>
    <xf numFmtId="0" fontId="10" fillId="0" borderId="0" xfId="32" applyFont="1" applyFill="1" applyAlignment="1">
      <protection locked="0"/>
    </xf>
    <xf numFmtId="0" fontId="10" fillId="0" borderId="7" xfId="0" applyFont="1" applyFill="1" applyBorder="1" applyAlignment="1">
      <alignment vertical="center"/>
    </xf>
    <xf numFmtId="0" fontId="27" fillId="0" borderId="0" xfId="35" applyFont="1" applyFill="1" applyAlignment="1" applyProtection="1">
      <alignment wrapText="1"/>
    </xf>
    <xf numFmtId="185" fontId="27" fillId="0" borderId="0" xfId="35" applyNumberFormat="1" applyFont="1" applyFill="1" applyAlignment="1" applyProtection="1">
      <alignment wrapText="1"/>
    </xf>
    <xf numFmtId="165" fontId="27" fillId="0" borderId="0" xfId="35" applyNumberFormat="1" applyFont="1" applyFill="1" applyAlignment="1" applyProtection="1">
      <alignment wrapText="1"/>
    </xf>
    <xf numFmtId="43" fontId="3" fillId="0" borderId="0" xfId="21" applyNumberFormat="1" applyFont="1" applyFill="1"/>
    <xf numFmtId="0" fontId="20" fillId="7" borderId="0" xfId="0" applyFont="1" applyFill="1" applyAlignment="1">
      <alignment vertical="top"/>
    </xf>
    <xf numFmtId="0" fontId="10" fillId="0" borderId="7" xfId="33" applyFont="1" applyBorder="1" applyAlignment="1">
      <alignment vertical="top" wrapText="1"/>
    </xf>
    <xf numFmtId="3" fontId="24" fillId="7" borderId="0" xfId="22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wrapText="1"/>
    </xf>
    <xf numFmtId="3" fontId="24" fillId="0" borderId="0" xfId="22" applyNumberFormat="1" applyFont="1" applyBorder="1" applyAlignment="1">
      <alignment wrapText="1"/>
    </xf>
    <xf numFmtId="187" fontId="19" fillId="0" borderId="0" xfId="39" applyNumberFormat="1" applyFont="1" applyFill="1" applyBorder="1" applyAlignment="1">
      <alignment wrapText="1"/>
    </xf>
    <xf numFmtId="3" fontId="19" fillId="0" borderId="0" xfId="22" applyNumberFormat="1" applyFont="1" applyBorder="1" applyAlignment="1">
      <alignment wrapText="1"/>
    </xf>
    <xf numFmtId="3" fontId="10" fillId="2" borderId="16" xfId="22" applyNumberFormat="1" applyFont="1" applyFill="1" applyBorder="1" applyAlignment="1">
      <alignment wrapText="1"/>
    </xf>
    <xf numFmtId="0" fontId="23" fillId="0" borderId="8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3" fontId="1" fillId="7" borderId="0" xfId="22" applyNumberFormat="1" applyFont="1" applyFill="1" applyBorder="1" applyAlignment="1">
      <alignment horizontal="left" wrapText="1"/>
    </xf>
    <xf numFmtId="0" fontId="3" fillId="7" borderId="0" xfId="0" applyFont="1" applyFill="1" applyBorder="1" applyAlignment="1">
      <alignment horizontal="left" wrapText="1"/>
    </xf>
    <xf numFmtId="3" fontId="3" fillId="7" borderId="0" xfId="22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24" fillId="0" borderId="0" xfId="22" applyNumberFormat="1" applyFont="1" applyFill="1" applyBorder="1" applyAlignment="1">
      <alignment wrapText="1"/>
    </xf>
    <xf numFmtId="3" fontId="1" fillId="0" borderId="0" xfId="22" applyNumberFormat="1" applyFont="1" applyBorder="1" applyAlignment="1">
      <alignment horizontal="left" wrapText="1"/>
    </xf>
    <xf numFmtId="0" fontId="1" fillId="7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10" fillId="0" borderId="7" xfId="33" applyFont="1" applyBorder="1" applyAlignment="1">
      <alignment horizontal="right" vertical="top"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74">
    <cellStyle name="£" xfId="1"/>
    <cellStyle name="AbyA" xfId="2"/>
    <cellStyle name="CellBACode" xfId="3"/>
    <cellStyle name="CellBAName" xfId="4"/>
    <cellStyle name="CellBAValue" xfId="5"/>
    <cellStyle name="CellMCCode" xfId="6"/>
    <cellStyle name="CellMCName" xfId="7"/>
    <cellStyle name="CellMCValue" xfId="8"/>
    <cellStyle name="CellNationCode" xfId="9"/>
    <cellStyle name="CellNationName" xfId="10"/>
    <cellStyle name="CellNationValue" xfId="11"/>
    <cellStyle name="CellNormal" xfId="12"/>
    <cellStyle name="CellRegionCode" xfId="13"/>
    <cellStyle name="CellRegionName" xfId="14"/>
    <cellStyle name="CellRegionValue" xfId="15"/>
    <cellStyle name="cells" xfId="16"/>
    <cellStyle name="CellUACode" xfId="17"/>
    <cellStyle name="CellUAName" xfId="18"/>
    <cellStyle name="CellUAValue" xfId="19"/>
    <cellStyle name="column field" xfId="20"/>
    <cellStyle name="Comma" xfId="21" builtinId="3"/>
    <cellStyle name="Comma 2" xfId="22"/>
    <cellStyle name="Comma 2 2" xfId="70"/>
    <cellStyle name="Comma 3" xfId="23"/>
    <cellStyle name="Comma 3 2" xfId="73"/>
    <cellStyle name="Comma 4" xfId="67"/>
    <cellStyle name="Currency 2" xfId="24"/>
    <cellStyle name="Currency 3" xfId="68"/>
    <cellStyle name="Data_Total" xfId="25"/>
    <cellStyle name="field" xfId="26"/>
    <cellStyle name="field names" xfId="27"/>
    <cellStyle name="footer" xfId="28"/>
    <cellStyle name="Gray2" xfId="29"/>
    <cellStyle name="Gray2M" xfId="30"/>
    <cellStyle name="Gray2M1P" xfId="31"/>
    <cellStyle name="heading" xfId="32"/>
    <cellStyle name="Heading 1" xfId="33" builtinId="16"/>
    <cellStyle name="Headings" xfId="34"/>
    <cellStyle name="Hyperlink" xfId="35" builtinId="8"/>
    <cellStyle name="Hyperlink 2" xfId="36"/>
    <cellStyle name="Hyperlink 3" xfId="37"/>
    <cellStyle name="Integer" xfId="38"/>
    <cellStyle name="Normal" xfId="0" builtinId="0"/>
    <cellStyle name="Normal 2" xfId="39"/>
    <cellStyle name="Normal 2 2" xfId="40"/>
    <cellStyle name="Normal 2 3" xfId="69"/>
    <cellStyle name="Normal 3" xfId="41"/>
    <cellStyle name="Normal 4" xfId="42"/>
    <cellStyle name="Normal 5" xfId="43"/>
    <cellStyle name="Normal 6" xfId="66"/>
    <cellStyle name="Normal_Final serviceIBA_table" xfId="44"/>
    <cellStyle name="Num" xfId="45"/>
    <cellStyle name="Num 1D" xfId="46"/>
    <cellStyle name="Num 1D 2" xfId="47"/>
    <cellStyle name="Num 2" xfId="48"/>
    <cellStyle name="P10Diff" xfId="49"/>
    <cellStyle name="P20Diff" xfId="50"/>
    <cellStyle name="Percent" xfId="51" builtinId="5"/>
    <cellStyle name="Percent 2" xfId="52"/>
    <cellStyle name="Percent 3" xfId="53"/>
    <cellStyle name="Percent 3 2" xfId="72"/>
    <cellStyle name="Percent 4" xfId="54"/>
    <cellStyle name="Percent 4 2" xfId="71"/>
    <cellStyle name="Row_CategoryHeadings" xfId="55"/>
    <cellStyle name="rowfield" xfId="56"/>
    <cellStyle name="Source" xfId="57"/>
    <cellStyle name="Table_Name" xfId="58"/>
    <cellStyle name="Test" xfId="59"/>
    <cellStyle name="Tou_Rev" xfId="60"/>
    <cellStyle name="Toupdate" xfId="61"/>
    <cellStyle name="updated" xfId="62"/>
    <cellStyle name="Warnings" xfId="63"/>
    <cellStyle name="Xs% 250" xfId="64"/>
    <cellStyle name="Xs% -250" xfId="65"/>
  </cellStyles>
  <dxfs count="12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16"/>
  <sheetViews>
    <sheetView tabSelected="1" zoomScale="80" zoomScaleNormal="80" workbookViewId="0">
      <selection activeCell="A3" sqref="A3"/>
    </sheetView>
  </sheetViews>
  <sheetFormatPr defaultColWidth="8.84375" defaultRowHeight="15.5" x14ac:dyDescent="0.35"/>
  <cols>
    <col min="1" max="1" width="100.69140625" style="44" customWidth="1"/>
    <col min="2" max="16384" width="8.84375" style="44"/>
  </cols>
  <sheetData>
    <row r="1" spans="1:2" s="69" customFormat="1" ht="25" customHeight="1" x14ac:dyDescent="0.35">
      <c r="A1" s="208" t="s">
        <v>174</v>
      </c>
    </row>
    <row r="2" spans="1:2" x14ac:dyDescent="0.35">
      <c r="A2" s="59" t="s">
        <v>121</v>
      </c>
      <c r="B2" s="70"/>
    </row>
    <row r="3" spans="1:2" x14ac:dyDescent="0.35">
      <c r="A3" s="59" t="s">
        <v>346</v>
      </c>
      <c r="B3" s="70"/>
    </row>
    <row r="4" spans="1:2" x14ac:dyDescent="0.35">
      <c r="A4" s="59" t="s">
        <v>168</v>
      </c>
      <c r="B4" s="70"/>
    </row>
    <row r="5" spans="1:2" x14ac:dyDescent="0.35">
      <c r="A5" s="59" t="s">
        <v>170</v>
      </c>
      <c r="B5" s="70"/>
    </row>
    <row r="6" spans="1:2" x14ac:dyDescent="0.35">
      <c r="A6" s="59" t="s">
        <v>180</v>
      </c>
      <c r="B6" s="70"/>
    </row>
    <row r="7" spans="1:2" x14ac:dyDescent="0.35">
      <c r="A7" s="59" t="s">
        <v>30</v>
      </c>
      <c r="B7" s="70"/>
    </row>
    <row r="8" spans="1:2" x14ac:dyDescent="0.35">
      <c r="A8" s="59" t="s">
        <v>122</v>
      </c>
      <c r="B8" s="70"/>
    </row>
    <row r="9" spans="1:2" x14ac:dyDescent="0.35">
      <c r="A9" s="59" t="s">
        <v>123</v>
      </c>
      <c r="B9" s="70"/>
    </row>
    <row r="10" spans="1:2" x14ac:dyDescent="0.35">
      <c r="A10" s="59" t="s">
        <v>161</v>
      </c>
      <c r="B10" s="70"/>
    </row>
    <row r="11" spans="1:2" x14ac:dyDescent="0.35">
      <c r="A11" s="59" t="s">
        <v>172</v>
      </c>
      <c r="B11" s="70"/>
    </row>
    <row r="12" spans="1:2" x14ac:dyDescent="0.35">
      <c r="A12" s="59" t="s">
        <v>167</v>
      </c>
      <c r="B12" s="70"/>
    </row>
    <row r="13" spans="1:2" x14ac:dyDescent="0.35">
      <c r="A13" s="59" t="s">
        <v>173</v>
      </c>
      <c r="B13" s="70"/>
    </row>
    <row r="14" spans="1:2" x14ac:dyDescent="0.35">
      <c r="A14" s="67" t="s">
        <v>162</v>
      </c>
      <c r="B14" s="70"/>
    </row>
    <row r="15" spans="1:2" x14ac:dyDescent="0.35">
      <c r="A15" s="59" t="s">
        <v>156</v>
      </c>
      <c r="B15" s="70"/>
    </row>
    <row r="16" spans="1:2" x14ac:dyDescent="0.35">
      <c r="A16" s="59" t="s">
        <v>342</v>
      </c>
    </row>
  </sheetData>
  <hyperlinks>
    <hyperlink ref="A2" location="Tabl_1a!A1" display="Tabl 1a: Newid mewn Cyllid Allanol Cyfun (AEF), wedi’i addasu ar gyfer trosglwyddiadau, yn ôl Awdurdod Unedol"/>
    <hyperlink ref="A3" location="Tabl_1b!A1" display="Tabl 1b: Newid mewn Cyllid Allanol Cyfun (AEF), heb ei addasu ar gyfer trosglwyddiadau, yn ôl awdurdod unedol"/>
    <hyperlink ref="A4" location="Tabl_1c!A1" display="Tabl 1c: Cyllid Allanol Cyfun (AEF), yn ôl Awdurdod Unedol, 2021-22"/>
    <hyperlink ref="A5" location="Tabl_2a!A1" display="Tabl 2a: Dadansoddiad o'r Cyllid Cyfalaf Cyffredinol (GCF), yn ôl Awdurdod Unedol, 2021-22"/>
    <hyperlink ref="A6" location="Tabl_2b!A1" display="Tabl 2b: Setliad cyfalaf llywodraeth leol, yn ôl Prif Grŵp Gwariant"/>
    <hyperlink ref="A7" location="Tabl_2c!A1" display="Tabl 2c: Cydrannau Cyllid Cyfalaf Asesiad o Wariant Safonol (SSA), yn ôl Awdurdod Unedol"/>
    <hyperlink ref="A8" location="Tabl_3!A1" display="Tabl 3: Cyfrifoldebau Newydd, yn ôl Awdurdod Unedol"/>
    <hyperlink ref="A9" location="Tabl_4a!A1" display="Tabl 4a: Cymhariaeth o gyfanswm Asesiad o Wariant Safonol (SSA), yn ôl Awdurdod Unedol"/>
    <hyperlink ref="A10" location="Tabl_4b!A1" display="Tabl 4b: Cyfansymiau sector yr Asesiadau Gwariant Safonol (SSA), wedi’i addasu ar gyfer trosglwyddiadau, yn ôl Awdurdod Unedol, 2020-21"/>
    <hyperlink ref="A11" location="Tabl_4c!A1" display="Tabl 4c: Cyfansymiau sector yr Asesiadau Gwariant Safonol (SSA), yn ôl Awdurdod Unedol, 2021-22"/>
    <hyperlink ref="A12" location="Tabl_4d!A1" display="Tabl 4d: Asesiadau ar sail Dangosyddion Gwasanaethau (IBAs), yn ôl Awdurdod Unedol, 2021-22"/>
    <hyperlink ref="A13" location="Tabl_5!A1" display="Tabl 5: Manylion Prif Gyllid Cynghorau, yn ôl Awdurdod Unedol, 2021-22"/>
    <hyperlink ref="A14" location="Tabl_6!A1" display="Tabl 6: Newidiadau i sylfaen Cyllid Allanol Cyfun (AEF) 2020-21, yn ôl Awdurdod Unedol"/>
    <hyperlink ref="A15" location="Tabl_7!A1" display="Tabl 7: Rhestr a symiau amcangyfrifedig o Grantiau ar gyfer gyfan Cymru"/>
    <hyperlink ref="A16" location="Nodiaddau!A1" display="Nodiaddau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U57"/>
  <sheetViews>
    <sheetView showGridLines="0" zoomScale="80" zoomScaleNormal="80" workbookViewId="0"/>
  </sheetViews>
  <sheetFormatPr defaultColWidth="9.23046875" defaultRowHeight="15.5" x14ac:dyDescent="0.35"/>
  <cols>
    <col min="1" max="1" width="32.69140625" style="49" customWidth="1"/>
    <col min="2" max="5" width="16.53515625" style="49" customWidth="1"/>
    <col min="6" max="6" width="13.53515625" style="49" customWidth="1"/>
    <col min="7" max="11" width="16.53515625" style="49" customWidth="1"/>
    <col min="12" max="16384" width="9.23046875" style="49"/>
  </cols>
  <sheetData>
    <row r="1" spans="1:21" s="65" customFormat="1" ht="25" customHeight="1" x14ac:dyDescent="0.35">
      <c r="A1" s="62" t="s">
        <v>336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21" ht="20.5" customHeight="1" x14ac:dyDescent="0.35">
      <c r="A2" s="72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47"/>
    </row>
    <row r="3" spans="1:21" s="150" customFormat="1" ht="48.65" customHeight="1" x14ac:dyDescent="0.35">
      <c r="A3" s="157" t="s">
        <v>23</v>
      </c>
      <c r="B3" s="148" t="s">
        <v>32</v>
      </c>
      <c r="C3" s="148" t="s">
        <v>33</v>
      </c>
      <c r="D3" s="148" t="s">
        <v>34</v>
      </c>
      <c r="E3" s="148" t="s">
        <v>35</v>
      </c>
      <c r="F3" s="148" t="s">
        <v>36</v>
      </c>
      <c r="G3" s="148" t="s">
        <v>68</v>
      </c>
      <c r="H3" s="148" t="s">
        <v>37</v>
      </c>
      <c r="I3" s="148" t="s">
        <v>38</v>
      </c>
      <c r="J3" s="148" t="s">
        <v>39</v>
      </c>
      <c r="K3" s="148" t="s">
        <v>29</v>
      </c>
    </row>
    <row r="4" spans="1:21" x14ac:dyDescent="0.35">
      <c r="A4" s="49" t="s">
        <v>7</v>
      </c>
      <c r="B4" s="151">
        <v>56670764.377468601</v>
      </c>
      <c r="C4" s="151">
        <v>868893.43125499506</v>
      </c>
      <c r="D4" s="151">
        <v>38452174.391064502</v>
      </c>
      <c r="E4" s="151">
        <v>5569278.6886335099</v>
      </c>
      <c r="F4" s="151">
        <v>3243117.7172512002</v>
      </c>
      <c r="G4" s="151">
        <v>23731165.806944601</v>
      </c>
      <c r="H4" s="151">
        <v>508247.22658251697</v>
      </c>
      <c r="I4" s="151">
        <v>5036944.7563378802</v>
      </c>
      <c r="J4" s="151">
        <v>8325045.4870289601</v>
      </c>
      <c r="K4" s="52">
        <v>142405631.88256678</v>
      </c>
      <c r="M4" s="52"/>
      <c r="N4" s="52"/>
      <c r="O4" s="52"/>
      <c r="P4" s="52"/>
      <c r="Q4" s="52"/>
      <c r="R4" s="52"/>
      <c r="S4" s="52"/>
      <c r="T4" s="52"/>
      <c r="U4" s="52"/>
    </row>
    <row r="5" spans="1:21" x14ac:dyDescent="0.35">
      <c r="A5" s="49" t="s">
        <v>0</v>
      </c>
      <c r="B5" s="151">
        <v>98506302.768123195</v>
      </c>
      <c r="C5" s="151">
        <v>1628584.7414291699</v>
      </c>
      <c r="D5" s="151">
        <v>67128853.046797097</v>
      </c>
      <c r="E5" s="151">
        <v>11424258.6287714</v>
      </c>
      <c r="F5" s="151">
        <v>5744364.2144972403</v>
      </c>
      <c r="G5" s="151">
        <v>45792072.519469999</v>
      </c>
      <c r="H5" s="151">
        <v>493834.39138179203</v>
      </c>
      <c r="I5" s="151">
        <v>8728366.7758235</v>
      </c>
      <c r="J5" s="151">
        <v>15088424.5063187</v>
      </c>
      <c r="K5" s="52">
        <v>254535061.59261209</v>
      </c>
      <c r="M5" s="52"/>
      <c r="N5" s="52"/>
      <c r="O5" s="52"/>
      <c r="P5" s="52"/>
      <c r="Q5" s="52"/>
      <c r="R5" s="52"/>
      <c r="S5" s="52"/>
      <c r="T5" s="52"/>
      <c r="U5" s="52"/>
    </row>
    <row r="6" spans="1:21" x14ac:dyDescent="0.35">
      <c r="A6" s="49" t="s">
        <v>1</v>
      </c>
      <c r="B6" s="151">
        <v>84717118.566028193</v>
      </c>
      <c r="C6" s="151">
        <v>1347538.18586785</v>
      </c>
      <c r="D6" s="151">
        <v>66738591.0570741</v>
      </c>
      <c r="E6" s="151">
        <v>8145249.1668215003</v>
      </c>
      <c r="F6" s="151">
        <v>5420779.1322002504</v>
      </c>
      <c r="G6" s="151">
        <v>37908920.138397001</v>
      </c>
      <c r="H6" s="151">
        <v>174108.736588734</v>
      </c>
      <c r="I6" s="151">
        <v>8963825.3684608396</v>
      </c>
      <c r="J6" s="151">
        <v>16235619.5661602</v>
      </c>
      <c r="K6" s="52">
        <v>229651749.91759869</v>
      </c>
      <c r="M6" s="52"/>
      <c r="N6" s="52"/>
      <c r="O6" s="52"/>
      <c r="P6" s="52"/>
      <c r="Q6" s="52"/>
      <c r="R6" s="52"/>
      <c r="S6" s="52"/>
      <c r="T6" s="52"/>
      <c r="U6" s="52"/>
    </row>
    <row r="7" spans="1:21" x14ac:dyDescent="0.35">
      <c r="A7" s="49" t="s">
        <v>8</v>
      </c>
      <c r="B7" s="151">
        <v>83307358.919790894</v>
      </c>
      <c r="C7" s="151">
        <v>1093684.86491956</v>
      </c>
      <c r="D7" s="151">
        <v>57088495.045518301</v>
      </c>
      <c r="E7" s="151">
        <v>7000984.8136774898</v>
      </c>
      <c r="F7" s="151">
        <v>4421650.5974465897</v>
      </c>
      <c r="G7" s="151">
        <v>30978671.533555198</v>
      </c>
      <c r="H7" s="151">
        <v>168517.71090503599</v>
      </c>
      <c r="I7" s="151">
        <v>8934557.5570576098</v>
      </c>
      <c r="J7" s="151">
        <v>14175392.767033</v>
      </c>
      <c r="K7" s="52">
        <v>207169313.80990371</v>
      </c>
      <c r="M7" s="52"/>
      <c r="N7" s="52"/>
      <c r="O7" s="52"/>
      <c r="P7" s="52"/>
      <c r="Q7" s="52"/>
      <c r="R7" s="52"/>
      <c r="S7" s="52"/>
      <c r="T7" s="52"/>
      <c r="U7" s="52"/>
    </row>
    <row r="8" spans="1:21" x14ac:dyDescent="0.35">
      <c r="A8" s="49" t="s">
        <v>9</v>
      </c>
      <c r="B8" s="151">
        <v>122563594.601597</v>
      </c>
      <c r="C8" s="151">
        <v>1790978.2176266799</v>
      </c>
      <c r="D8" s="151">
        <v>74504451.209699199</v>
      </c>
      <c r="E8" s="151">
        <v>9339452.6612555105</v>
      </c>
      <c r="F8" s="151">
        <v>7192373.9004619103</v>
      </c>
      <c r="G8" s="151">
        <v>45817039.228881098</v>
      </c>
      <c r="H8" s="151">
        <v>225093.538663015</v>
      </c>
      <c r="I8" s="151">
        <v>9462564.1512833294</v>
      </c>
      <c r="J8" s="151">
        <v>15392328.943525599</v>
      </c>
      <c r="K8" s="52">
        <v>286287876.45299333</v>
      </c>
      <c r="M8" s="52"/>
      <c r="N8" s="52"/>
      <c r="O8" s="52"/>
      <c r="P8" s="52"/>
      <c r="Q8" s="52"/>
      <c r="R8" s="52"/>
      <c r="S8" s="52"/>
      <c r="T8" s="52"/>
      <c r="U8" s="52"/>
    </row>
    <row r="9" spans="1:21" x14ac:dyDescent="0.35">
      <c r="A9" s="49" t="s">
        <v>10</v>
      </c>
      <c r="B9" s="151">
        <v>104046265.301064</v>
      </c>
      <c r="C9" s="151">
        <v>1631955.22299363</v>
      </c>
      <c r="D9" s="151">
        <v>73752241.638183206</v>
      </c>
      <c r="E9" s="151">
        <v>7119783.4660639903</v>
      </c>
      <c r="F9" s="151">
        <v>6420046.5248064101</v>
      </c>
      <c r="G9" s="151">
        <v>40339554.4087229</v>
      </c>
      <c r="H9" s="151">
        <v>321698.495176122</v>
      </c>
      <c r="I9" s="151">
        <v>9298315.4439784195</v>
      </c>
      <c r="J9" s="151">
        <v>14122333.102784101</v>
      </c>
      <c r="K9" s="52">
        <v>257052193.60377279</v>
      </c>
      <c r="M9" s="52"/>
      <c r="N9" s="52"/>
      <c r="O9" s="52"/>
      <c r="P9" s="52"/>
      <c r="Q9" s="52"/>
      <c r="R9" s="52"/>
      <c r="S9" s="52"/>
      <c r="T9" s="52"/>
      <c r="U9" s="52"/>
    </row>
    <row r="10" spans="1:21" x14ac:dyDescent="0.35">
      <c r="A10" s="49" t="s">
        <v>2</v>
      </c>
      <c r="B10" s="151">
        <v>103329344.945599</v>
      </c>
      <c r="C10" s="151">
        <v>1571724.53772966</v>
      </c>
      <c r="D10" s="151">
        <v>70931527.873530701</v>
      </c>
      <c r="E10" s="151">
        <v>13057654.577899501</v>
      </c>
      <c r="F10" s="151">
        <v>6113633.5302697103</v>
      </c>
      <c r="G10" s="151">
        <v>46711158.054986</v>
      </c>
      <c r="H10" s="151">
        <v>47934.263739119699</v>
      </c>
      <c r="I10" s="151">
        <v>8348567.6158666601</v>
      </c>
      <c r="J10" s="151">
        <v>17887526.678220399</v>
      </c>
      <c r="K10" s="52">
        <v>267999072.07784078</v>
      </c>
      <c r="M10" s="52"/>
      <c r="N10" s="52"/>
      <c r="O10" s="52"/>
      <c r="P10" s="52"/>
      <c r="Q10" s="52"/>
      <c r="R10" s="52"/>
      <c r="S10" s="52"/>
      <c r="T10" s="52"/>
      <c r="U10" s="52"/>
    </row>
    <row r="11" spans="1:21" x14ac:dyDescent="0.35">
      <c r="A11" s="49" t="s">
        <v>3</v>
      </c>
      <c r="B11" s="151">
        <v>57314008.314267501</v>
      </c>
      <c r="C11" s="151">
        <v>986718.08400251204</v>
      </c>
      <c r="D11" s="151">
        <v>40077119.891304702</v>
      </c>
      <c r="E11" s="151">
        <v>6485076.5959271602</v>
      </c>
      <c r="F11" s="151">
        <v>3461170.8316412899</v>
      </c>
      <c r="G11" s="151">
        <v>25771585.964652002</v>
      </c>
      <c r="H11" s="151">
        <v>107276.17481602301</v>
      </c>
      <c r="I11" s="151">
        <v>5060758.14176335</v>
      </c>
      <c r="J11" s="151">
        <v>11023486.744777201</v>
      </c>
      <c r="K11" s="52">
        <v>150287200.74315175</v>
      </c>
      <c r="M11" s="52"/>
      <c r="N11" s="52"/>
      <c r="O11" s="52"/>
      <c r="P11" s="52"/>
      <c r="Q11" s="52"/>
      <c r="R11" s="52"/>
      <c r="S11" s="52"/>
      <c r="T11" s="52"/>
      <c r="U11" s="52"/>
    </row>
    <row r="12" spans="1:21" x14ac:dyDescent="0.35">
      <c r="A12" s="49" t="s">
        <v>11</v>
      </c>
      <c r="B12" s="151">
        <v>97191603.336772904</v>
      </c>
      <c r="C12" s="151">
        <v>1564781.4100859901</v>
      </c>
      <c r="D12" s="151">
        <v>68062826.013725996</v>
      </c>
      <c r="E12" s="151">
        <v>9618377.2974492107</v>
      </c>
      <c r="F12" s="151">
        <v>5767322.0461120699</v>
      </c>
      <c r="G12" s="151">
        <v>41752480.238547899</v>
      </c>
      <c r="H12" s="151">
        <v>365928.64131396799</v>
      </c>
      <c r="I12" s="151">
        <v>7983684.5839269198</v>
      </c>
      <c r="J12" s="151">
        <v>15429010.873440299</v>
      </c>
      <c r="K12" s="52">
        <v>247736014.44137523</v>
      </c>
      <c r="M12" s="52"/>
      <c r="N12" s="52"/>
      <c r="O12" s="52"/>
      <c r="P12" s="52"/>
      <c r="Q12" s="52"/>
      <c r="R12" s="52"/>
      <c r="S12" s="52"/>
      <c r="T12" s="52"/>
      <c r="U12" s="52"/>
    </row>
    <row r="13" spans="1:21" x14ac:dyDescent="0.35">
      <c r="A13" s="49" t="s">
        <v>12</v>
      </c>
      <c r="B13" s="151">
        <v>151268585.53556001</v>
      </c>
      <c r="C13" s="151">
        <v>2237162.2103953701</v>
      </c>
      <c r="D13" s="151">
        <v>104795840.388368</v>
      </c>
      <c r="E13" s="151">
        <v>13432375.300740501</v>
      </c>
      <c r="F13" s="151">
        <v>8655380.2344975602</v>
      </c>
      <c r="G13" s="151">
        <v>59138788.636171602</v>
      </c>
      <c r="H13" s="151">
        <v>1194545.5422912601</v>
      </c>
      <c r="I13" s="151">
        <v>14134393.732616</v>
      </c>
      <c r="J13" s="151">
        <v>20936210.018670801</v>
      </c>
      <c r="K13" s="52">
        <v>375793281.59931105</v>
      </c>
      <c r="M13" s="52"/>
      <c r="N13" s="52"/>
      <c r="O13" s="52"/>
      <c r="P13" s="52"/>
      <c r="Q13" s="52"/>
      <c r="R13" s="52"/>
      <c r="S13" s="52"/>
      <c r="T13" s="52"/>
      <c r="U13" s="52"/>
    </row>
    <row r="14" spans="1:21" x14ac:dyDescent="0.35">
      <c r="A14" s="49" t="s">
        <v>13</v>
      </c>
      <c r="B14" s="151">
        <v>181694581.79539201</v>
      </c>
      <c r="C14" s="151">
        <v>2750771.9659647099</v>
      </c>
      <c r="D14" s="151">
        <v>135472929.811692</v>
      </c>
      <c r="E14" s="151">
        <v>11919616.664724899</v>
      </c>
      <c r="F14" s="151">
        <v>11392546.223156501</v>
      </c>
      <c r="G14" s="151">
        <v>76447848.432370901</v>
      </c>
      <c r="H14" s="151">
        <v>969377.35678249097</v>
      </c>
      <c r="I14" s="151">
        <v>19012043.415126599</v>
      </c>
      <c r="J14" s="151">
        <v>24571412.742526501</v>
      </c>
      <c r="K14" s="52">
        <v>464231128.40773666</v>
      </c>
      <c r="M14" s="52"/>
      <c r="N14" s="52"/>
      <c r="O14" s="52"/>
      <c r="P14" s="52"/>
      <c r="Q14" s="52"/>
      <c r="R14" s="52"/>
      <c r="S14" s="52"/>
      <c r="T14" s="52"/>
      <c r="U14" s="52"/>
    </row>
    <row r="15" spans="1:21" x14ac:dyDescent="0.35">
      <c r="A15" s="49" t="s">
        <v>14</v>
      </c>
      <c r="B15" s="151">
        <v>114129155.15234099</v>
      </c>
      <c r="C15" s="151">
        <v>1658653.04074228</v>
      </c>
      <c r="D15" s="151">
        <v>85641826.804863796</v>
      </c>
      <c r="E15" s="151">
        <v>7757183.3995180903</v>
      </c>
      <c r="F15" s="151">
        <v>6581677.0651269797</v>
      </c>
      <c r="G15" s="151">
        <v>43031806.847227</v>
      </c>
      <c r="H15" s="151">
        <v>2358764.33330297</v>
      </c>
      <c r="I15" s="151">
        <v>16201289.8126824</v>
      </c>
      <c r="J15" s="151">
        <v>15821265.3465776</v>
      </c>
      <c r="K15" s="52">
        <v>293181621.80238211</v>
      </c>
      <c r="M15" s="52"/>
      <c r="N15" s="52"/>
      <c r="O15" s="52"/>
      <c r="P15" s="52"/>
      <c r="Q15" s="52"/>
      <c r="R15" s="52"/>
      <c r="S15" s="52"/>
      <c r="T15" s="52"/>
      <c r="U15" s="52"/>
    </row>
    <row r="16" spans="1:21" x14ac:dyDescent="0.35">
      <c r="A16" s="49" t="s">
        <v>15</v>
      </c>
      <c r="B16" s="151">
        <v>113136295.08466899</v>
      </c>
      <c r="C16" s="151">
        <v>1608461.3693623</v>
      </c>
      <c r="D16" s="151">
        <v>76133919.087470502</v>
      </c>
      <c r="E16" s="151">
        <v>8015528.0014956202</v>
      </c>
      <c r="F16" s="151">
        <v>6668602.0807976602</v>
      </c>
      <c r="G16" s="151">
        <v>42381058.400170103</v>
      </c>
      <c r="H16" s="151">
        <v>757871.50667167199</v>
      </c>
      <c r="I16" s="151">
        <v>13183748.222247001</v>
      </c>
      <c r="J16" s="151">
        <v>15705456.533419801</v>
      </c>
      <c r="K16" s="52">
        <v>277590940.28630364</v>
      </c>
      <c r="M16" s="52"/>
      <c r="N16" s="52"/>
      <c r="O16" s="52"/>
      <c r="P16" s="52"/>
      <c r="Q16" s="52"/>
      <c r="R16" s="52"/>
      <c r="S16" s="52"/>
      <c r="T16" s="52"/>
      <c r="U16" s="52"/>
    </row>
    <row r="17" spans="1:21" x14ac:dyDescent="0.35">
      <c r="A17" s="49" t="s">
        <v>16</v>
      </c>
      <c r="B17" s="151">
        <v>107668947.190502</v>
      </c>
      <c r="C17" s="151">
        <v>1367676.2474855699</v>
      </c>
      <c r="D17" s="151">
        <v>63419421.246106602</v>
      </c>
      <c r="E17" s="151">
        <v>7213123.52006354</v>
      </c>
      <c r="F17" s="151">
        <v>6030781.6782726301</v>
      </c>
      <c r="G17" s="151">
        <v>37895700.968729503</v>
      </c>
      <c r="H17" s="151">
        <v>167442.525329094</v>
      </c>
      <c r="I17" s="151">
        <v>9052573.2879651301</v>
      </c>
      <c r="J17" s="151">
        <v>11677474.0734774</v>
      </c>
      <c r="K17" s="52">
        <v>244493140.73793143</v>
      </c>
      <c r="M17" s="52"/>
      <c r="N17" s="52"/>
      <c r="O17" s="52"/>
      <c r="P17" s="52"/>
      <c r="Q17" s="52"/>
      <c r="R17" s="52"/>
      <c r="S17" s="52"/>
      <c r="T17" s="52"/>
      <c r="U17" s="52"/>
    </row>
    <row r="18" spans="1:21" x14ac:dyDescent="0.35">
      <c r="A18" s="49" t="s">
        <v>4</v>
      </c>
      <c r="B18" s="151">
        <v>200933712.16042501</v>
      </c>
      <c r="C18" s="151">
        <v>2878127.83496548</v>
      </c>
      <c r="D18" s="151">
        <v>140102609.06929001</v>
      </c>
      <c r="E18" s="151">
        <v>12754910.7515331</v>
      </c>
      <c r="F18" s="151">
        <v>11087244.0914398</v>
      </c>
      <c r="G18" s="151">
        <v>72020404.411591798</v>
      </c>
      <c r="H18" s="151">
        <v>4223497.2238374697</v>
      </c>
      <c r="I18" s="151">
        <v>21564200.875367898</v>
      </c>
      <c r="J18" s="151">
        <v>29378731.991399501</v>
      </c>
      <c r="K18" s="52">
        <v>494943438.40985</v>
      </c>
      <c r="M18" s="52"/>
      <c r="N18" s="52"/>
      <c r="O18" s="52"/>
      <c r="P18" s="52"/>
      <c r="Q18" s="52"/>
      <c r="R18" s="52"/>
      <c r="S18" s="52"/>
      <c r="T18" s="52"/>
      <c r="U18" s="52"/>
    </row>
    <row r="19" spans="1:21" x14ac:dyDescent="0.35">
      <c r="A19" s="49" t="s">
        <v>17</v>
      </c>
      <c r="B19" s="151">
        <v>47618758.173247002</v>
      </c>
      <c r="C19" s="151">
        <v>679403.36720075901</v>
      </c>
      <c r="D19" s="151">
        <v>36786501.789090201</v>
      </c>
      <c r="E19" s="151">
        <v>2723145.4851918598</v>
      </c>
      <c r="F19" s="151">
        <v>2764150.6979965498</v>
      </c>
      <c r="G19" s="151">
        <v>17668894.170076702</v>
      </c>
      <c r="H19" s="151">
        <v>2145633.5826209099</v>
      </c>
      <c r="I19" s="151">
        <v>5611030.8129983302</v>
      </c>
      <c r="J19" s="151">
        <v>6502590.9655943401</v>
      </c>
      <c r="K19" s="52">
        <v>122500109.04401664</v>
      </c>
      <c r="M19" s="52"/>
      <c r="N19" s="52"/>
      <c r="O19" s="52"/>
      <c r="P19" s="52"/>
      <c r="Q19" s="52"/>
      <c r="R19" s="52"/>
      <c r="S19" s="52"/>
      <c r="T19" s="52"/>
      <c r="U19" s="52"/>
    </row>
    <row r="20" spans="1:21" x14ac:dyDescent="0.35">
      <c r="A20" s="49" t="s">
        <v>18</v>
      </c>
      <c r="B20" s="151">
        <v>150858476.619811</v>
      </c>
      <c r="C20" s="151">
        <v>2218495.0635233698</v>
      </c>
      <c r="D20" s="151">
        <v>101891725.93712001</v>
      </c>
      <c r="E20" s="151">
        <v>10276011.328077</v>
      </c>
      <c r="F20" s="151">
        <v>8385070.2816132205</v>
      </c>
      <c r="G20" s="151">
        <v>53875752.439357303</v>
      </c>
      <c r="H20" s="151">
        <v>2465636.6804098599</v>
      </c>
      <c r="I20" s="151">
        <v>12916248.270210501</v>
      </c>
      <c r="J20" s="151">
        <v>23679628.509206802</v>
      </c>
      <c r="K20" s="52">
        <v>366567045.12932897</v>
      </c>
      <c r="M20" s="52"/>
      <c r="N20" s="52"/>
      <c r="O20" s="52"/>
      <c r="P20" s="52"/>
      <c r="Q20" s="52"/>
      <c r="R20" s="52"/>
      <c r="S20" s="52"/>
      <c r="T20" s="52"/>
      <c r="U20" s="52"/>
    </row>
    <row r="21" spans="1:21" x14ac:dyDescent="0.35">
      <c r="A21" s="49" t="s">
        <v>5</v>
      </c>
      <c r="B21" s="151">
        <v>51548979.477569498</v>
      </c>
      <c r="C21" s="151">
        <v>855105.24637215002</v>
      </c>
      <c r="D21" s="151">
        <v>43728206.9895235</v>
      </c>
      <c r="E21" s="151">
        <v>4210685.42140349</v>
      </c>
      <c r="F21" s="151">
        <v>3218910.16496378</v>
      </c>
      <c r="G21" s="151">
        <v>21906895.666899402</v>
      </c>
      <c r="H21" s="151">
        <v>2625414.23467047</v>
      </c>
      <c r="I21" s="151">
        <v>8078975.5680587199</v>
      </c>
      <c r="J21" s="151">
        <v>9026487.4271838497</v>
      </c>
      <c r="K21" s="52">
        <v>145199660.19664487</v>
      </c>
      <c r="M21" s="52"/>
      <c r="N21" s="52"/>
      <c r="O21" s="52"/>
      <c r="P21" s="52"/>
      <c r="Q21" s="52"/>
      <c r="R21" s="52"/>
      <c r="S21" s="52"/>
      <c r="T21" s="52"/>
      <c r="U21" s="52"/>
    </row>
    <row r="22" spans="1:21" x14ac:dyDescent="0.35">
      <c r="A22" s="49" t="s">
        <v>6</v>
      </c>
      <c r="B22" s="151">
        <v>76322447.880887493</v>
      </c>
      <c r="C22" s="151">
        <v>1003446.36769863</v>
      </c>
      <c r="D22" s="151">
        <v>54133683.266708396</v>
      </c>
      <c r="E22" s="151">
        <v>4380488.0030755103</v>
      </c>
      <c r="F22" s="151">
        <v>4284597.8970201304</v>
      </c>
      <c r="G22" s="151">
        <v>27044319.413909499</v>
      </c>
      <c r="H22" s="151">
        <v>452037.91106067301</v>
      </c>
      <c r="I22" s="151">
        <v>8234203.45793653</v>
      </c>
      <c r="J22" s="151">
        <v>10586421.3280837</v>
      </c>
      <c r="K22" s="52">
        <v>186441645.52638054</v>
      </c>
      <c r="M22" s="52"/>
      <c r="N22" s="52"/>
      <c r="O22" s="52"/>
      <c r="P22" s="52"/>
      <c r="Q22" s="52"/>
      <c r="R22" s="52"/>
      <c r="S22" s="52"/>
      <c r="T22" s="52"/>
      <c r="U22" s="52"/>
    </row>
    <row r="23" spans="1:21" x14ac:dyDescent="0.35">
      <c r="A23" s="49" t="s">
        <v>19</v>
      </c>
      <c r="B23" s="151">
        <v>63884321.479325399</v>
      </c>
      <c r="C23" s="151">
        <v>1105257.5713333599</v>
      </c>
      <c r="D23" s="151">
        <v>42553240.792340599</v>
      </c>
      <c r="E23" s="151">
        <v>5894170.5933026997</v>
      </c>
      <c r="F23" s="151">
        <v>4332642.7139882697</v>
      </c>
      <c r="G23" s="151">
        <v>27712657.781553</v>
      </c>
      <c r="H23" s="151">
        <v>431.30011846119999</v>
      </c>
      <c r="I23" s="151">
        <v>5766439.3626004802</v>
      </c>
      <c r="J23" s="151">
        <v>9126055.4815378692</v>
      </c>
      <c r="K23" s="52">
        <v>160375217.07610014</v>
      </c>
      <c r="M23" s="52"/>
      <c r="N23" s="52"/>
      <c r="O23" s="52"/>
      <c r="P23" s="52"/>
      <c r="Q23" s="52"/>
      <c r="R23" s="52"/>
      <c r="S23" s="52"/>
      <c r="T23" s="52"/>
      <c r="U23" s="52"/>
    </row>
    <row r="24" spans="1:21" x14ac:dyDescent="0.35">
      <c r="A24" s="49" t="s">
        <v>20</v>
      </c>
      <c r="B24" s="151">
        <v>127918877.812888</v>
      </c>
      <c r="C24" s="151">
        <v>1626585.52507736</v>
      </c>
      <c r="D24" s="151">
        <v>86318546.936067194</v>
      </c>
      <c r="E24" s="151">
        <v>7200987.0939160604</v>
      </c>
      <c r="F24" s="151">
        <v>7001768.3549177796</v>
      </c>
      <c r="G24" s="151">
        <v>46632767.866326198</v>
      </c>
      <c r="H24" s="151">
        <v>715569.51655496506</v>
      </c>
      <c r="I24" s="151">
        <v>10212307.623643501</v>
      </c>
      <c r="J24" s="151">
        <v>22056390.2632531</v>
      </c>
      <c r="K24" s="52">
        <v>309683800.99264413</v>
      </c>
      <c r="M24" s="52"/>
      <c r="N24" s="52"/>
      <c r="O24" s="52"/>
      <c r="P24" s="52"/>
      <c r="Q24" s="52"/>
      <c r="R24" s="52"/>
      <c r="S24" s="52"/>
      <c r="T24" s="52"/>
      <c r="U24" s="52"/>
    </row>
    <row r="25" spans="1:21" x14ac:dyDescent="0.35">
      <c r="A25" s="49" t="s">
        <v>21</v>
      </c>
      <c r="B25" s="151">
        <v>266935749.50666401</v>
      </c>
      <c r="C25" s="151">
        <v>3841982.4939685399</v>
      </c>
      <c r="D25" s="151">
        <v>191825335.714459</v>
      </c>
      <c r="E25" s="151">
        <v>16354622.540457999</v>
      </c>
      <c r="F25" s="151">
        <v>16999580.021522202</v>
      </c>
      <c r="G25" s="151">
        <v>110960708.071459</v>
      </c>
      <c r="H25" s="151">
        <v>1511139.10718334</v>
      </c>
      <c r="I25" s="151">
        <v>28214961.164048001</v>
      </c>
      <c r="J25" s="151">
        <v>32003574.6497803</v>
      </c>
      <c r="K25" s="151">
        <v>668647653.26954234</v>
      </c>
      <c r="M25" s="52"/>
      <c r="N25" s="52"/>
      <c r="O25" s="52"/>
      <c r="P25" s="52"/>
      <c r="Q25" s="52"/>
      <c r="R25" s="52"/>
      <c r="S25" s="52"/>
      <c r="T25" s="52"/>
      <c r="U25" s="52"/>
    </row>
    <row r="26" spans="1:21" ht="16.5" customHeight="1" x14ac:dyDescent="0.35">
      <c r="A26" s="153" t="s">
        <v>22</v>
      </c>
      <c r="B26" s="154">
        <v>2461565248.9999924</v>
      </c>
      <c r="C26" s="154">
        <v>36315986.999999918</v>
      </c>
      <c r="D26" s="154">
        <v>1719540067.9999971</v>
      </c>
      <c r="E26" s="154">
        <v>189892963.99999961</v>
      </c>
      <c r="F26" s="154">
        <v>145187409.99999976</v>
      </c>
      <c r="G26" s="154">
        <v>975520250.99999881</v>
      </c>
      <c r="H26" s="154">
        <v>21999999.999999963</v>
      </c>
      <c r="I26" s="154">
        <v>243999999.99999958</v>
      </c>
      <c r="J26" s="154">
        <v>358750868</v>
      </c>
      <c r="K26" s="154">
        <v>6152772796.9999876</v>
      </c>
      <c r="M26" s="52"/>
      <c r="N26" s="52"/>
      <c r="O26" s="52"/>
      <c r="P26" s="52"/>
      <c r="Q26" s="52"/>
      <c r="R26" s="52"/>
      <c r="S26" s="52"/>
      <c r="T26" s="52"/>
      <c r="U26" s="52"/>
    </row>
    <row r="28" spans="1:21" x14ac:dyDescent="0.35">
      <c r="D28" s="50"/>
    </row>
    <row r="29" spans="1:21" x14ac:dyDescent="0.35">
      <c r="D29" s="50"/>
    </row>
    <row r="30" spans="1:21" x14ac:dyDescent="0.35">
      <c r="A30" s="53"/>
    </row>
    <row r="35" spans="2:3" x14ac:dyDescent="0.35">
      <c r="B35" s="52"/>
      <c r="C35" s="52"/>
    </row>
    <row r="36" spans="2:3" x14ac:dyDescent="0.35">
      <c r="B36" s="52"/>
      <c r="C36" s="52"/>
    </row>
    <row r="37" spans="2:3" x14ac:dyDescent="0.35">
      <c r="B37" s="52"/>
      <c r="C37" s="52"/>
    </row>
    <row r="38" spans="2:3" x14ac:dyDescent="0.35">
      <c r="B38" s="52"/>
      <c r="C38" s="52"/>
    </row>
    <row r="39" spans="2:3" x14ac:dyDescent="0.35">
      <c r="B39" s="52"/>
      <c r="C39" s="52"/>
    </row>
    <row r="40" spans="2:3" x14ac:dyDescent="0.35">
      <c r="B40" s="52"/>
      <c r="C40" s="52"/>
    </row>
    <row r="41" spans="2:3" x14ac:dyDescent="0.35">
      <c r="B41" s="52"/>
      <c r="C41" s="52"/>
    </row>
    <row r="42" spans="2:3" x14ac:dyDescent="0.35">
      <c r="B42" s="52"/>
      <c r="C42" s="52"/>
    </row>
    <row r="43" spans="2:3" x14ac:dyDescent="0.35">
      <c r="B43" s="52"/>
      <c r="C43" s="52"/>
    </row>
    <row r="44" spans="2:3" x14ac:dyDescent="0.35">
      <c r="B44" s="52"/>
      <c r="C44" s="52"/>
    </row>
    <row r="45" spans="2:3" x14ac:dyDescent="0.35">
      <c r="B45" s="52"/>
      <c r="C45" s="52"/>
    </row>
    <row r="46" spans="2:3" x14ac:dyDescent="0.35">
      <c r="B46" s="52"/>
      <c r="C46" s="52"/>
    </row>
    <row r="47" spans="2:3" x14ac:dyDescent="0.35">
      <c r="B47" s="52"/>
      <c r="C47" s="52"/>
    </row>
    <row r="48" spans="2:3" x14ac:dyDescent="0.35">
      <c r="B48" s="52"/>
      <c r="C48" s="52"/>
    </row>
    <row r="49" spans="2:3" x14ac:dyDescent="0.35">
      <c r="B49" s="52"/>
      <c r="C49" s="52"/>
    </row>
    <row r="50" spans="2:3" x14ac:dyDescent="0.35">
      <c r="B50" s="52"/>
      <c r="C50" s="52"/>
    </row>
    <row r="51" spans="2:3" x14ac:dyDescent="0.35">
      <c r="B51" s="52"/>
      <c r="C51" s="52"/>
    </row>
    <row r="52" spans="2:3" x14ac:dyDescent="0.35">
      <c r="B52" s="52"/>
      <c r="C52" s="52"/>
    </row>
    <row r="53" spans="2:3" x14ac:dyDescent="0.35">
      <c r="B53" s="52"/>
      <c r="C53" s="52"/>
    </row>
    <row r="54" spans="2:3" x14ac:dyDescent="0.35">
      <c r="B54" s="52"/>
      <c r="C54" s="52"/>
    </row>
    <row r="55" spans="2:3" x14ac:dyDescent="0.35">
      <c r="B55" s="52"/>
      <c r="C55" s="52"/>
    </row>
    <row r="56" spans="2:3" x14ac:dyDescent="0.35">
      <c r="B56" s="52"/>
      <c r="C56" s="52"/>
    </row>
    <row r="57" spans="2:3" x14ac:dyDescent="0.35">
      <c r="B57" s="52"/>
      <c r="C57" s="52"/>
    </row>
  </sheetData>
  <phoneticPr fontId="4" type="noConversion"/>
  <conditionalFormatting sqref="K2">
    <cfRule type="expression" dxfId="3" priority="1" stopIfTrue="1">
      <formula>#REF!&gt;0</formula>
    </cfRule>
  </conditionalFormatting>
  <pageMargins left="0.35" right="0.41" top="0.98425196850393704" bottom="0.98425196850393704" header="0.51181102362204722" footer="0.51181102362204722"/>
  <pageSetup paperSize="9"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65"/>
  <sheetViews>
    <sheetView showGridLines="0" zoomScale="80" zoomScaleNormal="80" workbookViewId="0"/>
  </sheetViews>
  <sheetFormatPr defaultColWidth="9.23046875" defaultRowHeight="15.5" x14ac:dyDescent="0.35"/>
  <cols>
    <col min="1" max="1" width="32.69140625" style="49" customWidth="1"/>
    <col min="2" max="2" width="16.3046875" style="49" customWidth="1"/>
    <col min="3" max="3" width="11.69140625" style="49" customWidth="1"/>
    <col min="4" max="5" width="16.3046875" style="49" customWidth="1"/>
    <col min="6" max="6" width="11.69140625" style="49" customWidth="1"/>
    <col min="7" max="10" width="16.3046875" style="49" customWidth="1"/>
    <col min="11" max="11" width="13.3046875" style="49" customWidth="1"/>
    <col min="12" max="15" width="9.23046875" style="49"/>
    <col min="16" max="16" width="11.69140625" style="49" bestFit="1" customWidth="1"/>
    <col min="17" max="20" width="9.23046875" style="49"/>
    <col min="21" max="21" width="12.4609375" style="49" bestFit="1" customWidth="1"/>
    <col min="22" max="16384" width="9.23046875" style="49"/>
  </cols>
  <sheetData>
    <row r="1" spans="1:21" s="65" customFormat="1" ht="25" customHeight="1" x14ac:dyDescent="0.35">
      <c r="A1" s="61" t="s">
        <v>337</v>
      </c>
    </row>
    <row r="2" spans="1:21" ht="20.5" customHeight="1" x14ac:dyDescent="0.35">
      <c r="A2" s="72" t="s">
        <v>97</v>
      </c>
      <c r="K2" s="147"/>
    </row>
    <row r="3" spans="1:21" s="150" customFormat="1" ht="46.5" x14ac:dyDescent="0.35">
      <c r="A3" s="148" t="s">
        <v>23</v>
      </c>
      <c r="B3" s="149" t="s">
        <v>32</v>
      </c>
      <c r="C3" s="149" t="s">
        <v>33</v>
      </c>
      <c r="D3" s="149" t="s">
        <v>34</v>
      </c>
      <c r="E3" s="149" t="s">
        <v>35</v>
      </c>
      <c r="F3" s="149" t="s">
        <v>36</v>
      </c>
      <c r="G3" s="149" t="s">
        <v>68</v>
      </c>
      <c r="H3" s="149" t="s">
        <v>37</v>
      </c>
      <c r="I3" s="149" t="s">
        <v>38</v>
      </c>
      <c r="J3" s="149" t="s">
        <v>39</v>
      </c>
      <c r="K3" s="149" t="s">
        <v>29</v>
      </c>
    </row>
    <row r="4" spans="1:21" x14ac:dyDescent="0.35">
      <c r="A4" s="49" t="s">
        <v>7</v>
      </c>
      <c r="B4" s="151">
        <v>59316373.5445989</v>
      </c>
      <c r="C4" s="151">
        <v>931618.48016436596</v>
      </c>
      <c r="D4" s="151">
        <v>40914754.764940999</v>
      </c>
      <c r="E4" s="151">
        <v>5799678.99415325</v>
      </c>
      <c r="F4" s="151">
        <v>3398064.6236974499</v>
      </c>
      <c r="G4" s="151">
        <v>24721781.497875098</v>
      </c>
      <c r="H4" s="151">
        <v>508247.22658251697</v>
      </c>
      <c r="I4" s="151">
        <v>5185606.6133998698</v>
      </c>
      <c r="J4" s="151">
        <v>8780600.4870289601</v>
      </c>
      <c r="K4" s="52">
        <v>149556726.2324414</v>
      </c>
      <c r="M4" s="152"/>
      <c r="N4" s="152"/>
      <c r="O4" s="152"/>
      <c r="P4" s="152"/>
      <c r="Q4" s="152"/>
      <c r="R4" s="152"/>
      <c r="S4" s="152"/>
      <c r="T4" s="152"/>
      <c r="U4" s="152"/>
    </row>
    <row r="5" spans="1:21" x14ac:dyDescent="0.35">
      <c r="A5" s="49" t="s">
        <v>0</v>
      </c>
      <c r="B5" s="151">
        <v>103198486.711997</v>
      </c>
      <c r="C5" s="151">
        <v>1746971.4946372299</v>
      </c>
      <c r="D5" s="151">
        <v>71215955.910830796</v>
      </c>
      <c r="E5" s="151">
        <v>11920615.2799448</v>
      </c>
      <c r="F5" s="151">
        <v>6075367.4469621005</v>
      </c>
      <c r="G5" s="151">
        <v>47989538.630172603</v>
      </c>
      <c r="H5" s="151">
        <v>493834.39138179203</v>
      </c>
      <c r="I5" s="151">
        <v>8541226.8846801408</v>
      </c>
      <c r="J5" s="151">
        <v>15932738.5063187</v>
      </c>
      <c r="K5" s="52">
        <v>267114735.25692517</v>
      </c>
      <c r="M5" s="152"/>
      <c r="N5" s="152"/>
      <c r="O5" s="152"/>
      <c r="P5" s="152"/>
      <c r="Q5" s="152"/>
      <c r="R5" s="152"/>
      <c r="S5" s="152"/>
      <c r="T5" s="152"/>
      <c r="U5" s="152"/>
    </row>
    <row r="6" spans="1:21" x14ac:dyDescent="0.35">
      <c r="A6" s="49" t="s">
        <v>1</v>
      </c>
      <c r="B6" s="151">
        <v>88525960.304112807</v>
      </c>
      <c r="C6" s="151">
        <v>1435369.4196480601</v>
      </c>
      <c r="D6" s="151">
        <v>71501833.9740365</v>
      </c>
      <c r="E6" s="151">
        <v>8565821.3290629592</v>
      </c>
      <c r="F6" s="151">
        <v>5738133.39717115</v>
      </c>
      <c r="G6" s="151">
        <v>39569694.0039526</v>
      </c>
      <c r="H6" s="151">
        <v>174108.736588734</v>
      </c>
      <c r="I6" s="151">
        <v>9137731.8375510592</v>
      </c>
      <c r="J6" s="151">
        <v>16788039.566160198</v>
      </c>
      <c r="K6" s="52">
        <v>241436692.56828406</v>
      </c>
      <c r="M6" s="152"/>
      <c r="N6" s="152"/>
      <c r="O6" s="152"/>
      <c r="P6" s="152"/>
      <c r="Q6" s="152"/>
      <c r="R6" s="152"/>
      <c r="S6" s="152"/>
      <c r="T6" s="152"/>
      <c r="U6" s="152"/>
    </row>
    <row r="7" spans="1:21" x14ac:dyDescent="0.35">
      <c r="A7" s="49" t="s">
        <v>8</v>
      </c>
      <c r="B7" s="151">
        <v>87318952.6330515</v>
      </c>
      <c r="C7" s="151">
        <v>1171498.5573988899</v>
      </c>
      <c r="D7" s="151">
        <v>61073131.486722797</v>
      </c>
      <c r="E7" s="151">
        <v>7313057.6164039802</v>
      </c>
      <c r="F7" s="151">
        <v>4660297.3894398697</v>
      </c>
      <c r="G7" s="151">
        <v>32360548.7536624</v>
      </c>
      <c r="H7" s="151">
        <v>168517.71090503599</v>
      </c>
      <c r="I7" s="151">
        <v>8920095.1852082703</v>
      </c>
      <c r="J7" s="151">
        <v>14759553.767033</v>
      </c>
      <c r="K7" s="52">
        <v>217745653.09982577</v>
      </c>
      <c r="M7" s="152"/>
      <c r="N7" s="152"/>
      <c r="O7" s="152"/>
      <c r="P7" s="152"/>
      <c r="Q7" s="152"/>
      <c r="R7" s="152"/>
      <c r="S7" s="152"/>
      <c r="T7" s="152"/>
      <c r="U7" s="152"/>
    </row>
    <row r="8" spans="1:21" x14ac:dyDescent="0.35">
      <c r="A8" s="49" t="s">
        <v>9</v>
      </c>
      <c r="B8" s="151">
        <v>128251394.912524</v>
      </c>
      <c r="C8" s="151">
        <v>1932447.1461705901</v>
      </c>
      <c r="D8" s="151">
        <v>79875047.061448306</v>
      </c>
      <c r="E8" s="151">
        <v>9764784.7332067508</v>
      </c>
      <c r="F8" s="151">
        <v>7627859.7719261805</v>
      </c>
      <c r="G8" s="151">
        <v>47989988.495745599</v>
      </c>
      <c r="H8" s="151">
        <v>225093.538663015</v>
      </c>
      <c r="I8" s="151">
        <v>9609427.9516233504</v>
      </c>
      <c r="J8" s="151">
        <v>16245264.943525599</v>
      </c>
      <c r="K8" s="52">
        <v>301521308.55483335</v>
      </c>
      <c r="M8" s="152"/>
      <c r="N8" s="152"/>
      <c r="O8" s="152"/>
      <c r="P8" s="152"/>
      <c r="Q8" s="152"/>
      <c r="R8" s="152"/>
      <c r="S8" s="152"/>
      <c r="T8" s="152"/>
      <c r="U8" s="152"/>
    </row>
    <row r="9" spans="1:21" x14ac:dyDescent="0.35">
      <c r="A9" s="49" t="s">
        <v>10</v>
      </c>
      <c r="B9" s="151">
        <v>108043057.542873</v>
      </c>
      <c r="C9" s="151">
        <v>1738714.90362477</v>
      </c>
      <c r="D9" s="151">
        <v>78354051.418562502</v>
      </c>
      <c r="E9" s="151">
        <v>7383785.5407459699</v>
      </c>
      <c r="F9" s="151">
        <v>6644604.9072148604</v>
      </c>
      <c r="G9" s="151">
        <v>41573475.1423591</v>
      </c>
      <c r="H9" s="151">
        <v>321698.495176122</v>
      </c>
      <c r="I9" s="151">
        <v>9062420.7548432406</v>
      </c>
      <c r="J9" s="151">
        <v>14795702.102784101</v>
      </c>
      <c r="K9" s="52">
        <v>267917510.80818367</v>
      </c>
      <c r="M9" s="152"/>
      <c r="N9" s="152"/>
      <c r="O9" s="152"/>
      <c r="P9" s="152"/>
      <c r="Q9" s="152"/>
      <c r="R9" s="152"/>
      <c r="S9" s="152"/>
      <c r="T9" s="152"/>
      <c r="U9" s="152"/>
    </row>
    <row r="10" spans="1:21" x14ac:dyDescent="0.35">
      <c r="A10" s="49" t="s">
        <v>2</v>
      </c>
      <c r="B10" s="151">
        <v>108149832.953916</v>
      </c>
      <c r="C10" s="151">
        <v>1666212.4960488901</v>
      </c>
      <c r="D10" s="151">
        <v>75705616.3303359</v>
      </c>
      <c r="E10" s="151">
        <v>13825296.370819001</v>
      </c>
      <c r="F10" s="151">
        <v>6441972.7103181202</v>
      </c>
      <c r="G10" s="151">
        <v>49185296.876000203</v>
      </c>
      <c r="H10" s="151">
        <v>47934.263739119699</v>
      </c>
      <c r="I10" s="151">
        <v>8775365.18241705</v>
      </c>
      <c r="J10" s="151">
        <v>18851674.678220399</v>
      </c>
      <c r="K10" s="52">
        <v>282649201.86181468</v>
      </c>
      <c r="M10" s="152"/>
      <c r="N10" s="152"/>
      <c r="O10" s="152"/>
      <c r="P10" s="152"/>
      <c r="Q10" s="152"/>
      <c r="R10" s="152"/>
      <c r="S10" s="152"/>
      <c r="T10" s="152"/>
      <c r="U10" s="152"/>
    </row>
    <row r="11" spans="1:21" x14ac:dyDescent="0.35">
      <c r="A11" s="49" t="s">
        <v>3</v>
      </c>
      <c r="B11" s="151">
        <v>59807632.501531303</v>
      </c>
      <c r="C11" s="151">
        <v>1017373.77963286</v>
      </c>
      <c r="D11" s="151">
        <v>42202282.653341897</v>
      </c>
      <c r="E11" s="151">
        <v>6697428.6990016801</v>
      </c>
      <c r="F11" s="151">
        <v>3476452.69698699</v>
      </c>
      <c r="G11" s="151">
        <v>26249960.858789001</v>
      </c>
      <c r="H11" s="151">
        <v>107276.17481602301</v>
      </c>
      <c r="I11" s="151">
        <v>5122285.3860613601</v>
      </c>
      <c r="J11" s="151">
        <v>11556209.744777201</v>
      </c>
      <c r="K11" s="52">
        <v>156236902.49493831</v>
      </c>
      <c r="M11" s="152"/>
      <c r="N11" s="152"/>
      <c r="O11" s="152"/>
      <c r="P11" s="152"/>
      <c r="Q11" s="152"/>
      <c r="R11" s="152"/>
      <c r="S11" s="152"/>
      <c r="T11" s="152"/>
      <c r="U11" s="152"/>
    </row>
    <row r="12" spans="1:21" x14ac:dyDescent="0.35">
      <c r="A12" s="49" t="s">
        <v>11</v>
      </c>
      <c r="B12" s="151">
        <v>101708288.30497199</v>
      </c>
      <c r="C12" s="151">
        <v>1677477.51793234</v>
      </c>
      <c r="D12" s="151">
        <v>73217368.252711996</v>
      </c>
      <c r="E12" s="151">
        <v>10079077.0672283</v>
      </c>
      <c r="F12" s="151">
        <v>6126572.5593528496</v>
      </c>
      <c r="G12" s="151">
        <v>43727798.8860991</v>
      </c>
      <c r="H12" s="151">
        <v>365928.64131396799</v>
      </c>
      <c r="I12" s="151">
        <v>8187272.6043029604</v>
      </c>
      <c r="J12" s="151">
        <v>16181245.873440299</v>
      </c>
      <c r="K12" s="52">
        <v>261271029.7073538</v>
      </c>
      <c r="M12" s="152"/>
      <c r="N12" s="152"/>
      <c r="O12" s="152"/>
      <c r="P12" s="152"/>
      <c r="Q12" s="152"/>
      <c r="R12" s="152"/>
      <c r="S12" s="152"/>
      <c r="T12" s="152"/>
      <c r="U12" s="152"/>
    </row>
    <row r="13" spans="1:21" x14ac:dyDescent="0.35">
      <c r="A13" s="49" t="s">
        <v>12</v>
      </c>
      <c r="B13" s="151">
        <v>158882194.75235099</v>
      </c>
      <c r="C13" s="151">
        <v>2401006.4243668402</v>
      </c>
      <c r="D13" s="151">
        <v>111460592.81344201</v>
      </c>
      <c r="E13" s="151">
        <v>14050813.766701199</v>
      </c>
      <c r="F13" s="151">
        <v>9191682.38291784</v>
      </c>
      <c r="G13" s="151">
        <v>62323867.888365299</v>
      </c>
      <c r="H13" s="151">
        <v>1194545.5422912601</v>
      </c>
      <c r="I13" s="151">
        <v>13995674.075766999</v>
      </c>
      <c r="J13" s="151">
        <v>22139176.018670801</v>
      </c>
      <c r="K13" s="52">
        <v>395639553.66487318</v>
      </c>
      <c r="M13" s="152"/>
      <c r="N13" s="152"/>
      <c r="O13" s="152"/>
      <c r="P13" s="152"/>
      <c r="Q13" s="152"/>
      <c r="R13" s="152"/>
      <c r="S13" s="152"/>
      <c r="T13" s="152"/>
      <c r="U13" s="152"/>
    </row>
    <row r="14" spans="1:21" x14ac:dyDescent="0.35">
      <c r="A14" s="49" t="s">
        <v>13</v>
      </c>
      <c r="B14" s="151">
        <v>189355761.25282401</v>
      </c>
      <c r="C14" s="151">
        <v>2914585.1141679399</v>
      </c>
      <c r="D14" s="151">
        <v>145625536.41067001</v>
      </c>
      <c r="E14" s="151">
        <v>12492823.4993088</v>
      </c>
      <c r="F14" s="151">
        <v>12088199.4955058</v>
      </c>
      <c r="G14" s="151">
        <v>80340126.100558594</v>
      </c>
      <c r="H14" s="151">
        <v>969377.35678249097</v>
      </c>
      <c r="I14" s="151">
        <v>19263698.2674818</v>
      </c>
      <c r="J14" s="151">
        <v>25947944.742526501</v>
      </c>
      <c r="K14" s="52">
        <v>488998052.23982596</v>
      </c>
      <c r="M14" s="152"/>
      <c r="N14" s="152"/>
      <c r="O14" s="152"/>
      <c r="P14" s="152"/>
      <c r="Q14" s="152"/>
      <c r="R14" s="152"/>
      <c r="S14" s="152"/>
      <c r="T14" s="152"/>
      <c r="U14" s="152"/>
    </row>
    <row r="15" spans="1:21" x14ac:dyDescent="0.35">
      <c r="A15" s="49" t="s">
        <v>14</v>
      </c>
      <c r="B15" s="151">
        <v>120165372.75783899</v>
      </c>
      <c r="C15" s="151">
        <v>1760820.08864696</v>
      </c>
      <c r="D15" s="151">
        <v>91644925.215241507</v>
      </c>
      <c r="E15" s="151">
        <v>8144712.2734423904</v>
      </c>
      <c r="F15" s="151">
        <v>7002554.4155798396</v>
      </c>
      <c r="G15" s="151">
        <v>45406077.534696303</v>
      </c>
      <c r="H15" s="151">
        <v>2358764.33330297</v>
      </c>
      <c r="I15" s="151">
        <v>15977270.7434012</v>
      </c>
      <c r="J15" s="151">
        <v>16729712.3465776</v>
      </c>
      <c r="K15" s="52">
        <v>309190209.70872778</v>
      </c>
      <c r="M15" s="152"/>
      <c r="N15" s="152"/>
      <c r="O15" s="152"/>
      <c r="P15" s="152"/>
      <c r="Q15" s="152"/>
      <c r="R15" s="152"/>
      <c r="S15" s="152"/>
      <c r="T15" s="152"/>
      <c r="U15" s="152"/>
    </row>
    <row r="16" spans="1:21" x14ac:dyDescent="0.35">
      <c r="A16" s="49" t="s">
        <v>15</v>
      </c>
      <c r="B16" s="151">
        <v>118875054.78997099</v>
      </c>
      <c r="C16" s="151">
        <v>1705910.4948111901</v>
      </c>
      <c r="D16" s="151">
        <v>81881042.589108795</v>
      </c>
      <c r="E16" s="151">
        <v>8359853.19384275</v>
      </c>
      <c r="F16" s="151">
        <v>7156315.6362631898</v>
      </c>
      <c r="G16" s="151">
        <v>44821434.498628102</v>
      </c>
      <c r="H16" s="151">
        <v>757871.50667167199</v>
      </c>
      <c r="I16" s="151">
        <v>13087698.5466814</v>
      </c>
      <c r="J16" s="151">
        <v>16461678.533419801</v>
      </c>
      <c r="K16" s="52">
        <v>293106859.7893979</v>
      </c>
      <c r="M16" s="152"/>
      <c r="N16" s="152"/>
      <c r="O16" s="152"/>
      <c r="P16" s="152"/>
      <c r="Q16" s="152"/>
      <c r="R16" s="152"/>
      <c r="S16" s="152"/>
      <c r="T16" s="152"/>
      <c r="U16" s="152"/>
    </row>
    <row r="17" spans="1:21" x14ac:dyDescent="0.35">
      <c r="A17" s="49" t="s">
        <v>16</v>
      </c>
      <c r="B17" s="151">
        <v>113553662.164854</v>
      </c>
      <c r="C17" s="151">
        <v>1460619.3565640999</v>
      </c>
      <c r="D17" s="151">
        <v>68287028.790877894</v>
      </c>
      <c r="E17" s="151">
        <v>7607356.6759460103</v>
      </c>
      <c r="F17" s="151">
        <v>6552552.4117203699</v>
      </c>
      <c r="G17" s="151">
        <v>40464138.979441002</v>
      </c>
      <c r="H17" s="151">
        <v>167442.525329094</v>
      </c>
      <c r="I17" s="151">
        <v>9062401.00959149</v>
      </c>
      <c r="J17" s="151">
        <v>12369466.0734774</v>
      </c>
      <c r="K17" s="52">
        <v>259524667.98780131</v>
      </c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x14ac:dyDescent="0.35">
      <c r="A18" s="49" t="s">
        <v>4</v>
      </c>
      <c r="B18" s="151">
        <v>209494269.02694499</v>
      </c>
      <c r="C18" s="151">
        <v>3083922.18597914</v>
      </c>
      <c r="D18" s="151">
        <v>150503279.850907</v>
      </c>
      <c r="E18" s="151">
        <v>13372321.4614996</v>
      </c>
      <c r="F18" s="151">
        <v>11775619.7590882</v>
      </c>
      <c r="G18" s="151">
        <v>75466382.415634602</v>
      </c>
      <c r="H18" s="151">
        <v>4223497.2238374697</v>
      </c>
      <c r="I18" s="151">
        <v>21936335.6658074</v>
      </c>
      <c r="J18" s="151">
        <v>30757790.991399501</v>
      </c>
      <c r="K18" s="52">
        <v>520613418.5810979</v>
      </c>
      <c r="M18" s="152"/>
      <c r="N18" s="152"/>
      <c r="O18" s="152"/>
      <c r="P18" s="152"/>
      <c r="Q18" s="152"/>
      <c r="R18" s="152"/>
      <c r="S18" s="152"/>
      <c r="T18" s="152"/>
      <c r="U18" s="152"/>
    </row>
    <row r="19" spans="1:21" x14ac:dyDescent="0.35">
      <c r="A19" s="49" t="s">
        <v>17</v>
      </c>
      <c r="B19" s="151">
        <v>50307054.541576199</v>
      </c>
      <c r="C19" s="151">
        <v>726930.434696118</v>
      </c>
      <c r="D19" s="151">
        <v>39538961.815521099</v>
      </c>
      <c r="E19" s="151">
        <v>2864896.0315211602</v>
      </c>
      <c r="F19" s="151">
        <v>2954189.7273035301</v>
      </c>
      <c r="G19" s="151">
        <v>18636011.575231198</v>
      </c>
      <c r="H19" s="151">
        <v>2145633.5826209099</v>
      </c>
      <c r="I19" s="151">
        <v>5595483.0367780803</v>
      </c>
      <c r="J19" s="151">
        <v>6851074.9655943401</v>
      </c>
      <c r="K19" s="52">
        <v>129620235.71084261</v>
      </c>
      <c r="M19" s="152"/>
      <c r="N19" s="152"/>
      <c r="O19" s="152"/>
      <c r="P19" s="152"/>
      <c r="Q19" s="152"/>
      <c r="R19" s="152"/>
      <c r="S19" s="152"/>
      <c r="T19" s="152"/>
      <c r="U19" s="152"/>
    </row>
    <row r="20" spans="1:21" x14ac:dyDescent="0.35">
      <c r="A20" s="49" t="s">
        <v>18</v>
      </c>
      <c r="B20" s="151">
        <v>156313303.11485001</v>
      </c>
      <c r="C20" s="151">
        <v>2364340.4314374202</v>
      </c>
      <c r="D20" s="151">
        <v>109653214.255575</v>
      </c>
      <c r="E20" s="151">
        <v>10751559.163240099</v>
      </c>
      <c r="F20" s="151">
        <v>8842777.6522401106</v>
      </c>
      <c r="G20" s="151">
        <v>56171183.863600403</v>
      </c>
      <c r="H20" s="151">
        <v>2465636.6804098599</v>
      </c>
      <c r="I20" s="151">
        <v>12371766.233625101</v>
      </c>
      <c r="J20" s="151">
        <v>24489126.509206802</v>
      </c>
      <c r="K20" s="52">
        <v>383422907.90418482</v>
      </c>
      <c r="M20" s="152"/>
      <c r="N20" s="152"/>
      <c r="O20" s="152"/>
      <c r="P20" s="152"/>
      <c r="Q20" s="152"/>
      <c r="R20" s="152"/>
      <c r="S20" s="152"/>
      <c r="T20" s="152"/>
      <c r="U20" s="152"/>
    </row>
    <row r="21" spans="1:21" x14ac:dyDescent="0.35">
      <c r="A21" s="49" t="s">
        <v>5</v>
      </c>
      <c r="B21" s="151">
        <v>53966828.674173802</v>
      </c>
      <c r="C21" s="151">
        <v>906182.30485025898</v>
      </c>
      <c r="D21" s="151">
        <v>46833111.8798654</v>
      </c>
      <c r="E21" s="151">
        <v>4403283.6702242997</v>
      </c>
      <c r="F21" s="151">
        <v>3383670.7839370798</v>
      </c>
      <c r="G21" s="151">
        <v>22777680.851373501</v>
      </c>
      <c r="H21" s="151">
        <v>2625414.23467047</v>
      </c>
      <c r="I21" s="151">
        <v>8067076.9743222203</v>
      </c>
      <c r="J21" s="151">
        <v>9480284.4271838497</v>
      </c>
      <c r="K21" s="52">
        <v>152443533.80060086</v>
      </c>
      <c r="M21" s="152"/>
      <c r="N21" s="152"/>
      <c r="O21" s="152"/>
      <c r="P21" s="152"/>
      <c r="Q21" s="152"/>
      <c r="R21" s="152"/>
      <c r="S21" s="152"/>
      <c r="T21" s="152"/>
      <c r="U21" s="152"/>
    </row>
    <row r="22" spans="1:21" x14ac:dyDescent="0.35">
      <c r="A22" s="49" t="s">
        <v>6</v>
      </c>
      <c r="B22" s="151">
        <v>79917219.692276299</v>
      </c>
      <c r="C22" s="151">
        <v>1079602.7297862701</v>
      </c>
      <c r="D22" s="151">
        <v>58247578.0798847</v>
      </c>
      <c r="E22" s="151">
        <v>4594833.17528845</v>
      </c>
      <c r="F22" s="151">
        <v>4564014.2721239198</v>
      </c>
      <c r="G22" s="151">
        <v>28538669.713489201</v>
      </c>
      <c r="H22" s="151">
        <v>452037.91106067301</v>
      </c>
      <c r="I22" s="151">
        <v>8330704.8055473603</v>
      </c>
      <c r="J22" s="151">
        <v>11161074.3280837</v>
      </c>
      <c r="K22" s="52">
        <v>196885734.70754057</v>
      </c>
      <c r="M22" s="152"/>
      <c r="N22" s="152"/>
      <c r="O22" s="152"/>
      <c r="P22" s="152"/>
      <c r="Q22" s="152"/>
      <c r="R22" s="152"/>
      <c r="S22" s="152"/>
      <c r="T22" s="152"/>
      <c r="U22" s="152"/>
    </row>
    <row r="23" spans="1:21" x14ac:dyDescent="0.35">
      <c r="A23" s="49" t="s">
        <v>19</v>
      </c>
      <c r="B23" s="151">
        <v>66897441.995462798</v>
      </c>
      <c r="C23" s="151">
        <v>1171427.1902670099</v>
      </c>
      <c r="D23" s="151">
        <v>45819182.525070697</v>
      </c>
      <c r="E23" s="151">
        <v>6168024.4969273498</v>
      </c>
      <c r="F23" s="151">
        <v>4626160.6478460301</v>
      </c>
      <c r="G23" s="151">
        <v>29232194.210836601</v>
      </c>
      <c r="H23" s="151">
        <v>431.30011846119999</v>
      </c>
      <c r="I23" s="151">
        <v>5753257.4708843296</v>
      </c>
      <c r="J23" s="151">
        <v>9624457.4815378692</v>
      </c>
      <c r="K23" s="52">
        <v>169292577.31895113</v>
      </c>
      <c r="M23" s="152"/>
      <c r="N23" s="152"/>
      <c r="O23" s="152"/>
      <c r="P23" s="152"/>
      <c r="Q23" s="152"/>
      <c r="R23" s="152"/>
      <c r="S23" s="152"/>
      <c r="T23" s="152"/>
      <c r="U23" s="152"/>
    </row>
    <row r="24" spans="1:21" x14ac:dyDescent="0.35">
      <c r="A24" s="49" t="s">
        <v>20</v>
      </c>
      <c r="B24" s="151">
        <v>136223625.0808</v>
      </c>
      <c r="C24" s="151">
        <v>1745267.83528612</v>
      </c>
      <c r="D24" s="151">
        <v>93584870.056917205</v>
      </c>
      <c r="E24" s="151">
        <v>7593779.6493279403</v>
      </c>
      <c r="F24" s="151">
        <v>7633208.8339992901</v>
      </c>
      <c r="G24" s="151">
        <v>49836054.488299802</v>
      </c>
      <c r="H24" s="151">
        <v>715569.51655496506</v>
      </c>
      <c r="I24" s="151">
        <v>10082869.7254526</v>
      </c>
      <c r="J24" s="151">
        <v>22711127.2632531</v>
      </c>
      <c r="K24" s="52">
        <v>330126372.44989097</v>
      </c>
      <c r="M24" s="152"/>
      <c r="N24" s="152"/>
      <c r="O24" s="152"/>
      <c r="P24" s="152"/>
      <c r="Q24" s="152"/>
      <c r="R24" s="152"/>
      <c r="S24" s="152"/>
      <c r="T24" s="152"/>
      <c r="U24" s="152"/>
    </row>
    <row r="25" spans="1:21" x14ac:dyDescent="0.35">
      <c r="A25" s="49" t="s">
        <v>21</v>
      </c>
      <c r="B25" s="151">
        <v>280418486.746494</v>
      </c>
      <c r="C25" s="151">
        <v>4084614.61388255</v>
      </c>
      <c r="D25" s="151">
        <v>206167055.86398399</v>
      </c>
      <c r="E25" s="151">
        <v>17093364.312162701</v>
      </c>
      <c r="F25" s="151">
        <v>17855655.478404999</v>
      </c>
      <c r="G25" s="151">
        <v>115535894.73518901</v>
      </c>
      <c r="H25" s="151">
        <v>1511139.10718334</v>
      </c>
      <c r="I25" s="151">
        <v>27934331.044572402</v>
      </c>
      <c r="J25" s="151">
        <v>33816999.649780303</v>
      </c>
      <c r="K25" s="151">
        <v>704417541.55165315</v>
      </c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21" ht="15.75" customHeight="1" x14ac:dyDescent="0.35">
      <c r="A26" s="153" t="s">
        <v>22</v>
      </c>
      <c r="B26" s="154">
        <v>2578690253.9999938</v>
      </c>
      <c r="C26" s="154">
        <v>38722912.999999911</v>
      </c>
      <c r="D26" s="154">
        <v>1843306421.9999971</v>
      </c>
      <c r="E26" s="154">
        <v>198847166.99999946</v>
      </c>
      <c r="F26" s="154">
        <v>153815926.99999976</v>
      </c>
      <c r="G26" s="154">
        <v>1022917799.9999995</v>
      </c>
      <c r="H26" s="154">
        <v>21999999.999999963</v>
      </c>
      <c r="I26" s="154">
        <v>243999999.99999973</v>
      </c>
      <c r="J26" s="154">
        <v>376430943</v>
      </c>
      <c r="K26" s="154">
        <v>6478731425.9999876</v>
      </c>
    </row>
    <row r="28" spans="1:21" x14ac:dyDescent="0.35">
      <c r="D28" s="54"/>
    </row>
    <row r="29" spans="1:21" x14ac:dyDescent="0.35"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21" x14ac:dyDescent="0.35"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21" x14ac:dyDescent="0.35"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21" x14ac:dyDescent="0.35"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2:11" x14ac:dyDescent="0.35"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2:11" x14ac:dyDescent="0.35"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2:11" x14ac:dyDescent="0.35"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2:11" x14ac:dyDescent="0.35"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2:11" x14ac:dyDescent="0.35"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2:11" x14ac:dyDescent="0.35"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2:11" x14ac:dyDescent="0.35"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2:11" x14ac:dyDescent="0.35"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2:11" x14ac:dyDescent="0.35"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2:11" x14ac:dyDescent="0.35"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2:11" x14ac:dyDescent="0.35"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2:11" x14ac:dyDescent="0.35"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2:11" x14ac:dyDescent="0.35"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2:11" x14ac:dyDescent="0.35"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2:11" x14ac:dyDescent="0.35"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2:11" x14ac:dyDescent="0.35"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2:11" x14ac:dyDescent="0.35"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2:11" x14ac:dyDescent="0.35"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2:11" x14ac:dyDescent="0.35">
      <c r="K51" s="56"/>
    </row>
    <row r="56" spans="2:11" x14ac:dyDescent="0.35"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65" spans="2:11" x14ac:dyDescent="0.35">
      <c r="B65" s="53"/>
      <c r="C65" s="53"/>
      <c r="D65" s="53"/>
      <c r="E65" s="53"/>
      <c r="F65" s="53"/>
      <c r="G65" s="53"/>
      <c r="H65" s="53"/>
      <c r="I65" s="53"/>
      <c r="J65" s="53"/>
      <c r="K65" s="53"/>
    </row>
  </sheetData>
  <phoneticPr fontId="4" type="noConversion"/>
  <conditionalFormatting sqref="K2">
    <cfRule type="expression" dxfId="2" priority="1" stopIfTrue="1">
      <formula>#REF!&gt;0</formula>
    </cfRule>
  </conditionalFormatting>
  <pageMargins left="0.3" right="0.35" top="1" bottom="1" header="0.5" footer="0.5"/>
  <pageSetup paperSize="9" scale="4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Z187"/>
  <sheetViews>
    <sheetView showGridLines="0" view="pageBreakPreview" zoomScale="80" zoomScaleNormal="63" zoomScaleSheetLayoutView="80" workbookViewId="0">
      <pane xSplit="1" ySplit="4" topLeftCell="B53" activePane="bottomRight" state="frozen"/>
      <selection pane="topRight"/>
      <selection pane="bottomLeft"/>
      <selection pane="bottomRight"/>
    </sheetView>
  </sheetViews>
  <sheetFormatPr defaultColWidth="8.84375" defaultRowHeight="15.5" x14ac:dyDescent="0.35"/>
  <cols>
    <col min="1" max="1" width="50.84375" style="44" customWidth="1"/>
    <col min="2" max="23" width="12.4609375" style="44" customWidth="1"/>
    <col min="24" max="24" width="13.84375" style="44" customWidth="1"/>
    <col min="25" max="25" width="8.84375" style="44" bestFit="1" customWidth="1"/>
    <col min="26" max="16384" width="8.84375" style="44"/>
  </cols>
  <sheetData>
    <row r="1" spans="1:26" s="69" customFormat="1" ht="25" customHeight="1" x14ac:dyDescent="0.35">
      <c r="A1" s="60" t="s">
        <v>338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6" x14ac:dyDescent="0.35">
      <c r="A2" s="107" t="s">
        <v>97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4"/>
    </row>
    <row r="3" spans="1:26" x14ac:dyDescent="0.35">
      <c r="A3" s="107" t="s">
        <v>103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09"/>
    </row>
    <row r="4" spans="1:26" ht="46.5" x14ac:dyDescent="0.35">
      <c r="A4" s="126" t="s">
        <v>43</v>
      </c>
      <c r="B4" s="127" t="s">
        <v>7</v>
      </c>
      <c r="C4" s="127" t="s">
        <v>0</v>
      </c>
      <c r="D4" s="127" t="s">
        <v>1</v>
      </c>
      <c r="E4" s="127" t="s">
        <v>8</v>
      </c>
      <c r="F4" s="127" t="s">
        <v>9</v>
      </c>
      <c r="G4" s="127" t="s">
        <v>10</v>
      </c>
      <c r="H4" s="127" t="s">
        <v>2</v>
      </c>
      <c r="I4" s="127" t="s">
        <v>3</v>
      </c>
      <c r="J4" s="127" t="s">
        <v>11</v>
      </c>
      <c r="K4" s="127" t="s">
        <v>12</v>
      </c>
      <c r="L4" s="127" t="s">
        <v>13</v>
      </c>
      <c r="M4" s="127" t="s">
        <v>14</v>
      </c>
      <c r="N4" s="127" t="s">
        <v>15</v>
      </c>
      <c r="O4" s="127" t="s">
        <v>16</v>
      </c>
      <c r="P4" s="127" t="s">
        <v>4</v>
      </c>
      <c r="Q4" s="127" t="s">
        <v>17</v>
      </c>
      <c r="R4" s="127" t="s">
        <v>18</v>
      </c>
      <c r="S4" s="127" t="s">
        <v>5</v>
      </c>
      <c r="T4" s="127" t="s">
        <v>6</v>
      </c>
      <c r="U4" s="127" t="s">
        <v>19</v>
      </c>
      <c r="V4" s="127" t="s">
        <v>20</v>
      </c>
      <c r="W4" s="127" t="s">
        <v>21</v>
      </c>
      <c r="X4" s="127" t="s">
        <v>22</v>
      </c>
    </row>
    <row r="5" spans="1:26" x14ac:dyDescent="0.35">
      <c r="A5" s="128" t="s">
        <v>107</v>
      </c>
      <c r="B5" s="129">
        <v>59316373.544598818</v>
      </c>
      <c r="C5" s="129">
        <v>103198486.7119977</v>
      </c>
      <c r="D5" s="129">
        <v>88525960.304112718</v>
      </c>
      <c r="E5" s="129">
        <v>87318952.63305147</v>
      </c>
      <c r="F5" s="129">
        <v>128251394.91252422</v>
      </c>
      <c r="G5" s="129">
        <v>108043057.54287289</v>
      </c>
      <c r="H5" s="129">
        <v>108149832.95391637</v>
      </c>
      <c r="I5" s="129">
        <v>59807632.501531094</v>
      </c>
      <c r="J5" s="129">
        <v>101708288.30497247</v>
      </c>
      <c r="K5" s="129">
        <v>158882194.75235096</v>
      </c>
      <c r="L5" s="129">
        <v>189355761.25282413</v>
      </c>
      <c r="M5" s="129">
        <v>120165372.75783899</v>
      </c>
      <c r="N5" s="129">
        <v>118875054.78997105</v>
      </c>
      <c r="O5" s="129">
        <v>113553662.16485403</v>
      </c>
      <c r="P5" s="129">
        <v>209494269.02694574</v>
      </c>
      <c r="Q5" s="129">
        <v>50307054.541576125</v>
      </c>
      <c r="R5" s="129">
        <v>156313303.11485043</v>
      </c>
      <c r="S5" s="129">
        <v>53966828.674173683</v>
      </c>
      <c r="T5" s="129">
        <v>79917219.692276314</v>
      </c>
      <c r="U5" s="129">
        <v>66897441.995462716</v>
      </c>
      <c r="V5" s="129">
        <v>136223625.08080056</v>
      </c>
      <c r="W5" s="129">
        <v>280418486.74649364</v>
      </c>
      <c r="X5" s="129">
        <v>2578690253.9999962</v>
      </c>
    </row>
    <row r="6" spans="1:26" ht="31" x14ac:dyDescent="0.35">
      <c r="A6" s="130" t="s">
        <v>44</v>
      </c>
      <c r="B6" s="131">
        <v>28122753.1708914</v>
      </c>
      <c r="C6" s="131">
        <v>46166720.915508501</v>
      </c>
      <c r="D6" s="131">
        <v>39709271.561426699</v>
      </c>
      <c r="E6" s="131">
        <v>38093404.504121602</v>
      </c>
      <c r="F6" s="131">
        <v>59202731.517251402</v>
      </c>
      <c r="G6" s="131">
        <v>52831171.419144303</v>
      </c>
      <c r="H6" s="131">
        <v>47677084.3492788</v>
      </c>
      <c r="I6" s="131">
        <v>25654122.649488799</v>
      </c>
      <c r="J6" s="131">
        <v>47483158.4895951</v>
      </c>
      <c r="K6" s="131">
        <v>72982280.2322997</v>
      </c>
      <c r="L6" s="131">
        <v>87019039.051763698</v>
      </c>
      <c r="M6" s="131">
        <v>53391865.633743502</v>
      </c>
      <c r="N6" s="131">
        <v>54634179.218320101</v>
      </c>
      <c r="O6" s="131">
        <v>52170712.897874899</v>
      </c>
      <c r="P6" s="131">
        <v>93803433.417003095</v>
      </c>
      <c r="Q6" s="131">
        <v>23397496.539726999</v>
      </c>
      <c r="R6" s="131">
        <v>70920050.101123706</v>
      </c>
      <c r="S6" s="131">
        <v>25783640.8707105</v>
      </c>
      <c r="T6" s="131">
        <v>35570817.897296399</v>
      </c>
      <c r="U6" s="131">
        <v>31080132.878828801</v>
      </c>
      <c r="V6" s="131">
        <v>63145198.281355999</v>
      </c>
      <c r="W6" s="131">
        <v>131833947.966416</v>
      </c>
      <c r="X6" s="131">
        <v>1180673213.56317</v>
      </c>
      <c r="Y6" s="58"/>
      <c r="Z6" s="132"/>
    </row>
    <row r="7" spans="1:26" ht="31" x14ac:dyDescent="0.35">
      <c r="A7" s="130" t="s">
        <v>45</v>
      </c>
      <c r="B7" s="133">
        <v>19660207.517389301</v>
      </c>
      <c r="C7" s="133">
        <v>36766675.695163302</v>
      </c>
      <c r="D7" s="133">
        <v>32148722.952776399</v>
      </c>
      <c r="E7" s="133">
        <v>34154821.5197386</v>
      </c>
      <c r="F7" s="133">
        <v>47648641.506418899</v>
      </c>
      <c r="G7" s="133">
        <v>35864581.878937699</v>
      </c>
      <c r="H7" s="133">
        <v>37512485.837344497</v>
      </c>
      <c r="I7" s="133">
        <v>20779715.772369601</v>
      </c>
      <c r="J7" s="133">
        <v>35184118.7792629</v>
      </c>
      <c r="K7" s="133">
        <v>58042703.471460797</v>
      </c>
      <c r="L7" s="133">
        <v>71906562.985250205</v>
      </c>
      <c r="M7" s="133">
        <v>46297909.6050606</v>
      </c>
      <c r="N7" s="133">
        <v>44490147.805244699</v>
      </c>
      <c r="O7" s="133">
        <v>43418194.553235501</v>
      </c>
      <c r="P7" s="133">
        <v>80743045.692130297</v>
      </c>
      <c r="Q7" s="133">
        <v>17536023.739760999</v>
      </c>
      <c r="R7" s="133">
        <v>59597234.927417703</v>
      </c>
      <c r="S7" s="133">
        <v>18065337.898819499</v>
      </c>
      <c r="T7" s="133">
        <v>30880127.470886499</v>
      </c>
      <c r="U7" s="133">
        <v>22499035.106336702</v>
      </c>
      <c r="V7" s="133">
        <v>50321002.090717398</v>
      </c>
      <c r="W7" s="133">
        <v>101780992.670067</v>
      </c>
      <c r="X7" s="133">
        <v>945298289.47578907</v>
      </c>
      <c r="Y7" s="58"/>
      <c r="Z7" s="132"/>
    </row>
    <row r="8" spans="1:26" x14ac:dyDescent="0.35">
      <c r="A8" s="130" t="s">
        <v>46</v>
      </c>
      <c r="B8" s="133">
        <v>6466589.9768277695</v>
      </c>
      <c r="C8" s="133">
        <v>11097797.9883455</v>
      </c>
      <c r="D8" s="133">
        <v>10317767.764061799</v>
      </c>
      <c r="E8" s="133">
        <v>9268895.2646761108</v>
      </c>
      <c r="F8" s="133">
        <v>15135753.6868631</v>
      </c>
      <c r="G8" s="133">
        <v>13017855.147895001</v>
      </c>
      <c r="H8" s="133">
        <v>11201294.056868</v>
      </c>
      <c r="I8" s="133">
        <v>5825933.3623899296</v>
      </c>
      <c r="J8" s="133">
        <v>11510013.5339626</v>
      </c>
      <c r="K8" s="133">
        <v>17717717.4561533</v>
      </c>
      <c r="L8" s="133">
        <v>20904478.013736099</v>
      </c>
      <c r="M8" s="133">
        <v>13779390.364228301</v>
      </c>
      <c r="N8" s="133">
        <v>13393049.5564589</v>
      </c>
      <c r="O8" s="133">
        <v>12408984.6887474</v>
      </c>
      <c r="P8" s="133">
        <v>24105328.8966855</v>
      </c>
      <c r="Q8" s="133">
        <v>6313030.8773114402</v>
      </c>
      <c r="R8" s="133">
        <v>18028187.615599301</v>
      </c>
      <c r="S8" s="133">
        <v>6859473.6171222599</v>
      </c>
      <c r="T8" s="133">
        <v>9368382.8410559297</v>
      </c>
      <c r="U8" s="133">
        <v>8123584.1669453504</v>
      </c>
      <c r="V8" s="133">
        <v>15366114.360169699</v>
      </c>
      <c r="W8" s="133">
        <v>31375564.907031599</v>
      </c>
      <c r="X8" s="133">
        <v>291585188.14313495</v>
      </c>
      <c r="Y8" s="58"/>
      <c r="Z8" s="132"/>
    </row>
    <row r="9" spans="1:26" x14ac:dyDescent="0.35">
      <c r="A9" s="130" t="s">
        <v>47</v>
      </c>
      <c r="B9" s="133">
        <v>2095585.80086931</v>
      </c>
      <c r="C9" s="133">
        <v>4241044.8824930601</v>
      </c>
      <c r="D9" s="133">
        <v>2802263.9597513699</v>
      </c>
      <c r="E9" s="133">
        <v>2446295.2345389798</v>
      </c>
      <c r="F9" s="133">
        <v>2553454.1255741902</v>
      </c>
      <c r="G9" s="133">
        <v>2368262.4862229899</v>
      </c>
      <c r="H9" s="133">
        <v>6418283.7380192699</v>
      </c>
      <c r="I9" s="133">
        <v>3925846.2709853901</v>
      </c>
      <c r="J9" s="133">
        <v>3260911.2387498999</v>
      </c>
      <c r="K9" s="133">
        <v>4185908.3873447301</v>
      </c>
      <c r="L9" s="133">
        <v>3203709.8788465201</v>
      </c>
      <c r="M9" s="133">
        <v>2171842.95517044</v>
      </c>
      <c r="N9" s="133">
        <v>2206612.09595476</v>
      </c>
      <c r="O9" s="133">
        <v>2306173.2101683002</v>
      </c>
      <c r="P9" s="133">
        <v>3519736.4330034102</v>
      </c>
      <c r="Q9" s="133">
        <v>983764.42738421797</v>
      </c>
      <c r="R9" s="133">
        <v>2563083.6769552999</v>
      </c>
      <c r="S9" s="133">
        <v>1002346.21653907</v>
      </c>
      <c r="T9" s="133">
        <v>1405401.5506229801</v>
      </c>
      <c r="U9" s="133">
        <v>2613442.1647971198</v>
      </c>
      <c r="V9" s="133">
        <v>2470007.1419403502</v>
      </c>
      <c r="W9" s="133">
        <v>4893296.70284981</v>
      </c>
      <c r="X9" s="133">
        <v>63637272.578781463</v>
      </c>
      <c r="Y9" s="58"/>
      <c r="Z9" s="132"/>
    </row>
    <row r="10" spans="1:26" x14ac:dyDescent="0.35">
      <c r="A10" s="130" t="s">
        <v>48</v>
      </c>
      <c r="B10" s="133">
        <v>1898485.5998151</v>
      </c>
      <c r="C10" s="133">
        <v>2874361.3942739801</v>
      </c>
      <c r="D10" s="133">
        <v>1915880.5416895901</v>
      </c>
      <c r="E10" s="133">
        <v>1928539.8196785999</v>
      </c>
      <c r="F10" s="133">
        <v>2259741.5711507099</v>
      </c>
      <c r="G10" s="133">
        <v>2473642.6925739199</v>
      </c>
      <c r="H10" s="133">
        <v>2267095.3869501599</v>
      </c>
      <c r="I10" s="133">
        <v>1783804.5485803401</v>
      </c>
      <c r="J10" s="133">
        <v>2528023.2506363499</v>
      </c>
      <c r="K10" s="133">
        <v>3715017.4612813899</v>
      </c>
      <c r="L10" s="133">
        <v>4338817.5388586204</v>
      </c>
      <c r="M10" s="133">
        <v>3167481.7621392598</v>
      </c>
      <c r="N10" s="133">
        <v>2818325.3610882</v>
      </c>
      <c r="O10" s="133">
        <v>1925165.3530069001</v>
      </c>
      <c r="P10" s="133">
        <v>5241873.5763768004</v>
      </c>
      <c r="Q10" s="133">
        <v>1358621.17746363</v>
      </c>
      <c r="R10" s="133">
        <v>3635769.7557223099</v>
      </c>
      <c r="S10" s="133">
        <v>1587320.5476247401</v>
      </c>
      <c r="T10" s="133">
        <v>1793512.57436442</v>
      </c>
      <c r="U10" s="133">
        <v>1248067.37065544</v>
      </c>
      <c r="V10" s="133">
        <v>3343853.4365461301</v>
      </c>
      <c r="W10" s="133">
        <v>7539497.2535387501</v>
      </c>
      <c r="X10" s="133">
        <v>61642897.97401534</v>
      </c>
      <c r="Y10" s="58"/>
      <c r="Z10" s="132"/>
    </row>
    <row r="11" spans="1:26" x14ac:dyDescent="0.35">
      <c r="A11" s="130" t="s">
        <v>49</v>
      </c>
      <c r="B11" s="133">
        <v>1072751.4788059399</v>
      </c>
      <c r="C11" s="133">
        <v>2051885.8362133501</v>
      </c>
      <c r="D11" s="133">
        <v>1632053.5244068699</v>
      </c>
      <c r="E11" s="133">
        <v>1426996.29029758</v>
      </c>
      <c r="F11" s="133">
        <v>1451072.50526594</v>
      </c>
      <c r="G11" s="133">
        <v>1487543.9180989801</v>
      </c>
      <c r="H11" s="133">
        <v>3073589.58545563</v>
      </c>
      <c r="I11" s="133">
        <v>1838209.89771704</v>
      </c>
      <c r="J11" s="133">
        <v>1742063.0127656099</v>
      </c>
      <c r="K11" s="133">
        <v>2238567.7438110402</v>
      </c>
      <c r="L11" s="133">
        <v>1983153.78436898</v>
      </c>
      <c r="M11" s="133">
        <v>1356882.4374968801</v>
      </c>
      <c r="N11" s="133">
        <v>1332740.75290438</v>
      </c>
      <c r="O11" s="133">
        <v>1324431.4618210299</v>
      </c>
      <c r="P11" s="133">
        <v>2080851.0117466501</v>
      </c>
      <c r="Q11" s="133">
        <v>718117.77992883802</v>
      </c>
      <c r="R11" s="133">
        <v>1568977.03803208</v>
      </c>
      <c r="S11" s="133">
        <v>668709.52335761394</v>
      </c>
      <c r="T11" s="133">
        <v>898977.35805008502</v>
      </c>
      <c r="U11" s="133">
        <v>1333180.3078993</v>
      </c>
      <c r="V11" s="133">
        <v>1577449.7700709901</v>
      </c>
      <c r="W11" s="133">
        <v>2995187.2465904802</v>
      </c>
      <c r="X11" s="133">
        <v>35853392.265105292</v>
      </c>
      <c r="Y11" s="58"/>
      <c r="Z11" s="132"/>
    </row>
    <row r="12" spans="1:26" s="1" customFormat="1" x14ac:dyDescent="0.35">
      <c r="A12" s="134" t="s">
        <v>106</v>
      </c>
      <c r="B12" s="135">
        <v>931618.48016436386</v>
      </c>
      <c r="C12" s="135">
        <v>1746971.4946372311</v>
      </c>
      <c r="D12" s="135">
        <v>1435369.4196480617</v>
      </c>
      <c r="E12" s="135">
        <v>1171498.5573988887</v>
      </c>
      <c r="F12" s="135">
        <v>1932447.1461705938</v>
      </c>
      <c r="G12" s="135">
        <v>1738714.9036247761</v>
      </c>
      <c r="H12" s="135">
        <v>1666212.4960488919</v>
      </c>
      <c r="I12" s="135">
        <v>1017373.7796328627</v>
      </c>
      <c r="J12" s="135">
        <v>1677477.5179323398</v>
      </c>
      <c r="K12" s="135">
        <v>2401006.4243668485</v>
      </c>
      <c r="L12" s="135">
        <v>2914585.1141679413</v>
      </c>
      <c r="M12" s="135">
        <v>1760820.0886469602</v>
      </c>
      <c r="N12" s="135">
        <v>1705910.4948111912</v>
      </c>
      <c r="O12" s="135">
        <v>1460619.3565641069</v>
      </c>
      <c r="P12" s="135">
        <v>3083922.1859791381</v>
      </c>
      <c r="Q12" s="135">
        <v>726930.43469611695</v>
      </c>
      <c r="R12" s="135">
        <v>2364340.4314374221</v>
      </c>
      <c r="S12" s="135">
        <v>906182.30485025945</v>
      </c>
      <c r="T12" s="135">
        <v>1079602.7297862724</v>
      </c>
      <c r="U12" s="135">
        <v>1171427.190267012</v>
      </c>
      <c r="V12" s="135">
        <v>1745267.835286123</v>
      </c>
      <c r="W12" s="135">
        <v>4084614.6138825472</v>
      </c>
      <c r="X12" s="135">
        <v>38722912.999999948</v>
      </c>
      <c r="Y12" s="136"/>
      <c r="Z12" s="137"/>
    </row>
    <row r="13" spans="1:26" x14ac:dyDescent="0.35">
      <c r="A13" s="130" t="s">
        <v>52</v>
      </c>
      <c r="B13" s="133">
        <v>367434.31428461801</v>
      </c>
      <c r="C13" s="133">
        <v>773850.93865101505</v>
      </c>
      <c r="D13" s="133">
        <v>608976.70499521797</v>
      </c>
      <c r="E13" s="133">
        <v>564376.916285782</v>
      </c>
      <c r="F13" s="133">
        <v>901360.35127589502</v>
      </c>
      <c r="G13" s="133">
        <v>821385.27842059499</v>
      </c>
      <c r="H13" s="133">
        <v>652774.08730246301</v>
      </c>
      <c r="I13" s="133">
        <v>475476.18137767899</v>
      </c>
      <c r="J13" s="133">
        <v>697210.98624462995</v>
      </c>
      <c r="K13" s="133">
        <v>1078949.4939635601</v>
      </c>
      <c r="L13" s="133">
        <v>1592667.6926285799</v>
      </c>
      <c r="M13" s="133">
        <v>864646.13859557</v>
      </c>
      <c r="N13" s="133">
        <v>839326.60387621005</v>
      </c>
      <c r="O13" s="133">
        <v>757430.44586684997</v>
      </c>
      <c r="P13" s="133">
        <v>1530020.73180541</v>
      </c>
      <c r="Q13" s="133">
        <v>372978.58758885402</v>
      </c>
      <c r="R13" s="133">
        <v>1117155.7008545899</v>
      </c>
      <c r="S13" s="133">
        <v>413292.22045720503</v>
      </c>
      <c r="T13" s="133">
        <v>554412.435833934</v>
      </c>
      <c r="U13" s="133">
        <v>484695.298536496</v>
      </c>
      <c r="V13" s="133">
        <v>985181.39731325896</v>
      </c>
      <c r="W13" s="133">
        <v>2613855.3342562402</v>
      </c>
      <c r="X13" s="133">
        <v>19067457.840414654</v>
      </c>
      <c r="Y13" s="58"/>
      <c r="Z13" s="132"/>
    </row>
    <row r="14" spans="1:26" x14ac:dyDescent="0.35">
      <c r="A14" s="130" t="s">
        <v>50</v>
      </c>
      <c r="B14" s="133">
        <v>357474.094733815</v>
      </c>
      <c r="C14" s="133">
        <v>612522.21170024504</v>
      </c>
      <c r="D14" s="133">
        <v>486485.37643477402</v>
      </c>
      <c r="E14" s="133">
        <v>312240.16592155403</v>
      </c>
      <c r="F14" s="133">
        <v>584101.23245970195</v>
      </c>
      <c r="G14" s="133">
        <v>526478.600107354</v>
      </c>
      <c r="H14" s="133">
        <v>637965.83007082494</v>
      </c>
      <c r="I14" s="133">
        <v>335511.29031630699</v>
      </c>
      <c r="J14" s="133">
        <v>614865.06118988595</v>
      </c>
      <c r="K14" s="133">
        <v>772492.62005438702</v>
      </c>
      <c r="L14" s="133">
        <v>605407.63966401201</v>
      </c>
      <c r="M14" s="133">
        <v>459790.79270835302</v>
      </c>
      <c r="N14" s="133">
        <v>442400.08092577901</v>
      </c>
      <c r="O14" s="133">
        <v>322642.26868888998</v>
      </c>
      <c r="P14" s="133">
        <v>831227.44212389598</v>
      </c>
      <c r="Q14" s="133">
        <v>173390.86031094601</v>
      </c>
      <c r="R14" s="133">
        <v>704363.61750721105</v>
      </c>
      <c r="S14" s="133">
        <v>284136.60649049102</v>
      </c>
      <c r="T14" s="133">
        <v>243596.53894628101</v>
      </c>
      <c r="U14" s="133">
        <v>433664.51170344697</v>
      </c>
      <c r="V14" s="133">
        <v>297153.96718860499</v>
      </c>
      <c r="W14" s="133">
        <v>440580.834875801</v>
      </c>
      <c r="X14" s="133">
        <v>10478491.644122561</v>
      </c>
      <c r="Y14" s="58"/>
      <c r="Z14" s="132"/>
    </row>
    <row r="15" spans="1:26" x14ac:dyDescent="0.35">
      <c r="A15" s="130" t="s">
        <v>51</v>
      </c>
      <c r="B15" s="133">
        <v>138655.81189823701</v>
      </c>
      <c r="C15" s="133">
        <v>242055.21646310799</v>
      </c>
      <c r="D15" s="133">
        <v>238289.81621382301</v>
      </c>
      <c r="E15" s="133">
        <v>194925.41186275199</v>
      </c>
      <c r="F15" s="133">
        <v>299933.94063685002</v>
      </c>
      <c r="G15" s="133">
        <v>266844.94702414202</v>
      </c>
      <c r="H15" s="133">
        <v>251427.78688342799</v>
      </c>
      <c r="I15" s="133">
        <v>137680.27132109899</v>
      </c>
      <c r="J15" s="133">
        <v>248620.122715454</v>
      </c>
      <c r="K15" s="133">
        <v>367383.819077641</v>
      </c>
      <c r="L15" s="133">
        <v>499327.17449608498</v>
      </c>
      <c r="M15" s="133">
        <v>298659.11944234499</v>
      </c>
      <c r="N15" s="133">
        <v>287979.29935173702</v>
      </c>
      <c r="O15" s="133">
        <v>250630.084314151</v>
      </c>
      <c r="P15" s="133">
        <v>482552.29431251698</v>
      </c>
      <c r="Q15" s="133">
        <v>122914.583533771</v>
      </c>
      <c r="R15" s="133">
        <v>363583.778721412</v>
      </c>
      <c r="S15" s="133">
        <v>146770.63018652401</v>
      </c>
      <c r="T15" s="133">
        <v>190102.261827582</v>
      </c>
      <c r="U15" s="133">
        <v>176178.901015868</v>
      </c>
      <c r="V15" s="133">
        <v>307087.09750162001</v>
      </c>
      <c r="W15" s="133">
        <v>708812.58397967799</v>
      </c>
      <c r="X15" s="133">
        <v>6220414.9527798239</v>
      </c>
      <c r="Y15" s="58"/>
      <c r="Z15" s="132"/>
    </row>
    <row r="16" spans="1:26" x14ac:dyDescent="0.35">
      <c r="A16" s="130" t="s">
        <v>53</v>
      </c>
      <c r="B16" s="133">
        <v>68054.259247693903</v>
      </c>
      <c r="C16" s="133">
        <v>118543.127822863</v>
      </c>
      <c r="D16" s="133">
        <v>101617.522004247</v>
      </c>
      <c r="E16" s="133">
        <v>99956.063328800694</v>
      </c>
      <c r="F16" s="133">
        <v>147051.62179814701</v>
      </c>
      <c r="G16" s="133">
        <v>124006.07807268501</v>
      </c>
      <c r="H16" s="133">
        <v>124044.79179217599</v>
      </c>
      <c r="I16" s="133">
        <v>68706.036617777601</v>
      </c>
      <c r="J16" s="133">
        <v>116781.34778236999</v>
      </c>
      <c r="K16" s="133">
        <v>182180.49127125999</v>
      </c>
      <c r="L16" s="133">
        <v>217182.60737926399</v>
      </c>
      <c r="M16" s="133">
        <v>137724.037900692</v>
      </c>
      <c r="N16" s="133">
        <v>136204.510657465</v>
      </c>
      <c r="O16" s="133">
        <v>129916.557694216</v>
      </c>
      <c r="P16" s="133">
        <v>240121.71773731499</v>
      </c>
      <c r="Q16" s="133">
        <v>57646.4032625459</v>
      </c>
      <c r="R16" s="133">
        <v>179237.33435420899</v>
      </c>
      <c r="S16" s="133">
        <v>61982.847716039403</v>
      </c>
      <c r="T16" s="133">
        <v>91491.493178475503</v>
      </c>
      <c r="U16" s="133">
        <v>76888.479011201096</v>
      </c>
      <c r="V16" s="133">
        <v>155845.37328263899</v>
      </c>
      <c r="W16" s="133">
        <v>321365.86077082797</v>
      </c>
      <c r="X16" s="133">
        <v>2956548.5626829104</v>
      </c>
      <c r="Y16" s="58"/>
      <c r="Z16" s="132"/>
    </row>
    <row r="17" spans="1:26" s="1" customFormat="1" x14ac:dyDescent="0.35">
      <c r="A17" s="134" t="s">
        <v>108</v>
      </c>
      <c r="B17" s="138">
        <v>40914754.764940843</v>
      </c>
      <c r="C17" s="138">
        <v>71215955.910830677</v>
      </c>
      <c r="D17" s="138">
        <v>71501833.974036455</v>
      </c>
      <c r="E17" s="138">
        <v>61073131.486722782</v>
      </c>
      <c r="F17" s="138">
        <v>79875047.061448216</v>
      </c>
      <c r="G17" s="138">
        <v>78354051.418562487</v>
      </c>
      <c r="H17" s="138">
        <v>75705616.330335781</v>
      </c>
      <c r="I17" s="138">
        <v>42202282.653341845</v>
      </c>
      <c r="J17" s="138">
        <v>73217368.252711892</v>
      </c>
      <c r="K17" s="138">
        <v>111460592.81344217</v>
      </c>
      <c r="L17" s="138">
        <v>145625536.41066998</v>
      </c>
      <c r="M17" s="138">
        <v>91644925.215241402</v>
      </c>
      <c r="N17" s="138">
        <v>81881042.589108795</v>
      </c>
      <c r="O17" s="138">
        <v>68287028.790877804</v>
      </c>
      <c r="P17" s="138">
        <v>150503279.85090703</v>
      </c>
      <c r="Q17" s="138">
        <v>39538961.815521039</v>
      </c>
      <c r="R17" s="138">
        <v>109653214.25557575</v>
      </c>
      <c r="S17" s="138">
        <v>46833111.879865304</v>
      </c>
      <c r="T17" s="138">
        <v>58247578.079884551</v>
      </c>
      <c r="U17" s="138">
        <v>45819182.525070697</v>
      </c>
      <c r="V17" s="138">
        <v>93584870.056916937</v>
      </c>
      <c r="W17" s="138">
        <v>206167055.86398473</v>
      </c>
      <c r="X17" s="138">
        <v>1843306421.9999974</v>
      </c>
      <c r="Y17" s="136"/>
      <c r="Z17" s="137"/>
    </row>
    <row r="18" spans="1:26" x14ac:dyDescent="0.35">
      <c r="A18" s="130" t="s">
        <v>54</v>
      </c>
      <c r="B18" s="133">
        <v>16640670.1381352</v>
      </c>
      <c r="C18" s="133">
        <v>29704700.060201298</v>
      </c>
      <c r="D18" s="133">
        <v>32169390.88507</v>
      </c>
      <c r="E18" s="133">
        <v>24024246.935406901</v>
      </c>
      <c r="F18" s="133">
        <v>28153467.9585674</v>
      </c>
      <c r="G18" s="133">
        <v>26808755.5196639</v>
      </c>
      <c r="H18" s="133">
        <v>34235514.693187498</v>
      </c>
      <c r="I18" s="133">
        <v>18370077.592076499</v>
      </c>
      <c r="J18" s="133">
        <v>28841337.474129099</v>
      </c>
      <c r="K18" s="133">
        <v>44644730.798928902</v>
      </c>
      <c r="L18" s="133">
        <v>52210311.022561803</v>
      </c>
      <c r="M18" s="133">
        <v>33181305.215573199</v>
      </c>
      <c r="N18" s="133">
        <v>27676144.919116698</v>
      </c>
      <c r="O18" s="133">
        <v>24203970.073086102</v>
      </c>
      <c r="P18" s="133">
        <v>50900854.732088402</v>
      </c>
      <c r="Q18" s="133">
        <v>12535122.134648001</v>
      </c>
      <c r="R18" s="133">
        <v>35428031.568892002</v>
      </c>
      <c r="S18" s="133">
        <v>16163323.8011682</v>
      </c>
      <c r="T18" s="133">
        <v>19842883.023362599</v>
      </c>
      <c r="U18" s="133">
        <v>19325224.568766098</v>
      </c>
      <c r="V18" s="133">
        <v>27774581.3119535</v>
      </c>
      <c r="W18" s="133">
        <v>55890019.457625002</v>
      </c>
      <c r="X18" s="133">
        <v>658724663.88420832</v>
      </c>
      <c r="Y18" s="58"/>
      <c r="Z18" s="132"/>
    </row>
    <row r="19" spans="1:26" x14ac:dyDescent="0.35">
      <c r="A19" s="130" t="s">
        <v>55</v>
      </c>
      <c r="B19" s="133">
        <v>12850232.332821799</v>
      </c>
      <c r="C19" s="133">
        <v>23283758.8816792</v>
      </c>
      <c r="D19" s="133">
        <v>21149870.744105998</v>
      </c>
      <c r="E19" s="133">
        <v>18537308.981180601</v>
      </c>
      <c r="F19" s="133">
        <v>28598482.591251701</v>
      </c>
      <c r="G19" s="133">
        <v>25631488.825741898</v>
      </c>
      <c r="H19" s="133">
        <v>24848947.540874202</v>
      </c>
      <c r="I19" s="133">
        <v>13820457.4973794</v>
      </c>
      <c r="J19" s="133">
        <v>22720750.021985799</v>
      </c>
      <c r="K19" s="133">
        <v>35454227.666457497</v>
      </c>
      <c r="L19" s="133">
        <v>49042082.108820602</v>
      </c>
      <c r="M19" s="133">
        <v>29726735.711486202</v>
      </c>
      <c r="N19" s="133">
        <v>28515876.061647501</v>
      </c>
      <c r="O19" s="133">
        <v>24124927.497090999</v>
      </c>
      <c r="P19" s="133">
        <v>48639736.972551599</v>
      </c>
      <c r="Q19" s="133">
        <v>12532521.952425599</v>
      </c>
      <c r="R19" s="133">
        <v>36305976.3285347</v>
      </c>
      <c r="S19" s="133">
        <v>14629447.3381848</v>
      </c>
      <c r="T19" s="133">
        <v>18586940.191762298</v>
      </c>
      <c r="U19" s="133">
        <v>16314772.554224299</v>
      </c>
      <c r="V19" s="133">
        <v>30591327.164401699</v>
      </c>
      <c r="W19" s="133">
        <v>74484415.9785375</v>
      </c>
      <c r="X19" s="133">
        <v>610390284.94314599</v>
      </c>
      <c r="Y19" s="58"/>
      <c r="Z19" s="132"/>
    </row>
    <row r="20" spans="1:26" x14ac:dyDescent="0.35">
      <c r="A20" s="130" t="s">
        <v>56</v>
      </c>
      <c r="B20" s="133">
        <v>11077357.687890099</v>
      </c>
      <c r="C20" s="133">
        <v>17443501.037384901</v>
      </c>
      <c r="D20" s="133">
        <v>17598343.309744101</v>
      </c>
      <c r="E20" s="133">
        <v>18093319.373063099</v>
      </c>
      <c r="F20" s="133">
        <v>22436929.5284881</v>
      </c>
      <c r="G20" s="133">
        <v>25155710.9021274</v>
      </c>
      <c r="H20" s="133">
        <v>16016188.842948699</v>
      </c>
      <c r="I20" s="133">
        <v>9709353.5105463695</v>
      </c>
      <c r="J20" s="133">
        <v>21048320.446932901</v>
      </c>
      <c r="K20" s="133">
        <v>30161905.997106601</v>
      </c>
      <c r="L20" s="133">
        <v>43539472.9022974</v>
      </c>
      <c r="M20" s="133">
        <v>28084933.490943901</v>
      </c>
      <c r="N20" s="133">
        <v>25094028.456014302</v>
      </c>
      <c r="O20" s="133">
        <v>19538205.408867799</v>
      </c>
      <c r="P20" s="133">
        <v>49798556.5229031</v>
      </c>
      <c r="Q20" s="133">
        <v>14189870.555747701</v>
      </c>
      <c r="R20" s="133">
        <v>37276721.574597903</v>
      </c>
      <c r="S20" s="133">
        <v>15769827.211630899</v>
      </c>
      <c r="T20" s="133">
        <v>19385345.746062499</v>
      </c>
      <c r="U20" s="133">
        <v>9919898.5338546</v>
      </c>
      <c r="V20" s="133">
        <v>34669170.2504379</v>
      </c>
      <c r="W20" s="133">
        <v>74768306.676634401</v>
      </c>
      <c r="X20" s="133">
        <v>560775267.96622467</v>
      </c>
      <c r="Y20" s="58"/>
      <c r="Z20" s="132"/>
    </row>
    <row r="21" spans="1:26" x14ac:dyDescent="0.35">
      <c r="A21" s="139" t="s">
        <v>92</v>
      </c>
      <c r="B21" s="140">
        <v>194451.70055802699</v>
      </c>
      <c r="C21" s="140">
        <v>517856.82342462899</v>
      </c>
      <c r="D21" s="140">
        <v>312285.99449377501</v>
      </c>
      <c r="E21" s="140">
        <v>192948.783197479</v>
      </c>
      <c r="F21" s="140">
        <v>398092.60988508997</v>
      </c>
      <c r="G21" s="140">
        <v>477139.98812088202</v>
      </c>
      <c r="H21" s="140">
        <v>316681.029928629</v>
      </c>
      <c r="I21" s="140">
        <v>143132.10584932499</v>
      </c>
      <c r="J21" s="140">
        <v>336770.468801176</v>
      </c>
      <c r="K21" s="140">
        <v>786919.94887315901</v>
      </c>
      <c r="L21" s="140">
        <v>306682.24900529702</v>
      </c>
      <c r="M21" s="140">
        <v>319652.222492425</v>
      </c>
      <c r="N21" s="140">
        <v>302075.34414463601</v>
      </c>
      <c r="O21" s="140">
        <v>173371.94784092301</v>
      </c>
      <c r="P21" s="140">
        <v>625666.73136425798</v>
      </c>
      <c r="Q21" s="140">
        <v>141676.382152345</v>
      </c>
      <c r="R21" s="140">
        <v>253517.58287517799</v>
      </c>
      <c r="S21" s="140">
        <v>102301.302868664</v>
      </c>
      <c r="T21" s="140">
        <v>223723.82141634999</v>
      </c>
      <c r="U21" s="140">
        <v>87625.830709820599</v>
      </c>
      <c r="V21" s="140">
        <v>222793.25274163001</v>
      </c>
      <c r="W21" s="140">
        <v>314633.87925629399</v>
      </c>
      <c r="X21" s="140">
        <v>6749999.9999999935</v>
      </c>
      <c r="Y21" s="58"/>
      <c r="Z21" s="132"/>
    </row>
    <row r="22" spans="1:26" x14ac:dyDescent="0.35">
      <c r="A22" s="130" t="s">
        <v>57</v>
      </c>
      <c r="B22" s="133">
        <v>118444.510793336</v>
      </c>
      <c r="C22" s="133">
        <v>206163.74476637499</v>
      </c>
      <c r="D22" s="133">
        <v>206991.33587714899</v>
      </c>
      <c r="E22" s="133">
        <v>176801.186347582</v>
      </c>
      <c r="F22" s="133">
        <v>231231.02968943299</v>
      </c>
      <c r="G22" s="133">
        <v>226827.88500787699</v>
      </c>
      <c r="H22" s="133">
        <v>219160.905205722</v>
      </c>
      <c r="I22" s="133">
        <v>122171.787462854</v>
      </c>
      <c r="J22" s="133">
        <v>211957.652296599</v>
      </c>
      <c r="K22" s="133">
        <v>322668.325017942</v>
      </c>
      <c r="L22" s="133">
        <v>421572.74358048697</v>
      </c>
      <c r="M22" s="133">
        <v>265303.761349009</v>
      </c>
      <c r="N22" s="133">
        <v>237038.20512754499</v>
      </c>
      <c r="O22" s="133">
        <v>197684.76592695099</v>
      </c>
      <c r="P22" s="133">
        <v>435693.36922943598</v>
      </c>
      <c r="Q22" s="133">
        <v>114461.714763318</v>
      </c>
      <c r="R22" s="133">
        <v>317436.12772543199</v>
      </c>
      <c r="S22" s="133">
        <v>135577.618817685</v>
      </c>
      <c r="T22" s="133">
        <v>168621.46504860101</v>
      </c>
      <c r="U22" s="133">
        <v>132642.38513248699</v>
      </c>
      <c r="V22" s="133">
        <v>270919.72603114898</v>
      </c>
      <c r="W22" s="133">
        <v>596834.96122128796</v>
      </c>
      <c r="X22" s="133">
        <v>5336205.2064182572</v>
      </c>
      <c r="Y22" s="58"/>
      <c r="Z22" s="132"/>
    </row>
    <row r="23" spans="1:26" x14ac:dyDescent="0.35">
      <c r="A23" s="130" t="s">
        <v>93</v>
      </c>
      <c r="B23" s="133">
        <v>33598.394742375</v>
      </c>
      <c r="C23" s="133">
        <v>59975.363374298002</v>
      </c>
      <c r="D23" s="133">
        <v>64951.704745435098</v>
      </c>
      <c r="E23" s="133">
        <v>48506.227527117102</v>
      </c>
      <c r="F23" s="133">
        <v>56843.343566495998</v>
      </c>
      <c r="G23" s="133">
        <v>54128.297900533202</v>
      </c>
      <c r="H23" s="133">
        <v>69123.318191017795</v>
      </c>
      <c r="I23" s="133">
        <v>37090.160027401798</v>
      </c>
      <c r="J23" s="133">
        <v>58232.1885663211</v>
      </c>
      <c r="K23" s="133">
        <v>90140.077058072406</v>
      </c>
      <c r="L23" s="133">
        <v>105415.38440439101</v>
      </c>
      <c r="M23" s="133">
        <v>66994.813396678597</v>
      </c>
      <c r="N23" s="133">
        <v>55879.6030580929</v>
      </c>
      <c r="O23" s="133">
        <v>48869.098065019702</v>
      </c>
      <c r="P23" s="133">
        <v>102771.522770214</v>
      </c>
      <c r="Q23" s="133">
        <v>25309.075784070501</v>
      </c>
      <c r="R23" s="133">
        <v>71531.072950547707</v>
      </c>
      <c r="S23" s="133">
        <v>32634.607195052002</v>
      </c>
      <c r="T23" s="133">
        <v>40063.832232204601</v>
      </c>
      <c r="U23" s="133">
        <v>39018.6523833834</v>
      </c>
      <c r="V23" s="133">
        <v>56078.3513510458</v>
      </c>
      <c r="W23" s="133">
        <v>112844.910710232</v>
      </c>
      <c r="X23" s="133">
        <v>1329999.9999999998</v>
      </c>
      <c r="Y23" s="58"/>
      <c r="Z23" s="132"/>
    </row>
    <row r="24" spans="1:26" s="1" customFormat="1" x14ac:dyDescent="0.35">
      <c r="A24" s="134" t="s">
        <v>109</v>
      </c>
      <c r="B24" s="135">
        <v>5799678.9941532463</v>
      </c>
      <c r="C24" s="135">
        <v>11920615.279944876</v>
      </c>
      <c r="D24" s="135">
        <v>8565821.3290629499</v>
      </c>
      <c r="E24" s="135">
        <v>7313057.6164039765</v>
      </c>
      <c r="F24" s="135">
        <v>9764784.7332067564</v>
      </c>
      <c r="G24" s="135">
        <v>7383785.5407459671</v>
      </c>
      <c r="H24" s="135">
        <v>13825296.370819081</v>
      </c>
      <c r="I24" s="135">
        <v>6697428.6990016717</v>
      </c>
      <c r="J24" s="135">
        <v>10079077.067228336</v>
      </c>
      <c r="K24" s="135">
        <v>14050813.766701236</v>
      </c>
      <c r="L24" s="135">
        <v>12492823.499308843</v>
      </c>
      <c r="M24" s="135">
        <v>8144712.2734423773</v>
      </c>
      <c r="N24" s="135">
        <v>8359853.1938427445</v>
      </c>
      <c r="O24" s="135">
        <v>7607356.675946</v>
      </c>
      <c r="P24" s="135">
        <v>13372321.461499674</v>
      </c>
      <c r="Q24" s="135">
        <v>2864896.0315211634</v>
      </c>
      <c r="R24" s="135">
        <v>10751559.163240097</v>
      </c>
      <c r="S24" s="135">
        <v>4403283.6702242838</v>
      </c>
      <c r="T24" s="135">
        <v>4594833.1752884444</v>
      </c>
      <c r="U24" s="135">
        <v>6168024.4969273498</v>
      </c>
      <c r="V24" s="135">
        <v>7593779.649327931</v>
      </c>
      <c r="W24" s="135">
        <v>17093364.312162768</v>
      </c>
      <c r="X24" s="135">
        <v>198847166.99999979</v>
      </c>
      <c r="Y24" s="136"/>
      <c r="Z24" s="137"/>
    </row>
    <row r="25" spans="1:26" x14ac:dyDescent="0.35">
      <c r="A25" s="130" t="s">
        <v>58</v>
      </c>
      <c r="B25" s="133">
        <v>3999068.4324078099</v>
      </c>
      <c r="C25" s="133">
        <v>8853718.9163869396</v>
      </c>
      <c r="D25" s="133">
        <v>5676942.4381219503</v>
      </c>
      <c r="E25" s="133">
        <v>5310468.2619159501</v>
      </c>
      <c r="F25" s="133">
        <v>6365464.5339647001</v>
      </c>
      <c r="G25" s="133">
        <v>4880543.86458214</v>
      </c>
      <c r="H25" s="133">
        <v>10666896.4004464</v>
      </c>
      <c r="I25" s="133">
        <v>5199074.5321598696</v>
      </c>
      <c r="J25" s="133">
        <v>7168670.4131621802</v>
      </c>
      <c r="K25" s="133">
        <v>10046661.001263101</v>
      </c>
      <c r="L25" s="133">
        <v>7991021.2575219003</v>
      </c>
      <c r="M25" s="133">
        <v>5055756.1293552797</v>
      </c>
      <c r="N25" s="133">
        <v>5427768.1032544198</v>
      </c>
      <c r="O25" s="133">
        <v>5065837.8149723997</v>
      </c>
      <c r="P25" s="133">
        <v>8453123.5651949495</v>
      </c>
      <c r="Q25" s="133">
        <v>1690103.1459150701</v>
      </c>
      <c r="R25" s="133">
        <v>6509448.5582596604</v>
      </c>
      <c r="S25" s="133">
        <v>2555923.2290106202</v>
      </c>
      <c r="T25" s="133">
        <v>2708659.8826019401</v>
      </c>
      <c r="U25" s="133">
        <v>4211771.4516397296</v>
      </c>
      <c r="V25" s="133">
        <v>4800555.3893656703</v>
      </c>
      <c r="W25" s="133">
        <v>11506509.0354959</v>
      </c>
      <c r="X25" s="133">
        <v>134143986.35699859</v>
      </c>
      <c r="Y25" s="58"/>
      <c r="Z25" s="132"/>
    </row>
    <row r="26" spans="1:26" x14ac:dyDescent="0.35">
      <c r="A26" s="130" t="s">
        <v>59</v>
      </c>
      <c r="B26" s="133">
        <v>826738.14576395601</v>
      </c>
      <c r="C26" s="133">
        <v>1466970.8297278599</v>
      </c>
      <c r="D26" s="133">
        <v>1392002.1313714299</v>
      </c>
      <c r="E26" s="133">
        <v>963930.86375622195</v>
      </c>
      <c r="F26" s="133">
        <v>1697208.0322358301</v>
      </c>
      <c r="G26" s="133">
        <v>1096375.5641859099</v>
      </c>
      <c r="H26" s="133">
        <v>1330361.2016117</v>
      </c>
      <c r="I26" s="133">
        <v>564847.49283882999</v>
      </c>
      <c r="J26" s="133">
        <v>1288795.2233007399</v>
      </c>
      <c r="K26" s="133">
        <v>1712118.4733533801</v>
      </c>
      <c r="L26" s="133">
        <v>2396915.8835625001</v>
      </c>
      <c r="M26" s="133">
        <v>1617241.4206556301</v>
      </c>
      <c r="N26" s="133">
        <v>1617657.91342428</v>
      </c>
      <c r="O26" s="133">
        <v>1329444.91752067</v>
      </c>
      <c r="P26" s="133">
        <v>2486545.1273753</v>
      </c>
      <c r="Q26" s="133">
        <v>622656.68912700994</v>
      </c>
      <c r="R26" s="133">
        <v>2303454.9062781502</v>
      </c>
      <c r="S26" s="133">
        <v>1077550.09104307</v>
      </c>
      <c r="T26" s="133">
        <v>1134692.8989014199</v>
      </c>
      <c r="U26" s="133">
        <v>907954.23565008806</v>
      </c>
      <c r="V26" s="133">
        <v>1651976.91756078</v>
      </c>
      <c r="W26" s="133">
        <v>3539105.6522995601</v>
      </c>
      <c r="X26" s="133">
        <v>33024544.611544318</v>
      </c>
      <c r="Y26" s="58"/>
      <c r="Z26" s="132"/>
    </row>
    <row r="27" spans="1:26" x14ac:dyDescent="0.35">
      <c r="A27" s="130" t="s">
        <v>60</v>
      </c>
      <c r="B27" s="133">
        <v>602716.56319952395</v>
      </c>
      <c r="C27" s="133">
        <v>986863.63448387699</v>
      </c>
      <c r="D27" s="133">
        <v>828371.05416158703</v>
      </c>
      <c r="E27" s="133">
        <v>565444.51625221898</v>
      </c>
      <c r="F27" s="133">
        <v>967460.56430619</v>
      </c>
      <c r="G27" s="133">
        <v>800855.24707705795</v>
      </c>
      <c r="H27" s="133">
        <v>1128986.2053517301</v>
      </c>
      <c r="I27" s="133">
        <v>560892.84263004898</v>
      </c>
      <c r="J27" s="133">
        <v>940984.45521432406</v>
      </c>
      <c r="K27" s="133">
        <v>1349211.3279323301</v>
      </c>
      <c r="L27" s="133">
        <v>1019149.95021325</v>
      </c>
      <c r="M27" s="133">
        <v>785431.93351814104</v>
      </c>
      <c r="N27" s="133">
        <v>634859.82333924505</v>
      </c>
      <c r="O27" s="133">
        <v>590244.161172161</v>
      </c>
      <c r="P27" s="133">
        <v>1345501.11180931</v>
      </c>
      <c r="Q27" s="133">
        <v>278717.884436919</v>
      </c>
      <c r="R27" s="133">
        <v>1086107.1886581001</v>
      </c>
      <c r="S27" s="133">
        <v>412697.692239628</v>
      </c>
      <c r="T27" s="133">
        <v>315888.48641907598</v>
      </c>
      <c r="U27" s="133">
        <v>572591.24267575203</v>
      </c>
      <c r="V27" s="133">
        <v>517982.44196201302</v>
      </c>
      <c r="W27" s="133">
        <v>726945.98454565799</v>
      </c>
      <c r="X27" s="133">
        <v>17017904.311598141</v>
      </c>
      <c r="Y27" s="58"/>
      <c r="Z27" s="132"/>
    </row>
    <row r="28" spans="1:26" x14ac:dyDescent="0.35">
      <c r="A28" s="130" t="s">
        <v>61</v>
      </c>
      <c r="B28" s="133">
        <v>274343.92293611099</v>
      </c>
      <c r="C28" s="133">
        <v>430886.40937061398</v>
      </c>
      <c r="D28" s="133">
        <v>483189.00649100798</v>
      </c>
      <c r="E28" s="133">
        <v>354319.74407334899</v>
      </c>
      <c r="F28" s="133">
        <v>517056.48909031099</v>
      </c>
      <c r="G28" s="133">
        <v>431427.27399605501</v>
      </c>
      <c r="H28" s="133">
        <v>545254.34285988403</v>
      </c>
      <c r="I28" s="133">
        <v>276583.433527624</v>
      </c>
      <c r="J28" s="133">
        <v>494805.43935926299</v>
      </c>
      <c r="K28" s="133">
        <v>688090.89142715198</v>
      </c>
      <c r="L28" s="133">
        <v>761937.19664816896</v>
      </c>
      <c r="M28" s="133">
        <v>473939.52404988703</v>
      </c>
      <c r="N28" s="133">
        <v>473424.575763584</v>
      </c>
      <c r="O28" s="133">
        <v>449581.70867165498</v>
      </c>
      <c r="P28" s="133">
        <v>738156.093774001</v>
      </c>
      <c r="Q28" s="133">
        <v>185071.344950005</v>
      </c>
      <c r="R28" s="133">
        <v>567308.65416568599</v>
      </c>
      <c r="S28" s="133">
        <v>220997.70638963499</v>
      </c>
      <c r="T28" s="133">
        <v>303821.62392374</v>
      </c>
      <c r="U28" s="133">
        <v>363803.53707343899</v>
      </c>
      <c r="V28" s="133">
        <v>438282.88100532599</v>
      </c>
      <c r="W28" s="133">
        <v>892440.53716253</v>
      </c>
      <c r="X28" s="133">
        <v>10364722.33670903</v>
      </c>
      <c r="Y28" s="58"/>
      <c r="Z28" s="132"/>
    </row>
    <row r="29" spans="1:26" x14ac:dyDescent="0.35">
      <c r="A29" s="130" t="s">
        <v>62</v>
      </c>
      <c r="B29" s="133">
        <v>96811.929845846098</v>
      </c>
      <c r="C29" s="133">
        <v>182175.48997558499</v>
      </c>
      <c r="D29" s="133">
        <v>185316.69891697401</v>
      </c>
      <c r="E29" s="133">
        <v>118894.23040623699</v>
      </c>
      <c r="F29" s="133">
        <v>217595.11360972599</v>
      </c>
      <c r="G29" s="133">
        <v>174583.590904804</v>
      </c>
      <c r="H29" s="133">
        <v>153798.22054936501</v>
      </c>
      <c r="I29" s="133">
        <v>96030.397845299303</v>
      </c>
      <c r="J29" s="133">
        <v>185821.53619183</v>
      </c>
      <c r="K29" s="133">
        <v>254732.07272527399</v>
      </c>
      <c r="L29" s="133">
        <v>323799.21136302297</v>
      </c>
      <c r="M29" s="133">
        <v>212343.26586343799</v>
      </c>
      <c r="N29" s="133">
        <v>206142.77806121501</v>
      </c>
      <c r="O29" s="133">
        <v>172248.073609115</v>
      </c>
      <c r="P29" s="133">
        <v>348995.56334611401</v>
      </c>
      <c r="Q29" s="133">
        <v>88346.967092159495</v>
      </c>
      <c r="R29" s="133">
        <v>285239.855878503</v>
      </c>
      <c r="S29" s="133">
        <v>136114.95154133099</v>
      </c>
      <c r="T29" s="133">
        <v>131770.283442268</v>
      </c>
      <c r="U29" s="133">
        <v>111904.029888341</v>
      </c>
      <c r="V29" s="133">
        <v>184982.01943414201</v>
      </c>
      <c r="W29" s="133">
        <v>428363.10265912203</v>
      </c>
      <c r="X29" s="133">
        <v>4296009.3831497123</v>
      </c>
      <c r="Y29" s="58"/>
      <c r="Z29" s="132"/>
    </row>
    <row r="30" spans="1:26" s="1" customFormat="1" x14ac:dyDescent="0.35">
      <c r="A30" s="134" t="s">
        <v>110</v>
      </c>
      <c r="B30" s="141">
        <v>3398064.6236974499</v>
      </c>
      <c r="C30" s="141">
        <v>6075367.4469621005</v>
      </c>
      <c r="D30" s="141">
        <v>5738133.39717115</v>
      </c>
      <c r="E30" s="141">
        <v>4660297.3894398697</v>
      </c>
      <c r="F30" s="141">
        <v>7627859.7719261805</v>
      </c>
      <c r="G30" s="141">
        <v>6644604.9072148604</v>
      </c>
      <c r="H30" s="141">
        <v>6441972.7103181202</v>
      </c>
      <c r="I30" s="141">
        <v>3476452.69698699</v>
      </c>
      <c r="J30" s="141">
        <v>6126572.5593528496</v>
      </c>
      <c r="K30" s="141">
        <v>9191682.38291784</v>
      </c>
      <c r="L30" s="141">
        <v>12088199.4955058</v>
      </c>
      <c r="M30" s="141">
        <v>7002554.4155798396</v>
      </c>
      <c r="N30" s="141">
        <v>7156315.6362631898</v>
      </c>
      <c r="O30" s="141">
        <v>6552552.4117203699</v>
      </c>
      <c r="P30" s="141">
        <v>11775619.7590882</v>
      </c>
      <c r="Q30" s="141">
        <v>2954189.7273035301</v>
      </c>
      <c r="R30" s="141">
        <v>8842777.6522401106</v>
      </c>
      <c r="S30" s="141">
        <v>3383670.7839370798</v>
      </c>
      <c r="T30" s="141">
        <v>4564014.2721239198</v>
      </c>
      <c r="U30" s="141">
        <v>4626160.6478460301</v>
      </c>
      <c r="V30" s="141">
        <v>7633208.8339992901</v>
      </c>
      <c r="W30" s="141">
        <v>17855655.478404999</v>
      </c>
      <c r="X30" s="141">
        <v>153815926.99999976</v>
      </c>
      <c r="Y30" s="136"/>
      <c r="Z30" s="137"/>
    </row>
    <row r="31" spans="1:26" s="1" customFormat="1" x14ac:dyDescent="0.35">
      <c r="A31" s="134" t="s">
        <v>63</v>
      </c>
      <c r="B31" s="135">
        <v>24721781.497875124</v>
      </c>
      <c r="C31" s="135">
        <v>47989538.630172536</v>
      </c>
      <c r="D31" s="135">
        <v>39569694.003952555</v>
      </c>
      <c r="E31" s="135">
        <v>32360548.753662392</v>
      </c>
      <c r="F31" s="135">
        <v>47989988.495745599</v>
      </c>
      <c r="G31" s="135">
        <v>41573475.142359085</v>
      </c>
      <c r="H31" s="135">
        <v>49185296.876000136</v>
      </c>
      <c r="I31" s="135">
        <v>26249960.858789019</v>
      </c>
      <c r="J31" s="135">
        <v>43727798.886099048</v>
      </c>
      <c r="K31" s="135">
        <v>62323867.888365269</v>
      </c>
      <c r="L31" s="135">
        <v>80340126.10055849</v>
      </c>
      <c r="M31" s="135">
        <v>45406077.534696281</v>
      </c>
      <c r="N31" s="135">
        <v>44821434.498628102</v>
      </c>
      <c r="O31" s="135">
        <v>40464138.979441002</v>
      </c>
      <c r="P31" s="135">
        <v>75466382.415634438</v>
      </c>
      <c r="Q31" s="135">
        <v>18636011.575231224</v>
      </c>
      <c r="R31" s="135">
        <v>56171183.863600373</v>
      </c>
      <c r="S31" s="135">
        <v>22777680.851373516</v>
      </c>
      <c r="T31" s="135">
        <v>28538669.713489212</v>
      </c>
      <c r="U31" s="135">
        <v>29232194.210836522</v>
      </c>
      <c r="V31" s="135">
        <v>49836054.488299772</v>
      </c>
      <c r="W31" s="135">
        <v>115535894.73518884</v>
      </c>
      <c r="X31" s="135">
        <v>1022917799.9999985</v>
      </c>
      <c r="Y31" s="136"/>
      <c r="Z31" s="137"/>
    </row>
    <row r="32" spans="1:26" x14ac:dyDescent="0.35">
      <c r="A32" s="130" t="s">
        <v>66</v>
      </c>
      <c r="B32" s="133">
        <v>5829337.5589336604</v>
      </c>
      <c r="C32" s="133">
        <v>12567337.726482799</v>
      </c>
      <c r="D32" s="133">
        <v>7100928.1344173402</v>
      </c>
      <c r="E32" s="133">
        <v>6709665.18023232</v>
      </c>
      <c r="F32" s="133">
        <v>9313667.21760091</v>
      </c>
      <c r="G32" s="133">
        <v>8138925.2084987098</v>
      </c>
      <c r="H32" s="133">
        <v>14345440.901743</v>
      </c>
      <c r="I32" s="133">
        <v>6574702.2779176403</v>
      </c>
      <c r="J32" s="133">
        <v>8652873.0685058404</v>
      </c>
      <c r="K32" s="133">
        <v>13384020.96222</v>
      </c>
      <c r="L32" s="133">
        <v>14224563.9659226</v>
      </c>
      <c r="M32" s="133">
        <v>8933883.7641588002</v>
      </c>
      <c r="N32" s="133">
        <v>8699466.8711044695</v>
      </c>
      <c r="O32" s="133">
        <v>7755775.1592273097</v>
      </c>
      <c r="P32" s="133">
        <v>14021377.7149949</v>
      </c>
      <c r="Q32" s="133">
        <v>3445410.3780563599</v>
      </c>
      <c r="R32" s="133">
        <v>10460383.558972299</v>
      </c>
      <c r="S32" s="133">
        <v>3956104.9526294698</v>
      </c>
      <c r="T32" s="133">
        <v>5301142.9763039602</v>
      </c>
      <c r="U32" s="133">
        <v>6060761.9494342003</v>
      </c>
      <c r="V32" s="133">
        <v>8942916.9399495292</v>
      </c>
      <c r="W32" s="133">
        <v>21314523.077155702</v>
      </c>
      <c r="X32" s="133">
        <v>205733209.54446182</v>
      </c>
      <c r="Y32" s="58"/>
      <c r="Z32" s="132"/>
    </row>
    <row r="33" spans="1:26" x14ac:dyDescent="0.35">
      <c r="A33" s="130" t="s">
        <v>64</v>
      </c>
      <c r="B33" s="133">
        <v>3253508.15125386</v>
      </c>
      <c r="C33" s="133">
        <v>5647107.63956971</v>
      </c>
      <c r="D33" s="133">
        <v>5417284.3641414205</v>
      </c>
      <c r="E33" s="133">
        <v>4422144.4408829203</v>
      </c>
      <c r="F33" s="133">
        <v>6954840.5519032301</v>
      </c>
      <c r="G33" s="133">
        <v>6156368.4079543604</v>
      </c>
      <c r="H33" s="133">
        <v>5908483.7263789801</v>
      </c>
      <c r="I33" s="133">
        <v>3176253.77534679</v>
      </c>
      <c r="J33" s="133">
        <v>5743336.06896096</v>
      </c>
      <c r="K33" s="133">
        <v>8540029.2391987294</v>
      </c>
      <c r="L33" s="133">
        <v>11019293.629169701</v>
      </c>
      <c r="M33" s="133">
        <v>6682918.8213178199</v>
      </c>
      <c r="N33" s="133">
        <v>6465455.8507030904</v>
      </c>
      <c r="O33" s="133">
        <v>5724351.7435602797</v>
      </c>
      <c r="P33" s="133">
        <v>10992894.66735</v>
      </c>
      <c r="Q33" s="133">
        <v>2773857.1769518298</v>
      </c>
      <c r="R33" s="133">
        <v>8318305.0562182898</v>
      </c>
      <c r="S33" s="133">
        <v>3289604.72725518</v>
      </c>
      <c r="T33" s="133">
        <v>4198105.3612048198</v>
      </c>
      <c r="U33" s="133">
        <v>4041456.3423924302</v>
      </c>
      <c r="V33" s="133">
        <v>6944213.4700552104</v>
      </c>
      <c r="W33" s="133">
        <v>15526404.8962605</v>
      </c>
      <c r="X33" s="133">
        <v>141196218.10803011</v>
      </c>
      <c r="Y33" s="58"/>
      <c r="Z33" s="132"/>
    </row>
    <row r="34" spans="1:26" x14ac:dyDescent="0.35">
      <c r="A34" s="130" t="s">
        <v>65</v>
      </c>
      <c r="B34" s="133">
        <v>2254418.8880930198</v>
      </c>
      <c r="C34" s="133">
        <v>4921610.8812343003</v>
      </c>
      <c r="D34" s="133">
        <v>4410719.5790844103</v>
      </c>
      <c r="E34" s="133">
        <v>3377227.2869301001</v>
      </c>
      <c r="F34" s="133">
        <v>4639996.8532383898</v>
      </c>
      <c r="G34" s="133">
        <v>3805225.62945964</v>
      </c>
      <c r="H34" s="133">
        <v>4298988.5394430803</v>
      </c>
      <c r="I34" s="133">
        <v>2481158.6226667902</v>
      </c>
      <c r="J34" s="133">
        <v>4459197.1581480904</v>
      </c>
      <c r="K34" s="133">
        <v>5463507.7451299401</v>
      </c>
      <c r="L34" s="133">
        <v>7176664.1542223804</v>
      </c>
      <c r="M34" s="133">
        <v>3951398.48236159</v>
      </c>
      <c r="N34" s="133">
        <v>4300495.2035688302</v>
      </c>
      <c r="O34" s="133">
        <v>3982377.6114033801</v>
      </c>
      <c r="P34" s="133">
        <v>6603735.2958770301</v>
      </c>
      <c r="Q34" s="133">
        <v>1735439.1785311999</v>
      </c>
      <c r="R34" s="133">
        <v>4976194.4149128804</v>
      </c>
      <c r="S34" s="133">
        <v>1907568.9467224199</v>
      </c>
      <c r="T34" s="133">
        <v>2579408.9832882201</v>
      </c>
      <c r="U34" s="133">
        <v>2736287.0812941999</v>
      </c>
      <c r="V34" s="133">
        <v>4549279.8132457202</v>
      </c>
      <c r="W34" s="133">
        <v>11405632.4608739</v>
      </c>
      <c r="X34" s="133">
        <v>96016532.809729517</v>
      </c>
      <c r="Y34" s="58"/>
      <c r="Z34" s="132"/>
    </row>
    <row r="35" spans="1:26" x14ac:dyDescent="0.35">
      <c r="A35" s="130" t="s">
        <v>67</v>
      </c>
      <c r="B35" s="133">
        <v>2207984.3787770499</v>
      </c>
      <c r="C35" s="133">
        <v>3940491.6048432901</v>
      </c>
      <c r="D35" s="133">
        <v>3514352.0272165001</v>
      </c>
      <c r="E35" s="133">
        <v>3169289.2130388701</v>
      </c>
      <c r="F35" s="133">
        <v>4502384.4369079098</v>
      </c>
      <c r="G35" s="133">
        <v>3983888.1866940898</v>
      </c>
      <c r="H35" s="133">
        <v>4158109.5623879</v>
      </c>
      <c r="I35" s="133">
        <v>2279293.5633329102</v>
      </c>
      <c r="J35" s="133">
        <v>3850260.51097125</v>
      </c>
      <c r="K35" s="133">
        <v>5854484.37249084</v>
      </c>
      <c r="L35" s="133">
        <v>7237814.0910111098</v>
      </c>
      <c r="M35" s="133">
        <v>4480421.0444676997</v>
      </c>
      <c r="N35" s="133">
        <v>4295537.2720398596</v>
      </c>
      <c r="O35" s="133">
        <v>3889129.0805533701</v>
      </c>
      <c r="P35" s="133">
        <v>7578175.8285591099</v>
      </c>
      <c r="Q35" s="133">
        <v>1879407.3959031401</v>
      </c>
      <c r="R35" s="133">
        <v>5624226.5138247702</v>
      </c>
      <c r="S35" s="133">
        <v>2161367.68971375</v>
      </c>
      <c r="T35" s="133">
        <v>2891545.5874458598</v>
      </c>
      <c r="U35" s="133">
        <v>2512597.1321197799</v>
      </c>
      <c r="V35" s="133">
        <v>4835282.5591440499</v>
      </c>
      <c r="W35" s="133">
        <v>10477359.812856199</v>
      </c>
      <c r="X35" s="133">
        <v>95323401.864299282</v>
      </c>
      <c r="Y35" s="58"/>
      <c r="Z35" s="132"/>
    </row>
    <row r="36" spans="1:26" x14ac:dyDescent="0.35">
      <c r="A36" s="130" t="s">
        <v>68</v>
      </c>
      <c r="B36" s="133">
        <v>1900684.5900670099</v>
      </c>
      <c r="C36" s="133">
        <v>3398215.9152908898</v>
      </c>
      <c r="D36" s="133">
        <v>3209586.31795672</v>
      </c>
      <c r="E36" s="133">
        <v>2606705.9971330701</v>
      </c>
      <c r="F36" s="133">
        <v>4266592.0543667097</v>
      </c>
      <c r="G36" s="133">
        <v>3716615.05968798</v>
      </c>
      <c r="H36" s="133">
        <v>3603274.1033662101</v>
      </c>
      <c r="I36" s="133">
        <v>1944530.4315814499</v>
      </c>
      <c r="J36" s="133">
        <v>3426857.1504737101</v>
      </c>
      <c r="K36" s="133">
        <v>5141305.7127185101</v>
      </c>
      <c r="L36" s="133">
        <v>6761453.0761229899</v>
      </c>
      <c r="M36" s="133">
        <v>3916831.7094323002</v>
      </c>
      <c r="N36" s="133">
        <v>4002837.01394141</v>
      </c>
      <c r="O36" s="133">
        <v>3665126.1155274101</v>
      </c>
      <c r="P36" s="133">
        <v>6586613.7031361004</v>
      </c>
      <c r="Q36" s="133">
        <v>1652406.1525087799</v>
      </c>
      <c r="R36" s="133">
        <v>4946148.1985335499</v>
      </c>
      <c r="S36" s="133">
        <v>1892633.49261771</v>
      </c>
      <c r="T36" s="133">
        <v>2552850.68311409</v>
      </c>
      <c r="U36" s="133">
        <v>2587611.8403445198</v>
      </c>
      <c r="V36" s="133">
        <v>4269584.0162566602</v>
      </c>
      <c r="W36" s="133">
        <v>9987440.7851673104</v>
      </c>
      <c r="X36" s="133">
        <v>86035904.119345084</v>
      </c>
      <c r="Y36" s="58"/>
      <c r="Z36" s="132"/>
    </row>
    <row r="37" spans="1:26" x14ac:dyDescent="0.35">
      <c r="A37" s="130" t="s">
        <v>69</v>
      </c>
      <c r="B37" s="133">
        <v>1584928.6477395401</v>
      </c>
      <c r="C37" s="133">
        <v>3364174.4137099599</v>
      </c>
      <c r="D37" s="133">
        <v>3149164.55748676</v>
      </c>
      <c r="E37" s="133">
        <v>2222292.37041912</v>
      </c>
      <c r="F37" s="133">
        <v>3340310.8886496602</v>
      </c>
      <c r="G37" s="133">
        <v>2678159.6424260898</v>
      </c>
      <c r="H37" s="133">
        <v>2802950.6863179398</v>
      </c>
      <c r="I37" s="133">
        <v>1690876.3718894899</v>
      </c>
      <c r="J37" s="133">
        <v>3144872.5800733999</v>
      </c>
      <c r="K37" s="133">
        <v>3904477.4936826602</v>
      </c>
      <c r="L37" s="133">
        <v>5049473.6427594703</v>
      </c>
      <c r="M37" s="133">
        <v>2996593.5202691802</v>
      </c>
      <c r="N37" s="133">
        <v>3120782.9949408099</v>
      </c>
      <c r="O37" s="133">
        <v>2761590.2235096302</v>
      </c>
      <c r="P37" s="133">
        <v>4959322.9052928099</v>
      </c>
      <c r="Q37" s="133">
        <v>1290974.01352631</v>
      </c>
      <c r="R37" s="133">
        <v>3900476.0056803199</v>
      </c>
      <c r="S37" s="133">
        <v>1689135.49689056</v>
      </c>
      <c r="T37" s="133">
        <v>1907294.7725313599</v>
      </c>
      <c r="U37" s="133">
        <v>1840305.6360621401</v>
      </c>
      <c r="V37" s="133">
        <v>3056910.7428171299</v>
      </c>
      <c r="W37" s="133">
        <v>7517907.8762584701</v>
      </c>
      <c r="X37" s="133">
        <v>67972975.482932806</v>
      </c>
      <c r="Y37" s="58"/>
      <c r="Z37" s="132"/>
    </row>
    <row r="38" spans="1:26" x14ac:dyDescent="0.35">
      <c r="A38" s="130" t="s">
        <v>73</v>
      </c>
      <c r="B38" s="133">
        <v>1177800.39699673</v>
      </c>
      <c r="C38" s="133">
        <v>2063904.79160349</v>
      </c>
      <c r="D38" s="133">
        <v>1972333.75273534</v>
      </c>
      <c r="E38" s="133">
        <v>1528032.99239038</v>
      </c>
      <c r="F38" s="133">
        <v>1930834.9862884399</v>
      </c>
      <c r="G38" s="133">
        <v>2326853.3805166902</v>
      </c>
      <c r="H38" s="133">
        <v>2029941.55725249</v>
      </c>
      <c r="I38" s="133">
        <v>1595627.3859453299</v>
      </c>
      <c r="J38" s="133">
        <v>2303044.8574052602</v>
      </c>
      <c r="K38" s="133">
        <v>3993440.1239262102</v>
      </c>
      <c r="L38" s="133">
        <v>7329601.85134851</v>
      </c>
      <c r="M38" s="133">
        <v>2830121.7332882499</v>
      </c>
      <c r="N38" s="133">
        <v>2352319.2585809901</v>
      </c>
      <c r="O38" s="133">
        <v>1880373.7224109999</v>
      </c>
      <c r="P38" s="133">
        <v>3878814.8160138298</v>
      </c>
      <c r="Q38" s="133">
        <v>1049510.98325575</v>
      </c>
      <c r="R38" s="133">
        <v>2785451.1028714702</v>
      </c>
      <c r="S38" s="133">
        <v>1634638.40937777</v>
      </c>
      <c r="T38" s="133">
        <v>1666714.6866226201</v>
      </c>
      <c r="U38" s="133">
        <v>1478499.91756537</v>
      </c>
      <c r="V38" s="133">
        <v>3158921.7189618102</v>
      </c>
      <c r="W38" s="133">
        <v>8486247.5275615603</v>
      </c>
      <c r="X38" s="133">
        <v>59453029.952919289</v>
      </c>
      <c r="Y38" s="58"/>
      <c r="Z38" s="132"/>
    </row>
    <row r="39" spans="1:26" x14ac:dyDescent="0.35">
      <c r="A39" s="130" t="s">
        <v>70</v>
      </c>
      <c r="B39" s="133">
        <v>1176978.75415107</v>
      </c>
      <c r="C39" s="133">
        <v>2104309.1290461901</v>
      </c>
      <c r="D39" s="133">
        <v>1987502.2534463999</v>
      </c>
      <c r="E39" s="133">
        <v>1614175.0151379199</v>
      </c>
      <c r="F39" s="133">
        <v>2642041.8342226702</v>
      </c>
      <c r="G39" s="133">
        <v>2301474.4189915601</v>
      </c>
      <c r="H39" s="133">
        <v>2231289.2350515001</v>
      </c>
      <c r="I39" s="133">
        <v>1204129.8260280499</v>
      </c>
      <c r="J39" s="133">
        <v>2122044.9098690599</v>
      </c>
      <c r="K39" s="133">
        <v>3183698.9809297598</v>
      </c>
      <c r="L39" s="133">
        <v>4186958.0357389199</v>
      </c>
      <c r="M39" s="133">
        <v>2425456.4537846502</v>
      </c>
      <c r="N39" s="133">
        <v>2478714.3255433398</v>
      </c>
      <c r="O39" s="133">
        <v>2269590.43694248</v>
      </c>
      <c r="P39" s="133">
        <v>4078690.6101649501</v>
      </c>
      <c r="Q39" s="133">
        <v>1023234.96749284</v>
      </c>
      <c r="R39" s="133">
        <v>3062849.7621224802</v>
      </c>
      <c r="S39" s="133">
        <v>1171993.1975285001</v>
      </c>
      <c r="T39" s="133">
        <v>1580825.6836761199</v>
      </c>
      <c r="U39" s="133">
        <v>1602351.1612560099</v>
      </c>
      <c r="V39" s="133">
        <v>2643894.5748594399</v>
      </c>
      <c r="W39" s="133">
        <v>6184616.6764941504</v>
      </c>
      <c r="X39" s="133">
        <v>53276820.242478065</v>
      </c>
      <c r="Y39" s="58"/>
      <c r="Z39" s="132"/>
    </row>
    <row r="40" spans="1:26" x14ac:dyDescent="0.35">
      <c r="A40" s="130" t="s">
        <v>72</v>
      </c>
      <c r="B40" s="133">
        <v>1138373.59383784</v>
      </c>
      <c r="C40" s="133">
        <v>2002225.1738710001</v>
      </c>
      <c r="D40" s="133">
        <v>1877658.94701275</v>
      </c>
      <c r="E40" s="133">
        <v>1473911.5046449101</v>
      </c>
      <c r="F40" s="133">
        <v>2308439.4753390402</v>
      </c>
      <c r="G40" s="133">
        <v>2009719.8697886199</v>
      </c>
      <c r="H40" s="133">
        <v>2120377.58316918</v>
      </c>
      <c r="I40" s="133">
        <v>1159771.3091698701</v>
      </c>
      <c r="J40" s="133">
        <v>2009661.0398325101</v>
      </c>
      <c r="K40" s="133">
        <v>2900013.53146557</v>
      </c>
      <c r="L40" s="133">
        <v>3760913.3826561999</v>
      </c>
      <c r="M40" s="133">
        <v>2193353.0671635699</v>
      </c>
      <c r="N40" s="133">
        <v>2161855.7238289001</v>
      </c>
      <c r="O40" s="133">
        <v>1982865.3525209101</v>
      </c>
      <c r="P40" s="133">
        <v>3625440.8780622599</v>
      </c>
      <c r="Q40" s="133">
        <v>903509.35941943398</v>
      </c>
      <c r="R40" s="133">
        <v>2647101.6348609398</v>
      </c>
      <c r="S40" s="133">
        <v>1073901.2837926301</v>
      </c>
      <c r="T40" s="133">
        <v>1395919.8670590699</v>
      </c>
      <c r="U40" s="133">
        <v>1420586.35739911</v>
      </c>
      <c r="V40" s="133">
        <v>2285364.4009594601</v>
      </c>
      <c r="W40" s="133">
        <v>5325100.1386452401</v>
      </c>
      <c r="X40" s="133">
        <v>47776063.474499017</v>
      </c>
      <c r="Y40" s="58"/>
      <c r="Z40" s="132"/>
    </row>
    <row r="41" spans="1:26" x14ac:dyDescent="0.35">
      <c r="A41" s="130" t="s">
        <v>71</v>
      </c>
      <c r="B41" s="133">
        <v>1115096.3429396199</v>
      </c>
      <c r="C41" s="133">
        <v>1648088.90220111</v>
      </c>
      <c r="D41" s="133">
        <v>1543949.6576069701</v>
      </c>
      <c r="E41" s="133">
        <v>1232818.6909996099</v>
      </c>
      <c r="F41" s="133">
        <v>2025120.8566329901</v>
      </c>
      <c r="G41" s="133">
        <v>1756866.0868326901</v>
      </c>
      <c r="H41" s="133">
        <v>1760908.1616529601</v>
      </c>
      <c r="I41" s="133">
        <v>942380.01511386596</v>
      </c>
      <c r="J41" s="133">
        <v>1807518.77267843</v>
      </c>
      <c r="K41" s="133">
        <v>2469772.79225065</v>
      </c>
      <c r="L41" s="133">
        <v>3132903.6585245999</v>
      </c>
      <c r="M41" s="133">
        <v>1851762.8366101801</v>
      </c>
      <c r="N41" s="133">
        <v>1854955.9661208401</v>
      </c>
      <c r="O41" s="133">
        <v>1703789.71187873</v>
      </c>
      <c r="P41" s="133">
        <v>3101473.32244134</v>
      </c>
      <c r="Q41" s="133">
        <v>768461.94680943002</v>
      </c>
      <c r="R41" s="133">
        <v>2341393.4619635101</v>
      </c>
      <c r="S41" s="133">
        <v>895455.62611337798</v>
      </c>
      <c r="T41" s="133">
        <v>1168471.7861412901</v>
      </c>
      <c r="U41" s="133">
        <v>1225633.2135014101</v>
      </c>
      <c r="V41" s="133">
        <v>1981789.43414816</v>
      </c>
      <c r="W41" s="133">
        <v>4500770.33884608</v>
      </c>
      <c r="X41" s="133">
        <v>40829381.58200784</v>
      </c>
      <c r="Y41" s="58"/>
      <c r="Z41" s="132"/>
    </row>
    <row r="42" spans="1:26" x14ac:dyDescent="0.35">
      <c r="A42" s="130" t="s">
        <v>74</v>
      </c>
      <c r="B42" s="133">
        <v>870003.94864744705</v>
      </c>
      <c r="C42" s="133">
        <v>1422996.1177669601</v>
      </c>
      <c r="D42" s="133">
        <v>1336885.26131662</v>
      </c>
      <c r="E42" s="133">
        <v>1115296.6935147401</v>
      </c>
      <c r="F42" s="133">
        <v>1785344.0312558401</v>
      </c>
      <c r="G42" s="133">
        <v>1049036.1900333599</v>
      </c>
      <c r="H42" s="133">
        <v>1498595.11701699</v>
      </c>
      <c r="I42" s="133">
        <v>794885.96748863196</v>
      </c>
      <c r="J42" s="133">
        <v>1409804.66741712</v>
      </c>
      <c r="K42" s="133">
        <v>1714850.63901277</v>
      </c>
      <c r="L42" s="133">
        <v>3566943.8465389898</v>
      </c>
      <c r="M42" s="133">
        <v>865681.74194861599</v>
      </c>
      <c r="N42" s="133">
        <v>1091756.7778042499</v>
      </c>
      <c r="O42" s="133">
        <v>936997.3104816</v>
      </c>
      <c r="P42" s="133">
        <v>2936057.99999147</v>
      </c>
      <c r="Q42" s="133">
        <v>286572.88691033301</v>
      </c>
      <c r="R42" s="133">
        <v>1758923.2240896299</v>
      </c>
      <c r="S42" s="133">
        <v>913988.08530242404</v>
      </c>
      <c r="T42" s="133">
        <v>635817.79847125104</v>
      </c>
      <c r="U42" s="133">
        <v>1006151.34090753</v>
      </c>
      <c r="V42" s="133">
        <v>2325503.4843237</v>
      </c>
      <c r="W42" s="133">
        <v>5305729.7776805498</v>
      </c>
      <c r="X42" s="133">
        <v>34627822.907920823</v>
      </c>
      <c r="Y42" s="58"/>
      <c r="Z42" s="132"/>
    </row>
    <row r="43" spans="1:26" x14ac:dyDescent="0.35">
      <c r="A43" s="130" t="s">
        <v>76</v>
      </c>
      <c r="B43" s="133">
        <v>756511.87989616895</v>
      </c>
      <c r="C43" s="133">
        <v>1177345.77269912</v>
      </c>
      <c r="D43" s="133">
        <v>1115032.9890076099</v>
      </c>
      <c r="E43" s="133">
        <v>936535.29671983805</v>
      </c>
      <c r="F43" s="133">
        <v>1434817.63879195</v>
      </c>
      <c r="G43" s="133">
        <v>1225531.7542160701</v>
      </c>
      <c r="H43" s="133">
        <v>1381766.3480954</v>
      </c>
      <c r="I43" s="133">
        <v>789617.63012237498</v>
      </c>
      <c r="J43" s="133">
        <v>1173447.4157439901</v>
      </c>
      <c r="K43" s="133">
        <v>1758306.3452302001</v>
      </c>
      <c r="L43" s="133">
        <v>2370330.2865640102</v>
      </c>
      <c r="M43" s="133">
        <v>1250720.42441102</v>
      </c>
      <c r="N43" s="133">
        <v>1316499.7506011301</v>
      </c>
      <c r="O43" s="133">
        <v>1359042.51162855</v>
      </c>
      <c r="P43" s="133">
        <v>2066737.81136147</v>
      </c>
      <c r="Q43" s="133">
        <v>535547.791538688</v>
      </c>
      <c r="R43" s="133">
        <v>1544880.9629667499</v>
      </c>
      <c r="S43" s="133">
        <v>581621.01517912804</v>
      </c>
      <c r="T43" s="133">
        <v>821892.20194054802</v>
      </c>
      <c r="U43" s="133">
        <v>1012132.84576403</v>
      </c>
      <c r="V43" s="133">
        <v>1407640.39700507</v>
      </c>
      <c r="W43" s="133">
        <v>3382346.5958771198</v>
      </c>
      <c r="X43" s="133">
        <v>29398305.665360235</v>
      </c>
      <c r="Y43" s="58"/>
      <c r="Z43" s="132"/>
    </row>
    <row r="44" spans="1:26" x14ac:dyDescent="0.35">
      <c r="A44" s="130" t="s">
        <v>75</v>
      </c>
      <c r="B44" s="133">
        <v>489199.15072341001</v>
      </c>
      <c r="C44" s="133">
        <v>731804.34365040797</v>
      </c>
      <c r="D44" s="133">
        <v>772070.37320171704</v>
      </c>
      <c r="E44" s="133">
        <v>591724.59714947303</v>
      </c>
      <c r="F44" s="133">
        <v>1136797.9877827601</v>
      </c>
      <c r="G44" s="133">
        <v>921152.43092966801</v>
      </c>
      <c r="H44" s="133">
        <v>796901.61695399298</v>
      </c>
      <c r="I44" s="133">
        <v>498595.60867665202</v>
      </c>
      <c r="J44" s="133">
        <v>867012.43661518104</v>
      </c>
      <c r="K44" s="133">
        <v>1514516.6784602399</v>
      </c>
      <c r="L44" s="133">
        <v>1563343.5749051899</v>
      </c>
      <c r="M44" s="133">
        <v>1225370.6401004</v>
      </c>
      <c r="N44" s="133">
        <v>983191.12563773501</v>
      </c>
      <c r="O44" s="133">
        <v>1101293.2506842699</v>
      </c>
      <c r="P44" s="133">
        <v>2164701.1180436402</v>
      </c>
      <c r="Q44" s="133">
        <v>527226.426869752</v>
      </c>
      <c r="R44" s="133">
        <v>1739369.5028379899</v>
      </c>
      <c r="S44" s="133">
        <v>674873.79051423701</v>
      </c>
      <c r="T44" s="133">
        <v>685342.32756281598</v>
      </c>
      <c r="U44" s="133">
        <v>501323.10402213997</v>
      </c>
      <c r="V44" s="133">
        <v>860721.854864605</v>
      </c>
      <c r="W44" s="133">
        <v>1813138.0041185601</v>
      </c>
      <c r="X44" s="133">
        <v>22159669.944304843</v>
      </c>
      <c r="Y44" s="58"/>
      <c r="Z44" s="132"/>
    </row>
    <row r="45" spans="1:26" x14ac:dyDescent="0.35">
      <c r="A45" s="130" t="s">
        <v>77</v>
      </c>
      <c r="B45" s="133">
        <v>349207.59037507098</v>
      </c>
      <c r="C45" s="133">
        <v>644364.71255351102</v>
      </c>
      <c r="D45" s="133">
        <v>583314.178170603</v>
      </c>
      <c r="E45" s="133">
        <v>491366.35762485099</v>
      </c>
      <c r="F45" s="133">
        <v>671766.38363704702</v>
      </c>
      <c r="G45" s="133">
        <v>610369.31420212204</v>
      </c>
      <c r="H45" s="133">
        <v>655130.79533561203</v>
      </c>
      <c r="I45" s="133">
        <v>359259.75862512703</v>
      </c>
      <c r="J45" s="133">
        <v>648968.61146319599</v>
      </c>
      <c r="K45" s="133">
        <v>894035.44473900495</v>
      </c>
      <c r="L45" s="133">
        <v>1121656.64951648</v>
      </c>
      <c r="M45" s="133">
        <v>692925.04744680005</v>
      </c>
      <c r="N45" s="133">
        <v>654430.16696588404</v>
      </c>
      <c r="O45" s="133">
        <v>520869.17803520203</v>
      </c>
      <c r="P45" s="133">
        <v>1092616.78308974</v>
      </c>
      <c r="Q45" s="133">
        <v>289252.04247684602</v>
      </c>
      <c r="R45" s="133">
        <v>820468.41824469098</v>
      </c>
      <c r="S45" s="133">
        <v>350182.280899184</v>
      </c>
      <c r="T45" s="133">
        <v>443024.42012580001</v>
      </c>
      <c r="U45" s="133">
        <v>378334.12414388399</v>
      </c>
      <c r="V45" s="133">
        <v>717560.86918881501</v>
      </c>
      <c r="W45" s="133">
        <v>1593259.0231041801</v>
      </c>
      <c r="X45" s="133">
        <v>14582362.149963651</v>
      </c>
      <c r="Y45" s="58"/>
      <c r="Z45" s="132"/>
    </row>
    <row r="46" spans="1:26" x14ac:dyDescent="0.35">
      <c r="A46" s="130" t="s">
        <v>78</v>
      </c>
      <c r="B46" s="133">
        <v>308335.31011491403</v>
      </c>
      <c r="C46" s="133">
        <v>648799.11678970302</v>
      </c>
      <c r="D46" s="133">
        <v>588331.008112157</v>
      </c>
      <c r="E46" s="133">
        <v>458431.75970861298</v>
      </c>
      <c r="F46" s="133">
        <v>602713.47170514497</v>
      </c>
      <c r="G46" s="133">
        <v>521837.26570614998</v>
      </c>
      <c r="H46" s="133">
        <v>666090.57062379306</v>
      </c>
      <c r="I46" s="133">
        <v>363782.00123206602</v>
      </c>
      <c r="J46" s="133">
        <v>608089.77208362904</v>
      </c>
      <c r="K46" s="133">
        <v>820221.722039646</v>
      </c>
      <c r="L46" s="133">
        <v>991339.63796068495</v>
      </c>
      <c r="M46" s="133">
        <v>587594.89877631597</v>
      </c>
      <c r="N46" s="133">
        <v>594847.26341663895</v>
      </c>
      <c r="O46" s="133">
        <v>524682.89770815696</v>
      </c>
      <c r="P46" s="133">
        <v>995283.66015981406</v>
      </c>
      <c r="Q46" s="133">
        <v>251462.23683558</v>
      </c>
      <c r="R46" s="133">
        <v>711766.19266847998</v>
      </c>
      <c r="S46" s="133">
        <v>314843.82204437</v>
      </c>
      <c r="T46" s="133">
        <v>387766.18829525699</v>
      </c>
      <c r="U46" s="133">
        <v>395009.86027597199</v>
      </c>
      <c r="V46" s="133">
        <v>627402.98781382898</v>
      </c>
      <c r="W46" s="133">
        <v>1441617.7844603299</v>
      </c>
      <c r="X46" s="133">
        <v>13410249.428531248</v>
      </c>
      <c r="Y46" s="58"/>
      <c r="Z46" s="132"/>
    </row>
    <row r="47" spans="1:26" x14ac:dyDescent="0.35">
      <c r="A47" s="130" t="s">
        <v>79</v>
      </c>
      <c r="B47" s="133">
        <v>150996.440884004</v>
      </c>
      <c r="C47" s="133">
        <v>271486.20041780401</v>
      </c>
      <c r="D47" s="133">
        <v>258207.65177081301</v>
      </c>
      <c r="E47" s="133">
        <v>204957.53503134401</v>
      </c>
      <c r="F47" s="133">
        <v>333989.47900970501</v>
      </c>
      <c r="G47" s="133">
        <v>288790.13585935603</v>
      </c>
      <c r="H47" s="133">
        <v>290826.35424439597</v>
      </c>
      <c r="I47" s="133">
        <v>158461.70366664301</v>
      </c>
      <c r="J47" s="133">
        <v>273595.607653655</v>
      </c>
      <c r="K47" s="133">
        <v>406124.93314573099</v>
      </c>
      <c r="L47" s="133">
        <v>538936.55849093304</v>
      </c>
      <c r="M47" s="133">
        <v>309860.68323010299</v>
      </c>
      <c r="N47" s="133">
        <v>314735.58347156702</v>
      </c>
      <c r="O47" s="133">
        <v>286458.548183545</v>
      </c>
      <c r="P47" s="133">
        <v>514998.57650094398</v>
      </c>
      <c r="Q47" s="133">
        <v>127782.50573952901</v>
      </c>
      <c r="R47" s="133">
        <v>386748.184893734</v>
      </c>
      <c r="S47" s="133">
        <v>149741.77487011501</v>
      </c>
      <c r="T47" s="133">
        <v>199497.12398339799</v>
      </c>
      <c r="U47" s="133">
        <v>208245.805542744</v>
      </c>
      <c r="V47" s="133">
        <v>324561.18669283501</v>
      </c>
      <c r="W47" s="133">
        <v>781737.95716620202</v>
      </c>
      <c r="X47" s="133">
        <v>6780740.5304490998</v>
      </c>
      <c r="Y47" s="58"/>
      <c r="Z47" s="132"/>
    </row>
    <row r="48" spans="1:26" ht="31" x14ac:dyDescent="0.35">
      <c r="A48" s="130" t="s">
        <v>80</v>
      </c>
      <c r="B48" s="133">
        <v>99327.404536944305</v>
      </c>
      <c r="C48" s="133">
        <v>156995.798319327</v>
      </c>
      <c r="D48" s="133">
        <v>174857.07754604399</v>
      </c>
      <c r="E48" s="133">
        <v>162309.18274045299</v>
      </c>
      <c r="F48" s="133">
        <v>181312.75308050599</v>
      </c>
      <c r="G48" s="133">
        <v>192181.82609831501</v>
      </c>
      <c r="H48" s="133">
        <v>162759.17620934299</v>
      </c>
      <c r="I48" s="133">
        <v>93044.803413593399</v>
      </c>
      <c r="J48" s="133">
        <v>178214.72112160901</v>
      </c>
      <c r="K48" s="133">
        <v>281349.76270300802</v>
      </c>
      <c r="L48" s="133">
        <v>387963.59994775098</v>
      </c>
      <c r="M48" s="133">
        <v>294416.880741934</v>
      </c>
      <c r="N48" s="133">
        <v>227679.38781730301</v>
      </c>
      <c r="O48" s="133">
        <v>165268.75517046201</v>
      </c>
      <c r="P48" s="133">
        <v>428307.24517786398</v>
      </c>
      <c r="Q48" s="133">
        <v>108984.95667697101</v>
      </c>
      <c r="R48" s="133">
        <v>289380.41537858598</v>
      </c>
      <c r="S48" s="133">
        <v>153897.76636042999</v>
      </c>
      <c r="T48" s="133">
        <v>174355.16175381999</v>
      </c>
      <c r="U48" s="133">
        <v>100037.00962250101</v>
      </c>
      <c r="V48" s="133">
        <v>229496.66913397401</v>
      </c>
      <c r="W48" s="133">
        <v>527859.64644925296</v>
      </c>
      <c r="X48" s="133">
        <v>4769999.9999999925</v>
      </c>
      <c r="Y48" s="58"/>
      <c r="Z48" s="132"/>
    </row>
    <row r="49" spans="1:26" x14ac:dyDescent="0.35">
      <c r="A49" s="130" t="s">
        <v>81</v>
      </c>
      <c r="B49" s="133">
        <v>0</v>
      </c>
      <c r="C49" s="133">
        <v>962532.59100000001</v>
      </c>
      <c r="D49" s="133">
        <v>285888.40899999999</v>
      </c>
      <c r="E49" s="133">
        <v>0</v>
      </c>
      <c r="F49" s="133">
        <v>0</v>
      </c>
      <c r="G49" s="133">
        <v>0</v>
      </c>
      <c r="H49" s="133">
        <v>554034.18000000005</v>
      </c>
      <c r="I49" s="133">
        <v>0</v>
      </c>
      <c r="J49" s="133">
        <v>984676</v>
      </c>
      <c r="K49" s="133">
        <v>138508.54500000001</v>
      </c>
      <c r="L49" s="133">
        <v>0</v>
      </c>
      <c r="M49" s="133">
        <v>0</v>
      </c>
      <c r="N49" s="133">
        <v>0</v>
      </c>
      <c r="O49" s="133">
        <v>0</v>
      </c>
      <c r="P49" s="133">
        <v>48053.985000000001</v>
      </c>
      <c r="Q49" s="133">
        <v>37689.4</v>
      </c>
      <c r="R49" s="133">
        <v>0</v>
      </c>
      <c r="S49" s="133">
        <v>29209.285</v>
      </c>
      <c r="T49" s="133">
        <v>29209.285</v>
      </c>
      <c r="U49" s="133">
        <v>105530.32</v>
      </c>
      <c r="V49" s="133">
        <v>0</v>
      </c>
      <c r="W49" s="133">
        <v>0</v>
      </c>
      <c r="X49" s="133">
        <v>3175332</v>
      </c>
      <c r="Y49" s="58"/>
      <c r="Z49" s="132"/>
    </row>
    <row r="50" spans="1:26" x14ac:dyDescent="0.35">
      <c r="A50" s="130" t="s">
        <v>82</v>
      </c>
      <c r="B50" s="133">
        <v>118882.994972958</v>
      </c>
      <c r="C50" s="133">
        <v>303031.24933803198</v>
      </c>
      <c r="D50" s="133">
        <v>354993.65207747801</v>
      </c>
      <c r="E50" s="133">
        <v>141455.715537443</v>
      </c>
      <c r="F50" s="133">
        <v>41533.805838653701</v>
      </c>
      <c r="G50" s="133">
        <v>0</v>
      </c>
      <c r="H50" s="133">
        <v>0</v>
      </c>
      <c r="I50" s="133">
        <v>194351.12406022201</v>
      </c>
      <c r="J50" s="133">
        <v>185096.30862878199</v>
      </c>
      <c r="K50" s="133">
        <v>136339.232209493</v>
      </c>
      <c r="L50" s="133">
        <v>118882.994972958</v>
      </c>
      <c r="M50" s="133">
        <v>43640.593091338997</v>
      </c>
      <c r="N50" s="133">
        <v>35363.928884360997</v>
      </c>
      <c r="O50" s="133">
        <v>60193.921505295199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36116.352903177103</v>
      </c>
      <c r="X50" s="133">
        <v>1769881.8740201918</v>
      </c>
      <c r="Y50" s="58"/>
      <c r="Z50" s="132"/>
    </row>
    <row r="51" spans="1:26" x14ac:dyDescent="0.35">
      <c r="A51" s="130" t="s">
        <v>83</v>
      </c>
      <c r="B51" s="133">
        <v>3840.9969505223999</v>
      </c>
      <c r="C51" s="133">
        <v>124058.90150608101</v>
      </c>
      <c r="D51" s="133">
        <v>40734.967659341397</v>
      </c>
      <c r="E51" s="133">
        <v>0</v>
      </c>
      <c r="F51" s="133">
        <v>0</v>
      </c>
      <c r="G51" s="133">
        <v>0</v>
      </c>
      <c r="H51" s="133">
        <v>46461.963112515499</v>
      </c>
      <c r="I51" s="133">
        <v>11843.990596716299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97793.922358601398</v>
      </c>
      <c r="V51" s="133">
        <v>789125.37349074194</v>
      </c>
      <c r="W51" s="133">
        <v>145698.88432547799</v>
      </c>
      <c r="X51" s="133">
        <v>1259558.9999999979</v>
      </c>
      <c r="Y51" s="58"/>
      <c r="Z51" s="132"/>
    </row>
    <row r="52" spans="1:26" x14ac:dyDescent="0.35">
      <c r="A52" s="130" t="s">
        <v>84</v>
      </c>
      <c r="B52" s="142">
        <v>-63635.522015709597</v>
      </c>
      <c r="C52" s="142">
        <v>-111342.351721136</v>
      </c>
      <c r="D52" s="142">
        <v>-124101.15501444699</v>
      </c>
      <c r="E52" s="142">
        <v>-97791.076173581096</v>
      </c>
      <c r="F52" s="142">
        <v>-122516.210505961</v>
      </c>
      <c r="G52" s="142">
        <v>-109519.665536377</v>
      </c>
      <c r="H52" s="142">
        <v>-127033.30235514601</v>
      </c>
      <c r="I52" s="142">
        <v>-62605.308085193697</v>
      </c>
      <c r="J52" s="142">
        <v>-120772.771546627</v>
      </c>
      <c r="K52" s="142">
        <v>-175136.368187694</v>
      </c>
      <c r="L52" s="142">
        <v>-198910.53581498301</v>
      </c>
      <c r="M52" s="142">
        <v>-126874.807904298</v>
      </c>
      <c r="N52" s="142">
        <v>-129489.96634329901</v>
      </c>
      <c r="O52" s="142">
        <v>-105636.551490586</v>
      </c>
      <c r="P52" s="142">
        <v>-206914.50558283701</v>
      </c>
      <c r="Q52" s="142">
        <v>-50718.224271549399</v>
      </c>
      <c r="R52" s="142">
        <v>-142882.74744000501</v>
      </c>
      <c r="S52" s="142">
        <v>-63080.791437739499</v>
      </c>
      <c r="T52" s="142">
        <v>-80515.181031084605</v>
      </c>
      <c r="U52" s="142">
        <v>-78454.753170052907</v>
      </c>
      <c r="V52" s="142">
        <v>-114116.004610986</v>
      </c>
      <c r="W52" s="142">
        <v>-217612.881015116</v>
      </c>
      <c r="X52" s="142">
        <v>-2629660.6812544088</v>
      </c>
      <c r="Y52" s="58"/>
      <c r="Z52" s="132"/>
    </row>
    <row r="53" spans="1:26" s="1" customFormat="1" x14ac:dyDescent="0.35">
      <c r="A53" s="134" t="s">
        <v>85</v>
      </c>
      <c r="B53" s="141">
        <v>508247.22658251697</v>
      </c>
      <c r="C53" s="141">
        <v>493834.39138179203</v>
      </c>
      <c r="D53" s="141">
        <v>174108.736588734</v>
      </c>
      <c r="E53" s="141">
        <v>168517.71090503599</v>
      </c>
      <c r="F53" s="141">
        <v>225093.538663015</v>
      </c>
      <c r="G53" s="141">
        <v>321698.495176122</v>
      </c>
      <c r="H53" s="141">
        <v>47934.263739119699</v>
      </c>
      <c r="I53" s="141">
        <v>107276.17481602301</v>
      </c>
      <c r="J53" s="141">
        <v>365928.64131396799</v>
      </c>
      <c r="K53" s="141">
        <v>1194545.5422912601</v>
      </c>
      <c r="L53" s="141">
        <v>969377.35678249097</v>
      </c>
      <c r="M53" s="141">
        <v>2358764.33330297</v>
      </c>
      <c r="N53" s="141">
        <v>757871.50667167199</v>
      </c>
      <c r="O53" s="141">
        <v>167442.525329094</v>
      </c>
      <c r="P53" s="141">
        <v>4223497.2238374697</v>
      </c>
      <c r="Q53" s="141">
        <v>2145633.5826209099</v>
      </c>
      <c r="R53" s="141">
        <v>2465636.6804098599</v>
      </c>
      <c r="S53" s="141">
        <v>2625414.23467047</v>
      </c>
      <c r="T53" s="141">
        <v>452037.91106067301</v>
      </c>
      <c r="U53" s="141">
        <v>431.30011846119999</v>
      </c>
      <c r="V53" s="141">
        <v>715569.51655496506</v>
      </c>
      <c r="W53" s="141">
        <v>1511139.10718334</v>
      </c>
      <c r="X53" s="141">
        <v>21999999.999999963</v>
      </c>
      <c r="Y53" s="136"/>
      <c r="Z53" s="137"/>
    </row>
    <row r="54" spans="1:26" s="1" customFormat="1" x14ac:dyDescent="0.35">
      <c r="A54" s="134" t="s">
        <v>86</v>
      </c>
      <c r="B54" s="143">
        <v>5185606.6133998698</v>
      </c>
      <c r="C54" s="143">
        <v>8541226.8846801408</v>
      </c>
      <c r="D54" s="143">
        <v>9137731.8375510592</v>
      </c>
      <c r="E54" s="143">
        <v>8920095.1852082703</v>
      </c>
      <c r="F54" s="143">
        <v>9609427.9516233504</v>
      </c>
      <c r="G54" s="143">
        <v>9062420.7548432406</v>
      </c>
      <c r="H54" s="143">
        <v>8775365.18241705</v>
      </c>
      <c r="I54" s="143">
        <v>5122285.3860613601</v>
      </c>
      <c r="J54" s="143">
        <v>8187272.6043029604</v>
      </c>
      <c r="K54" s="143">
        <v>13995674.075766999</v>
      </c>
      <c r="L54" s="143">
        <v>19263698.2674818</v>
      </c>
      <c r="M54" s="143">
        <v>15977270.7434012</v>
      </c>
      <c r="N54" s="143">
        <v>13087698.5466814</v>
      </c>
      <c r="O54" s="143">
        <v>9062401.00959149</v>
      </c>
      <c r="P54" s="143">
        <v>21936335.6658074</v>
      </c>
      <c r="Q54" s="143">
        <v>5595483.0367780803</v>
      </c>
      <c r="R54" s="143">
        <v>12371766.233625101</v>
      </c>
      <c r="S54" s="143">
        <v>8067076.9743222203</v>
      </c>
      <c r="T54" s="143">
        <v>8330704.8055473603</v>
      </c>
      <c r="U54" s="143">
        <v>5753257.4708843296</v>
      </c>
      <c r="V54" s="143">
        <v>10082869.7254526</v>
      </c>
      <c r="W54" s="143">
        <v>27934331.044572402</v>
      </c>
      <c r="X54" s="143">
        <v>243999999.99999973</v>
      </c>
      <c r="Y54" s="136"/>
      <c r="Z54" s="137"/>
    </row>
    <row r="55" spans="1:26" s="1" customFormat="1" ht="31" x14ac:dyDescent="0.35">
      <c r="A55" s="134" t="s">
        <v>111</v>
      </c>
      <c r="B55" s="135">
        <v>8780600.4870289546</v>
      </c>
      <c r="C55" s="135">
        <v>15932738.506318662</v>
      </c>
      <c r="D55" s="135">
        <v>16788039.566160217</v>
      </c>
      <c r="E55" s="135">
        <v>14759553.767032962</v>
      </c>
      <c r="F55" s="135">
        <v>16245264.943525605</v>
      </c>
      <c r="G55" s="135">
        <v>14795702.102784144</v>
      </c>
      <c r="H55" s="135">
        <v>18851674.678220358</v>
      </c>
      <c r="I55" s="135">
        <v>11556209.744777234</v>
      </c>
      <c r="J55" s="135">
        <v>16181245.873440266</v>
      </c>
      <c r="K55" s="135">
        <v>22139176.018670835</v>
      </c>
      <c r="L55" s="135">
        <v>25947944.742526487</v>
      </c>
      <c r="M55" s="135">
        <v>16729712.346577566</v>
      </c>
      <c r="N55" s="135">
        <v>16461678.53341981</v>
      </c>
      <c r="O55" s="135">
        <v>12369466.073477382</v>
      </c>
      <c r="P55" s="135">
        <v>30757790.991399497</v>
      </c>
      <c r="Q55" s="135">
        <v>6851074.9655943401</v>
      </c>
      <c r="R55" s="135">
        <v>24489126.50920679</v>
      </c>
      <c r="S55" s="135">
        <v>9480284.427183846</v>
      </c>
      <c r="T55" s="135">
        <v>11161074.328083739</v>
      </c>
      <c r="U55" s="135">
        <v>9624457.4815378655</v>
      </c>
      <c r="V55" s="135">
        <v>22711127.263253089</v>
      </c>
      <c r="W55" s="135">
        <v>33816999.649780311</v>
      </c>
      <c r="X55" s="135">
        <v>376430943</v>
      </c>
      <c r="Y55" s="136"/>
      <c r="Z55" s="137"/>
    </row>
    <row r="56" spans="1:26" x14ac:dyDescent="0.35">
      <c r="A56" s="130" t="s">
        <v>87</v>
      </c>
      <c r="B56" s="133">
        <v>8165172</v>
      </c>
      <c r="C56" s="133">
        <v>14873529</v>
      </c>
      <c r="D56" s="133">
        <v>12496578</v>
      </c>
      <c r="E56" s="133">
        <v>11418751</v>
      </c>
      <c r="F56" s="133">
        <v>15197871</v>
      </c>
      <c r="G56" s="133">
        <v>12573494</v>
      </c>
      <c r="H56" s="133">
        <v>17317660</v>
      </c>
      <c r="I56" s="133">
        <v>9834856</v>
      </c>
      <c r="J56" s="133">
        <v>13784165</v>
      </c>
      <c r="K56" s="133">
        <v>20608035</v>
      </c>
      <c r="L56" s="133">
        <v>24861663</v>
      </c>
      <c r="M56" s="133">
        <v>15454571</v>
      </c>
      <c r="N56" s="133">
        <v>14014410</v>
      </c>
      <c r="O56" s="133">
        <v>11760737</v>
      </c>
      <c r="P56" s="133">
        <v>26689012</v>
      </c>
      <c r="Q56" s="133">
        <v>6580481</v>
      </c>
      <c r="R56" s="133">
        <v>17831362</v>
      </c>
      <c r="S56" s="133">
        <v>9117926</v>
      </c>
      <c r="T56" s="133">
        <v>10324405</v>
      </c>
      <c r="U56" s="133">
        <v>8673917</v>
      </c>
      <c r="V56" s="133">
        <v>15273160</v>
      </c>
      <c r="W56" s="133">
        <v>31765766</v>
      </c>
      <c r="X56" s="133">
        <v>328617521</v>
      </c>
      <c r="Y56" s="58"/>
      <c r="Z56" s="132"/>
    </row>
    <row r="57" spans="1:26" x14ac:dyDescent="0.35">
      <c r="A57" s="130" t="s">
        <v>88</v>
      </c>
      <c r="B57" s="133">
        <v>0</v>
      </c>
      <c r="C57" s="133">
        <v>0</v>
      </c>
      <c r="D57" s="133">
        <v>3646500</v>
      </c>
      <c r="E57" s="133">
        <v>1171603</v>
      </c>
      <c r="F57" s="133">
        <v>0</v>
      </c>
      <c r="G57" s="133">
        <v>1617541</v>
      </c>
      <c r="H57" s="133">
        <v>0</v>
      </c>
      <c r="I57" s="133">
        <v>998895</v>
      </c>
      <c r="J57" s="133">
        <v>665934</v>
      </c>
      <c r="K57" s="133">
        <v>0</v>
      </c>
      <c r="L57" s="133">
        <v>0</v>
      </c>
      <c r="M57" s="133">
        <v>0</v>
      </c>
      <c r="N57" s="133">
        <v>1643978</v>
      </c>
      <c r="O57" s="133">
        <v>0</v>
      </c>
      <c r="P57" s="133">
        <v>2142652</v>
      </c>
      <c r="Q57" s="133">
        <v>0</v>
      </c>
      <c r="R57" s="133">
        <v>5695971</v>
      </c>
      <c r="S57" s="133">
        <v>0</v>
      </c>
      <c r="T57" s="133">
        <v>0</v>
      </c>
      <c r="U57" s="133">
        <v>0</v>
      </c>
      <c r="V57" s="133">
        <v>6934458</v>
      </c>
      <c r="W57" s="133">
        <v>0</v>
      </c>
      <c r="X57" s="133">
        <v>24517532</v>
      </c>
      <c r="Y57" s="58"/>
      <c r="Z57" s="132"/>
    </row>
    <row r="58" spans="1:26" x14ac:dyDescent="0.35">
      <c r="A58" s="130" t="s">
        <v>89</v>
      </c>
      <c r="B58" s="142">
        <v>370826.24359838001</v>
      </c>
      <c r="C58" s="142">
        <v>794304.19424309302</v>
      </c>
      <c r="D58" s="142">
        <v>513679.11580802198</v>
      </c>
      <c r="E58" s="142">
        <v>487131.908768275</v>
      </c>
      <c r="F58" s="142">
        <v>577848.91218237695</v>
      </c>
      <c r="G58" s="142">
        <v>441569.68535495602</v>
      </c>
      <c r="H58" s="142">
        <v>962222.92509865097</v>
      </c>
      <c r="I58" s="142">
        <v>488417.607659114</v>
      </c>
      <c r="J58" s="142">
        <v>635102.97317397594</v>
      </c>
      <c r="K58" s="142">
        <v>897035.81279143097</v>
      </c>
      <c r="L58" s="142">
        <v>711011.40672864998</v>
      </c>
      <c r="M58" s="142">
        <v>444305.29182803101</v>
      </c>
      <c r="N58" s="142">
        <v>474535.87362420198</v>
      </c>
      <c r="O58" s="142">
        <v>455439.44245054998</v>
      </c>
      <c r="P58" s="142">
        <v>755921.30580890505</v>
      </c>
      <c r="Q58" s="142">
        <v>145308.81938079701</v>
      </c>
      <c r="R58" s="142">
        <v>581476.66138984798</v>
      </c>
      <c r="S58" s="142">
        <v>214254.27010128699</v>
      </c>
      <c r="T58" s="142">
        <v>239864.42843253401</v>
      </c>
      <c r="U58" s="142">
        <v>369094.53151003597</v>
      </c>
      <c r="V58" s="142">
        <v>393802.48022897303</v>
      </c>
      <c r="W58" s="142">
        <v>1046846.1098379</v>
      </c>
      <c r="X58" s="142">
        <v>11999999.999999989</v>
      </c>
      <c r="Y58" s="58"/>
      <c r="Z58" s="132"/>
    </row>
    <row r="59" spans="1:26" ht="31" x14ac:dyDescent="0.35">
      <c r="A59" s="130" t="s">
        <v>90</v>
      </c>
      <c r="B59" s="142">
        <v>244602.24343057501</v>
      </c>
      <c r="C59" s="142">
        <v>264905.31207557098</v>
      </c>
      <c r="D59" s="142">
        <v>131282.45035219501</v>
      </c>
      <c r="E59" s="142">
        <v>536831.85826468701</v>
      </c>
      <c r="F59" s="142">
        <v>469545.03134322801</v>
      </c>
      <c r="G59" s="142">
        <v>163097.41742918899</v>
      </c>
      <c r="H59" s="142">
        <v>571791.75312170596</v>
      </c>
      <c r="I59" s="142">
        <v>234041.13711811899</v>
      </c>
      <c r="J59" s="142">
        <v>1096043.9002662899</v>
      </c>
      <c r="K59" s="142">
        <v>634105.20587940502</v>
      </c>
      <c r="L59" s="142">
        <v>375270.33579783503</v>
      </c>
      <c r="M59" s="142">
        <v>680182.05474953505</v>
      </c>
      <c r="N59" s="142">
        <v>328754.65979560901</v>
      </c>
      <c r="O59" s="142">
        <v>153289.631026833</v>
      </c>
      <c r="P59" s="142">
        <v>1170205.6855905899</v>
      </c>
      <c r="Q59" s="142">
        <v>125285.146213543</v>
      </c>
      <c r="R59" s="142">
        <v>380316.84781694401</v>
      </c>
      <c r="S59" s="142">
        <v>148104.15708256001</v>
      </c>
      <c r="T59" s="142">
        <v>596804.89965120505</v>
      </c>
      <c r="U59" s="142">
        <v>581445.95002782904</v>
      </c>
      <c r="V59" s="142">
        <v>109706.78302411801</v>
      </c>
      <c r="W59" s="142">
        <v>1004387.53994241</v>
      </c>
      <c r="X59" s="142">
        <v>9999999.9999999758</v>
      </c>
      <c r="Y59" s="58"/>
      <c r="Z59" s="132"/>
    </row>
    <row r="60" spans="1:26" x14ac:dyDescent="0.35">
      <c r="A60" s="130" t="s">
        <v>94</v>
      </c>
      <c r="B60" s="142">
        <v>0</v>
      </c>
      <c r="C60" s="142">
        <v>0</v>
      </c>
      <c r="D60" s="142">
        <v>0</v>
      </c>
      <c r="E60" s="142">
        <v>1145236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150654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1295890</v>
      </c>
      <c r="Y60" s="58"/>
      <c r="Z60" s="132"/>
    </row>
    <row r="61" spans="1:26" s="57" customFormat="1" x14ac:dyDescent="0.35">
      <c r="A61" s="134" t="s">
        <v>91</v>
      </c>
      <c r="B61" s="143">
        <v>149556726.23244119</v>
      </c>
      <c r="C61" s="143">
        <v>267114735.2569257</v>
      </c>
      <c r="D61" s="143">
        <v>241436692.56828392</v>
      </c>
      <c r="E61" s="143">
        <v>217745653.09982565</v>
      </c>
      <c r="F61" s="143">
        <v>301521308.55483353</v>
      </c>
      <c r="G61" s="143">
        <v>267917510.80818361</v>
      </c>
      <c r="H61" s="143">
        <v>282649201.86181492</v>
      </c>
      <c r="I61" s="143">
        <v>156236902.49493811</v>
      </c>
      <c r="J61" s="143">
        <v>261271029.7073541</v>
      </c>
      <c r="K61" s="143">
        <v>395639553.66487342</v>
      </c>
      <c r="L61" s="143">
        <v>488998052.23982596</v>
      </c>
      <c r="M61" s="143">
        <v>309190209.7087276</v>
      </c>
      <c r="N61" s="143">
        <v>293106859.78939795</v>
      </c>
      <c r="O61" s="143">
        <v>259524667.98780125</v>
      </c>
      <c r="P61" s="143">
        <v>520613418.58109856</v>
      </c>
      <c r="Q61" s="143">
        <v>129620235.71084255</v>
      </c>
      <c r="R61" s="143">
        <v>383422907.90418595</v>
      </c>
      <c r="S61" s="143">
        <v>152443533.80060065</v>
      </c>
      <c r="T61" s="143">
        <v>196885734.70754051</v>
      </c>
      <c r="U61" s="143">
        <v>169292577.31895098</v>
      </c>
      <c r="V61" s="143">
        <v>330126372.44989127</v>
      </c>
      <c r="W61" s="143">
        <v>704417541.55165362</v>
      </c>
      <c r="X61" s="143">
        <v>6478731425.9999914</v>
      </c>
      <c r="Y61" s="144"/>
      <c r="Z61" s="145"/>
    </row>
    <row r="63" spans="1:26" x14ac:dyDescent="0.35">
      <c r="X63" s="58"/>
    </row>
    <row r="64" spans="1:26" x14ac:dyDescent="0.35">
      <c r="X64" s="58"/>
    </row>
    <row r="178" spans="2:24" x14ac:dyDescent="0.3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</row>
    <row r="179" spans="2:24" x14ac:dyDescent="0.3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</row>
    <row r="180" spans="2:24" x14ac:dyDescent="0.3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</row>
    <row r="181" spans="2:24" x14ac:dyDescent="0.3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</row>
    <row r="182" spans="2:24" x14ac:dyDescent="0.3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</row>
    <row r="183" spans="2:24" x14ac:dyDescent="0.3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</row>
    <row r="184" spans="2:24" x14ac:dyDescent="0.3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</row>
    <row r="185" spans="2:24" x14ac:dyDescent="0.3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</row>
    <row r="186" spans="2:24" x14ac:dyDescent="0.3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</row>
    <row r="187" spans="2:24" x14ac:dyDescent="0.3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</row>
  </sheetData>
  <phoneticPr fontId="4" type="noConversion"/>
  <conditionalFormatting sqref="X2:X3">
    <cfRule type="expression" dxfId="1" priority="1" stopIfTrue="1">
      <formula>#REF!&gt;0</formula>
    </cfRule>
  </conditionalFormatting>
  <pageMargins left="0.19685039370078741" right="0.19685039370078741" top="0.39370078740157483" bottom="0.39370078740157483" header="0.51181102362204722" footer="0.39370078740157483"/>
  <pageSetup paperSize="9" scale="1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G55"/>
  <sheetViews>
    <sheetView showGridLines="0" zoomScale="80" zoomScaleNormal="80" workbookViewId="0">
      <selection activeCell="A2" sqref="A2"/>
    </sheetView>
  </sheetViews>
  <sheetFormatPr defaultColWidth="9.23046875" defaultRowHeight="15.5" x14ac:dyDescent="0.35"/>
  <cols>
    <col min="1" max="1" width="32.69140625" style="44" customWidth="1"/>
    <col min="2" max="2" width="17.07421875" style="44" customWidth="1"/>
    <col min="3" max="3" width="14.23046875" style="44" customWidth="1"/>
    <col min="4" max="4" width="17.07421875" style="44" customWidth="1"/>
    <col min="5" max="5" width="14.84375" style="44" customWidth="1"/>
    <col min="6" max="6" width="18.69140625" style="44" customWidth="1"/>
    <col min="7" max="7" width="17.07421875" style="44" customWidth="1"/>
    <col min="8" max="16384" width="9.23046875" style="44"/>
  </cols>
  <sheetData>
    <row r="1" spans="1:7" s="69" customFormat="1" ht="25" customHeight="1" x14ac:dyDescent="0.35">
      <c r="A1" s="60" t="s">
        <v>339</v>
      </c>
    </row>
    <row r="2" spans="1:7" ht="21" customHeight="1" x14ac:dyDescent="0.35">
      <c r="A2" s="107" t="s">
        <v>97</v>
      </c>
      <c r="B2" s="108"/>
      <c r="C2" s="108"/>
      <c r="D2" s="108"/>
      <c r="E2" s="108"/>
      <c r="F2" s="108"/>
      <c r="G2" s="109"/>
    </row>
    <row r="3" spans="1:7" s="115" customFormat="1" ht="53.15" customHeight="1" x14ac:dyDescent="0.35">
      <c r="A3" s="114" t="s">
        <v>23</v>
      </c>
      <c r="B3" s="110" t="s">
        <v>191</v>
      </c>
      <c r="C3" s="110" t="s">
        <v>40</v>
      </c>
      <c r="D3" s="110" t="s">
        <v>192</v>
      </c>
      <c r="E3" s="110" t="s">
        <v>41</v>
      </c>
      <c r="F3" s="110" t="s">
        <v>42</v>
      </c>
      <c r="G3" s="110" t="s">
        <v>193</v>
      </c>
    </row>
    <row r="4" spans="1:7" x14ac:dyDescent="0.35">
      <c r="A4" s="44" t="s">
        <v>7</v>
      </c>
      <c r="B4" s="116">
        <v>30880.22</v>
      </c>
      <c r="C4" s="58">
        <v>149556726.2324414</v>
      </c>
      <c r="D4" s="58">
        <v>43342557.019620284</v>
      </c>
      <c r="E4" s="58">
        <v>82733837</v>
      </c>
      <c r="F4" s="111">
        <v>23480332</v>
      </c>
      <c r="G4" s="111">
        <v>106214169</v>
      </c>
    </row>
    <row r="5" spans="1:7" x14ac:dyDescent="0.35">
      <c r="A5" s="44" t="s">
        <v>0</v>
      </c>
      <c r="B5" s="116">
        <v>49760.380000000005</v>
      </c>
      <c r="C5" s="58">
        <v>267114735.25692517</v>
      </c>
      <c r="D5" s="58">
        <v>69842187.246981174</v>
      </c>
      <c r="E5" s="58">
        <v>155298401</v>
      </c>
      <c r="F5" s="111">
        <v>41974147</v>
      </c>
      <c r="G5" s="111">
        <v>197272548</v>
      </c>
    </row>
    <row r="6" spans="1:7" x14ac:dyDescent="0.35">
      <c r="A6" s="44" t="s">
        <v>1</v>
      </c>
      <c r="B6" s="116">
        <v>51524.979999999996</v>
      </c>
      <c r="C6" s="58">
        <v>241436692.56828406</v>
      </c>
      <c r="D6" s="58">
        <v>72318927.248082891</v>
      </c>
      <c r="E6" s="58">
        <v>129349576</v>
      </c>
      <c r="F6" s="111">
        <v>39768189</v>
      </c>
      <c r="G6" s="111">
        <v>169117765</v>
      </c>
    </row>
    <row r="7" spans="1:7" x14ac:dyDescent="0.35">
      <c r="A7" s="44" t="s">
        <v>8</v>
      </c>
      <c r="B7" s="116">
        <v>40696.19</v>
      </c>
      <c r="C7" s="58">
        <v>217745653.09982577</v>
      </c>
      <c r="D7" s="58">
        <v>57119960.14135588</v>
      </c>
      <c r="E7" s="58">
        <v>129015943</v>
      </c>
      <c r="F7" s="111">
        <v>31609750</v>
      </c>
      <c r="G7" s="111">
        <v>160625693</v>
      </c>
    </row>
    <row r="8" spans="1:7" x14ac:dyDescent="0.35">
      <c r="A8" s="44" t="s">
        <v>9</v>
      </c>
      <c r="B8" s="116">
        <v>65483.81</v>
      </c>
      <c r="C8" s="58">
        <v>301521308.55483335</v>
      </c>
      <c r="D8" s="58">
        <v>91911125.270058975</v>
      </c>
      <c r="E8" s="58">
        <v>158291911</v>
      </c>
      <c r="F8" s="111">
        <v>51318272</v>
      </c>
      <c r="G8" s="111">
        <v>209610183</v>
      </c>
    </row>
    <row r="9" spans="1:7" x14ac:dyDescent="0.35">
      <c r="A9" s="44" t="s">
        <v>10</v>
      </c>
      <c r="B9" s="116">
        <v>54544.119999999995</v>
      </c>
      <c r="C9" s="58">
        <v>267917510.80818367</v>
      </c>
      <c r="D9" s="58">
        <v>76556502.226506501</v>
      </c>
      <c r="E9" s="58">
        <v>147046167</v>
      </c>
      <c r="F9" s="111">
        <v>44314842</v>
      </c>
      <c r="G9" s="111">
        <v>191361009</v>
      </c>
    </row>
    <row r="10" spans="1:7" x14ac:dyDescent="0.35">
      <c r="A10" s="44" t="s">
        <v>2</v>
      </c>
      <c r="B10" s="116">
        <v>62793.14</v>
      </c>
      <c r="C10" s="58">
        <v>282649201.86181468</v>
      </c>
      <c r="D10" s="58">
        <v>88134581.000102937</v>
      </c>
      <c r="E10" s="58">
        <v>149529825</v>
      </c>
      <c r="F10" s="111">
        <v>44984796</v>
      </c>
      <c r="G10" s="111">
        <v>194514621</v>
      </c>
    </row>
    <row r="11" spans="1:7" x14ac:dyDescent="0.35">
      <c r="A11" s="44" t="s">
        <v>3</v>
      </c>
      <c r="B11" s="116">
        <v>32163.690000000002</v>
      </c>
      <c r="C11" s="58">
        <v>156236902.49493831</v>
      </c>
      <c r="D11" s="58">
        <v>45143997.283257395</v>
      </c>
      <c r="E11" s="58">
        <v>86029307</v>
      </c>
      <c r="F11" s="111">
        <v>25063598</v>
      </c>
      <c r="G11" s="111">
        <v>111092905</v>
      </c>
    </row>
    <row r="12" spans="1:7" x14ac:dyDescent="0.35">
      <c r="A12" s="44" t="s">
        <v>11</v>
      </c>
      <c r="B12" s="116">
        <v>56614.07</v>
      </c>
      <c r="C12" s="58">
        <v>261271029.7073538</v>
      </c>
      <c r="D12" s="58">
        <v>79461822.392708793</v>
      </c>
      <c r="E12" s="58">
        <v>139575950</v>
      </c>
      <c r="F12" s="111">
        <v>42233257</v>
      </c>
      <c r="G12" s="111">
        <v>181809207</v>
      </c>
    </row>
    <row r="13" spans="1:7" x14ac:dyDescent="0.35">
      <c r="A13" s="44" t="s">
        <v>12</v>
      </c>
      <c r="B13" s="116">
        <v>76333.53</v>
      </c>
      <c r="C13" s="58">
        <v>395639553.66487318</v>
      </c>
      <c r="D13" s="58">
        <v>107139469.10138254</v>
      </c>
      <c r="E13" s="58">
        <v>225742836</v>
      </c>
      <c r="F13" s="111">
        <v>62757249</v>
      </c>
      <c r="G13" s="111">
        <v>288500085</v>
      </c>
    </row>
    <row r="14" spans="1:7" x14ac:dyDescent="0.35">
      <c r="A14" s="44" t="s">
        <v>13</v>
      </c>
      <c r="B14" s="116">
        <v>93902.69</v>
      </c>
      <c r="C14" s="58">
        <v>488998052.23982596</v>
      </c>
      <c r="D14" s="58">
        <v>131799018.77709185</v>
      </c>
      <c r="E14" s="58">
        <v>274281791</v>
      </c>
      <c r="F14" s="111">
        <v>82917243</v>
      </c>
      <c r="G14" s="111">
        <v>357199034</v>
      </c>
    </row>
    <row r="15" spans="1:7" x14ac:dyDescent="0.35">
      <c r="A15" s="44" t="s">
        <v>14</v>
      </c>
      <c r="B15" s="116">
        <v>49653.05</v>
      </c>
      <c r="C15" s="58">
        <v>309190209.70872778</v>
      </c>
      <c r="D15" s="58">
        <v>69691542.055822685</v>
      </c>
      <c r="E15" s="58">
        <v>191717143</v>
      </c>
      <c r="F15" s="111">
        <v>47781525</v>
      </c>
      <c r="G15" s="111">
        <v>239498668</v>
      </c>
    </row>
    <row r="16" spans="1:7" x14ac:dyDescent="0.35">
      <c r="A16" s="44" t="s">
        <v>15</v>
      </c>
      <c r="B16" s="116">
        <v>55724.07</v>
      </c>
      <c r="C16" s="58">
        <v>293106859.7893979</v>
      </c>
      <c r="D16" s="58">
        <v>78212644.901503682</v>
      </c>
      <c r="E16" s="58">
        <v>166106929</v>
      </c>
      <c r="F16" s="111">
        <v>48787286</v>
      </c>
      <c r="G16" s="111">
        <v>214894215</v>
      </c>
    </row>
    <row r="17" spans="1:7" x14ac:dyDescent="0.35">
      <c r="A17" s="44" t="s">
        <v>16</v>
      </c>
      <c r="B17" s="116">
        <v>63239.210000000006</v>
      </c>
      <c r="C17" s="58">
        <v>259524667.98780131</v>
      </c>
      <c r="D17" s="58">
        <v>88760671.565835387</v>
      </c>
      <c r="E17" s="58">
        <v>126845903</v>
      </c>
      <c r="F17" s="111">
        <v>43918093</v>
      </c>
      <c r="G17" s="111">
        <v>170763996</v>
      </c>
    </row>
    <row r="18" spans="1:7" x14ac:dyDescent="0.35">
      <c r="A18" s="44" t="s">
        <v>4</v>
      </c>
      <c r="B18" s="116">
        <v>79420.23</v>
      </c>
      <c r="C18" s="58">
        <v>520613418.5810979</v>
      </c>
      <c r="D18" s="58">
        <v>111471869.28352055</v>
      </c>
      <c r="E18" s="58">
        <v>329891229</v>
      </c>
      <c r="F18" s="111">
        <v>79250320</v>
      </c>
      <c r="G18" s="111">
        <v>409141549</v>
      </c>
    </row>
    <row r="19" spans="1:7" x14ac:dyDescent="0.35">
      <c r="A19" s="44" t="s">
        <v>17</v>
      </c>
      <c r="B19" s="116">
        <v>19209.409999999996</v>
      </c>
      <c r="C19" s="58">
        <v>129620235.71084261</v>
      </c>
      <c r="D19" s="58">
        <v>26961755.720596027</v>
      </c>
      <c r="E19" s="58">
        <v>82978979</v>
      </c>
      <c r="F19" s="111">
        <v>19679501</v>
      </c>
      <c r="G19" s="111">
        <v>102658480</v>
      </c>
    </row>
    <row r="20" spans="1:7" x14ac:dyDescent="0.35">
      <c r="A20" s="44" t="s">
        <v>18</v>
      </c>
      <c r="B20" s="116">
        <v>62352.06</v>
      </c>
      <c r="C20" s="58">
        <v>383422907.90418482</v>
      </c>
      <c r="D20" s="58">
        <v>87515494.249742553</v>
      </c>
      <c r="E20" s="58">
        <v>236571245</v>
      </c>
      <c r="F20" s="111">
        <v>59336169</v>
      </c>
      <c r="G20" s="111">
        <v>295907414</v>
      </c>
    </row>
    <row r="21" spans="1:7" x14ac:dyDescent="0.35">
      <c r="A21" s="44" t="s">
        <v>5</v>
      </c>
      <c r="B21" s="116">
        <v>21888.51</v>
      </c>
      <c r="C21" s="58">
        <v>152443533.80060086</v>
      </c>
      <c r="D21" s="58">
        <v>30722060.683166396</v>
      </c>
      <c r="E21" s="58">
        <v>98387071</v>
      </c>
      <c r="F21" s="111">
        <v>23334402</v>
      </c>
      <c r="G21" s="111">
        <v>121721473</v>
      </c>
    </row>
    <row r="22" spans="1:7" x14ac:dyDescent="0.35">
      <c r="A22" s="44" t="s">
        <v>6</v>
      </c>
      <c r="B22" s="116">
        <v>34716.32</v>
      </c>
      <c r="C22" s="58">
        <v>196885734.70754057</v>
      </c>
      <c r="D22" s="58">
        <v>48726792.720757298</v>
      </c>
      <c r="E22" s="58">
        <v>117268895</v>
      </c>
      <c r="F22" s="111">
        <v>30890047</v>
      </c>
      <c r="G22" s="111">
        <v>148158942</v>
      </c>
    </row>
    <row r="23" spans="1:7" x14ac:dyDescent="0.35">
      <c r="A23" s="44" t="s">
        <v>19</v>
      </c>
      <c r="B23" s="116">
        <v>47183.78</v>
      </c>
      <c r="C23" s="58">
        <v>169292577.31895113</v>
      </c>
      <c r="D23" s="58">
        <v>66225748.231431603</v>
      </c>
      <c r="E23" s="58">
        <v>71049136</v>
      </c>
      <c r="F23" s="111">
        <v>32017693</v>
      </c>
      <c r="G23" s="111">
        <v>103066829</v>
      </c>
    </row>
    <row r="24" spans="1:7" x14ac:dyDescent="0.35">
      <c r="A24" s="44" t="s">
        <v>20</v>
      </c>
      <c r="B24" s="116">
        <v>61468.08</v>
      </c>
      <c r="C24" s="111">
        <v>330126372.44989097</v>
      </c>
      <c r="D24" s="111">
        <v>86274766.251230761</v>
      </c>
      <c r="E24" s="58">
        <v>194379855</v>
      </c>
      <c r="F24" s="111">
        <v>49471751</v>
      </c>
      <c r="G24" s="111">
        <v>243851606</v>
      </c>
    </row>
    <row r="25" spans="1:7" x14ac:dyDescent="0.35">
      <c r="A25" s="44" t="s">
        <v>21</v>
      </c>
      <c r="B25" s="116">
        <v>149549.72</v>
      </c>
      <c r="C25" s="111">
        <v>704417541.55165315</v>
      </c>
      <c r="D25" s="111">
        <v>209903532.62924445</v>
      </c>
      <c r="E25" s="58">
        <v>373452471</v>
      </c>
      <c r="F25" s="111">
        <v>121061538</v>
      </c>
      <c r="G25" s="111">
        <v>494514009</v>
      </c>
    </row>
    <row r="26" spans="1:7" s="118" customFormat="1" ht="15.75" customHeight="1" x14ac:dyDescent="0.35">
      <c r="A26" s="112" t="s">
        <v>22</v>
      </c>
      <c r="B26" s="117">
        <v>1259101.26</v>
      </c>
      <c r="C26" s="113">
        <v>6478731425.9999876</v>
      </c>
      <c r="D26" s="113">
        <v>1767237026.0000005</v>
      </c>
      <c r="E26" s="113">
        <v>3665544400</v>
      </c>
      <c r="F26" s="113">
        <v>1045950000</v>
      </c>
      <c r="G26" s="113">
        <v>4711494400</v>
      </c>
    </row>
    <row r="33" spans="3:6" x14ac:dyDescent="0.35">
      <c r="C33" s="119"/>
      <c r="D33" s="119"/>
      <c r="E33" s="120"/>
      <c r="F33" s="121"/>
    </row>
    <row r="34" spans="3:6" x14ac:dyDescent="0.35">
      <c r="C34" s="119"/>
      <c r="D34" s="119"/>
      <c r="E34" s="120"/>
      <c r="F34" s="121"/>
    </row>
    <row r="35" spans="3:6" x14ac:dyDescent="0.35">
      <c r="C35" s="119"/>
      <c r="D35" s="119"/>
      <c r="E35" s="120"/>
      <c r="F35" s="121"/>
    </row>
    <row r="36" spans="3:6" x14ac:dyDescent="0.35">
      <c r="C36" s="119"/>
      <c r="D36" s="119"/>
      <c r="E36" s="120"/>
      <c r="F36" s="121"/>
    </row>
    <row r="37" spans="3:6" x14ac:dyDescent="0.35">
      <c r="C37" s="119"/>
      <c r="D37" s="119"/>
      <c r="E37" s="120"/>
      <c r="F37" s="121"/>
    </row>
    <row r="38" spans="3:6" x14ac:dyDescent="0.35">
      <c r="C38" s="119"/>
      <c r="D38" s="119"/>
      <c r="E38" s="120"/>
      <c r="F38" s="121"/>
    </row>
    <row r="39" spans="3:6" x14ac:dyDescent="0.35">
      <c r="C39" s="119"/>
      <c r="D39" s="119"/>
      <c r="E39" s="120"/>
      <c r="F39" s="121"/>
    </row>
    <row r="40" spans="3:6" x14ac:dyDescent="0.35">
      <c r="C40" s="119"/>
      <c r="D40" s="119"/>
      <c r="E40" s="120"/>
      <c r="F40" s="121"/>
    </row>
    <row r="41" spans="3:6" x14ac:dyDescent="0.35">
      <c r="C41" s="119"/>
      <c r="D41" s="119"/>
      <c r="E41" s="120"/>
      <c r="F41" s="121"/>
    </row>
    <row r="42" spans="3:6" x14ac:dyDescent="0.35">
      <c r="C42" s="119"/>
      <c r="D42" s="119"/>
      <c r="E42" s="120"/>
      <c r="F42" s="121"/>
    </row>
    <row r="43" spans="3:6" x14ac:dyDescent="0.35">
      <c r="C43" s="119"/>
      <c r="D43" s="119"/>
      <c r="E43" s="120"/>
      <c r="F43" s="121"/>
    </row>
    <row r="44" spans="3:6" x14ac:dyDescent="0.35">
      <c r="C44" s="119"/>
      <c r="D44" s="119"/>
      <c r="E44" s="120"/>
      <c r="F44" s="121"/>
    </row>
    <row r="45" spans="3:6" x14ac:dyDescent="0.35">
      <c r="C45" s="119"/>
      <c r="D45" s="119"/>
      <c r="E45" s="120"/>
      <c r="F45" s="121"/>
    </row>
    <row r="46" spans="3:6" x14ac:dyDescent="0.35">
      <c r="C46" s="119"/>
      <c r="D46" s="119"/>
      <c r="E46" s="120"/>
      <c r="F46" s="121"/>
    </row>
    <row r="47" spans="3:6" x14ac:dyDescent="0.35">
      <c r="C47" s="119"/>
      <c r="D47" s="119"/>
      <c r="E47" s="120"/>
      <c r="F47" s="121"/>
    </row>
    <row r="48" spans="3:6" x14ac:dyDescent="0.35">
      <c r="C48" s="119"/>
      <c r="D48" s="119"/>
      <c r="E48" s="120"/>
      <c r="F48" s="121"/>
    </row>
    <row r="49" spans="3:6" x14ac:dyDescent="0.35">
      <c r="C49" s="119"/>
      <c r="D49" s="119"/>
      <c r="E49" s="120"/>
      <c r="F49" s="121"/>
    </row>
    <row r="50" spans="3:6" x14ac:dyDescent="0.35">
      <c r="C50" s="119"/>
      <c r="D50" s="119"/>
      <c r="E50" s="120"/>
      <c r="F50" s="121"/>
    </row>
    <row r="51" spans="3:6" x14ac:dyDescent="0.35">
      <c r="C51" s="119"/>
      <c r="D51" s="119"/>
      <c r="E51" s="120"/>
      <c r="F51" s="121"/>
    </row>
    <row r="52" spans="3:6" x14ac:dyDescent="0.35">
      <c r="C52" s="119"/>
      <c r="D52" s="119"/>
      <c r="E52" s="120"/>
      <c r="F52" s="121"/>
    </row>
    <row r="53" spans="3:6" x14ac:dyDescent="0.35">
      <c r="C53" s="119"/>
      <c r="D53" s="119"/>
      <c r="E53" s="120"/>
      <c r="F53" s="121"/>
    </row>
    <row r="54" spans="3:6" x14ac:dyDescent="0.35">
      <c r="C54" s="119"/>
      <c r="D54" s="119"/>
      <c r="E54" s="120"/>
      <c r="F54" s="121"/>
    </row>
    <row r="55" spans="3:6" x14ac:dyDescent="0.35">
      <c r="C55" s="119"/>
      <c r="D55" s="119"/>
      <c r="E55" s="120"/>
      <c r="F55" s="121"/>
    </row>
  </sheetData>
  <phoneticPr fontId="4" type="noConversion"/>
  <conditionalFormatting sqref="G2">
    <cfRule type="expression" dxfId="0" priority="1" stopIfTrue="1">
      <formula>#REF!&gt;0</formula>
    </cfRule>
  </conditionalFormatting>
  <pageMargins left="0.33" right="0.3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zoomScale="80" zoomScaleNormal="80" workbookViewId="0"/>
  </sheetViews>
  <sheetFormatPr defaultColWidth="9.23046875" defaultRowHeight="15.5" x14ac:dyDescent="0.35"/>
  <cols>
    <col min="1" max="1" width="32.69140625" style="44" customWidth="1"/>
    <col min="2" max="3" width="23.3046875" style="44" customWidth="1"/>
    <col min="4" max="5" width="23.23046875" style="44" customWidth="1"/>
    <col min="6" max="6" width="18.69140625" style="44" customWidth="1"/>
    <col min="7" max="16384" width="9.23046875" style="44"/>
  </cols>
  <sheetData>
    <row r="1" spans="1:6" s="69" customFormat="1" ht="25" customHeight="1" x14ac:dyDescent="0.35">
      <c r="A1" s="60" t="s">
        <v>340</v>
      </c>
    </row>
    <row r="2" spans="1:6" ht="21" customHeight="1" x14ac:dyDescent="0.35">
      <c r="A2" s="107" t="s">
        <v>97</v>
      </c>
      <c r="B2" s="108"/>
      <c r="C2" s="108"/>
      <c r="D2" s="108"/>
      <c r="E2" s="108"/>
      <c r="F2" s="108"/>
    </row>
    <row r="3" spans="1:6" s="115" customFormat="1" ht="53.15" customHeight="1" x14ac:dyDescent="0.35">
      <c r="A3" s="114" t="s">
        <v>23</v>
      </c>
      <c r="B3" s="110" t="s">
        <v>163</v>
      </c>
      <c r="C3" s="110" t="s">
        <v>164</v>
      </c>
      <c r="D3" s="110" t="s">
        <v>177</v>
      </c>
      <c r="E3" s="110" t="s">
        <v>105</v>
      </c>
      <c r="F3" s="110" t="s">
        <v>165</v>
      </c>
    </row>
    <row r="4" spans="1:6" x14ac:dyDescent="0.35">
      <c r="A4" s="44" t="s">
        <v>7</v>
      </c>
      <c r="B4" s="58">
        <v>101004872</v>
      </c>
      <c r="C4" s="58">
        <v>101279714</v>
      </c>
      <c r="D4" s="58">
        <v>89611</v>
      </c>
      <c r="E4" s="58">
        <v>0</v>
      </c>
      <c r="F4" s="111">
        <v>101369325</v>
      </c>
    </row>
    <row r="5" spans="1:6" x14ac:dyDescent="0.35">
      <c r="A5" s="44" t="s">
        <v>0</v>
      </c>
      <c r="B5" s="58">
        <v>187579038</v>
      </c>
      <c r="C5" s="58">
        <v>188253906</v>
      </c>
      <c r="D5" s="58">
        <v>155260</v>
      </c>
      <c r="E5" s="58">
        <v>0</v>
      </c>
      <c r="F5" s="111">
        <v>188409166</v>
      </c>
    </row>
    <row r="6" spans="1:6" x14ac:dyDescent="0.35">
      <c r="A6" s="44" t="s">
        <v>1</v>
      </c>
      <c r="B6" s="58">
        <v>161398379</v>
      </c>
      <c r="C6" s="58">
        <v>161045096</v>
      </c>
      <c r="D6" s="58">
        <v>135805</v>
      </c>
      <c r="E6" s="58">
        <v>0</v>
      </c>
      <c r="F6" s="111">
        <v>161180901</v>
      </c>
    </row>
    <row r="7" spans="1:6" x14ac:dyDescent="0.35">
      <c r="A7" s="44" t="s">
        <v>8</v>
      </c>
      <c r="B7" s="58">
        <v>151931742</v>
      </c>
      <c r="C7" s="58">
        <v>151809238</v>
      </c>
      <c r="D7" s="58">
        <v>134223</v>
      </c>
      <c r="E7" s="58">
        <v>1145236</v>
      </c>
      <c r="F7" s="111">
        <v>153088697</v>
      </c>
    </row>
    <row r="8" spans="1:6" x14ac:dyDescent="0.35">
      <c r="A8" s="44" t="s">
        <v>9</v>
      </c>
      <c r="B8" s="58">
        <v>199386497</v>
      </c>
      <c r="C8" s="58">
        <v>199066429</v>
      </c>
      <c r="D8" s="58">
        <v>200898</v>
      </c>
      <c r="E8" s="58">
        <v>0</v>
      </c>
      <c r="F8" s="111">
        <v>199267327</v>
      </c>
    </row>
    <row r="9" spans="1:6" x14ac:dyDescent="0.35">
      <c r="A9" s="44" t="s">
        <v>10</v>
      </c>
      <c r="B9" s="58">
        <v>184295758</v>
      </c>
      <c r="C9" s="58">
        <v>184400313</v>
      </c>
      <c r="D9" s="58">
        <v>168937</v>
      </c>
      <c r="E9" s="58">
        <v>0</v>
      </c>
      <c r="F9" s="111">
        <v>184569250</v>
      </c>
    </row>
    <row r="10" spans="1:6" x14ac:dyDescent="0.35">
      <c r="A10" s="44" t="s">
        <v>2</v>
      </c>
      <c r="B10" s="58">
        <v>184288868</v>
      </c>
      <c r="C10" s="58">
        <v>184394536</v>
      </c>
      <c r="D10" s="58">
        <v>159582</v>
      </c>
      <c r="E10" s="58">
        <v>0</v>
      </c>
      <c r="F10" s="111">
        <v>184554118</v>
      </c>
    </row>
    <row r="11" spans="1:6" x14ac:dyDescent="0.35">
      <c r="A11" s="44" t="s">
        <v>3</v>
      </c>
      <c r="B11" s="58">
        <v>107646185</v>
      </c>
      <c r="C11" s="58">
        <v>107458335</v>
      </c>
      <c r="D11" s="58">
        <v>86973</v>
      </c>
      <c r="E11" s="58">
        <v>0</v>
      </c>
      <c r="F11" s="111">
        <v>107545308</v>
      </c>
    </row>
    <row r="12" spans="1:6" x14ac:dyDescent="0.35">
      <c r="A12" s="44" t="s">
        <v>11</v>
      </c>
      <c r="B12" s="58">
        <v>172204360</v>
      </c>
      <c r="C12" s="58">
        <v>172346898</v>
      </c>
      <c r="D12" s="58">
        <v>155445</v>
      </c>
      <c r="E12" s="58">
        <v>0</v>
      </c>
      <c r="F12" s="111">
        <v>172502343</v>
      </c>
    </row>
    <row r="13" spans="1:6" x14ac:dyDescent="0.35">
      <c r="A13" s="44" t="s">
        <v>12</v>
      </c>
      <c r="B13" s="58">
        <v>274159437</v>
      </c>
      <c r="C13" s="58">
        <v>274110376</v>
      </c>
      <c r="D13" s="58">
        <v>244310</v>
      </c>
      <c r="E13" s="58">
        <v>0</v>
      </c>
      <c r="F13" s="111">
        <v>274354686</v>
      </c>
    </row>
    <row r="14" spans="1:6" x14ac:dyDescent="0.35">
      <c r="A14" s="44" t="s">
        <v>13</v>
      </c>
      <c r="B14" s="58">
        <v>339380555</v>
      </c>
      <c r="C14" s="58">
        <v>339147765</v>
      </c>
      <c r="D14" s="58">
        <v>297349</v>
      </c>
      <c r="E14" s="58">
        <v>0</v>
      </c>
      <c r="F14" s="111">
        <v>339445114</v>
      </c>
    </row>
    <row r="15" spans="1:6" x14ac:dyDescent="0.35">
      <c r="A15" s="44" t="s">
        <v>14</v>
      </c>
      <c r="B15" s="58">
        <v>226761586</v>
      </c>
      <c r="C15" s="58">
        <v>227012589</v>
      </c>
      <c r="D15" s="58">
        <v>185766</v>
      </c>
      <c r="E15" s="58">
        <v>0</v>
      </c>
      <c r="F15" s="111">
        <v>227198355</v>
      </c>
    </row>
    <row r="16" spans="1:6" x14ac:dyDescent="0.35">
      <c r="A16" s="44" t="s">
        <v>15</v>
      </c>
      <c r="B16" s="58">
        <v>203127250</v>
      </c>
      <c r="C16" s="58">
        <v>203355441</v>
      </c>
      <c r="D16" s="58">
        <v>184537</v>
      </c>
      <c r="E16" s="58">
        <v>0</v>
      </c>
      <c r="F16" s="111">
        <v>203539978</v>
      </c>
    </row>
    <row r="17" spans="1:6" x14ac:dyDescent="0.35">
      <c r="A17" s="44" t="s">
        <v>16</v>
      </c>
      <c r="B17" s="58">
        <v>161020791</v>
      </c>
      <c r="C17" s="58">
        <v>160278940</v>
      </c>
      <c r="D17" s="58">
        <v>176470</v>
      </c>
      <c r="E17" s="58">
        <v>0</v>
      </c>
      <c r="F17" s="111">
        <v>160455410</v>
      </c>
    </row>
    <row r="18" spans="1:6" x14ac:dyDescent="0.35">
      <c r="A18" s="44" t="s">
        <v>4</v>
      </c>
      <c r="B18" s="58">
        <v>388666415</v>
      </c>
      <c r="C18" s="58">
        <v>389074508</v>
      </c>
      <c r="D18" s="58">
        <v>328461</v>
      </c>
      <c r="E18" s="58">
        <v>0</v>
      </c>
      <c r="F18" s="111">
        <v>389402969</v>
      </c>
    </row>
    <row r="19" spans="1:6" x14ac:dyDescent="0.35">
      <c r="A19" s="44" t="s">
        <v>17</v>
      </c>
      <c r="B19" s="58">
        <v>96809901</v>
      </c>
      <c r="C19" s="58">
        <v>96895815</v>
      </c>
      <c r="D19" s="58">
        <v>77169</v>
      </c>
      <c r="E19" s="58">
        <v>0</v>
      </c>
      <c r="F19" s="111">
        <v>96972984</v>
      </c>
    </row>
    <row r="20" spans="1:6" x14ac:dyDescent="0.35">
      <c r="A20" s="44" t="s">
        <v>18</v>
      </c>
      <c r="B20" s="58">
        <v>283367180</v>
      </c>
      <c r="C20" s="58">
        <v>283461202</v>
      </c>
      <c r="D20" s="58">
        <v>247034</v>
      </c>
      <c r="E20" s="58">
        <v>0</v>
      </c>
      <c r="F20" s="111">
        <v>283708236</v>
      </c>
    </row>
    <row r="21" spans="1:6" x14ac:dyDescent="0.35">
      <c r="A21" s="44" t="s">
        <v>5</v>
      </c>
      <c r="B21" s="58">
        <v>116063496</v>
      </c>
      <c r="C21" s="58">
        <v>116028761</v>
      </c>
      <c r="D21" s="58">
        <v>83554</v>
      </c>
      <c r="E21" s="58">
        <v>0</v>
      </c>
      <c r="F21" s="111">
        <v>116112315</v>
      </c>
    </row>
    <row r="22" spans="1:6" x14ac:dyDescent="0.35">
      <c r="A22" s="44" t="s">
        <v>6</v>
      </c>
      <c r="B22" s="58">
        <v>140466990</v>
      </c>
      <c r="C22" s="58">
        <v>140182843</v>
      </c>
      <c r="D22" s="58">
        <v>124755</v>
      </c>
      <c r="E22" s="58">
        <v>0</v>
      </c>
      <c r="F22" s="111">
        <v>140307598</v>
      </c>
    </row>
    <row r="23" spans="1:6" x14ac:dyDescent="0.35">
      <c r="A23" s="44" t="s">
        <v>19</v>
      </c>
      <c r="B23" s="58">
        <v>97760147</v>
      </c>
      <c r="C23" s="58">
        <v>97571528</v>
      </c>
      <c r="D23" s="58">
        <v>101802</v>
      </c>
      <c r="E23" s="58">
        <v>0</v>
      </c>
      <c r="F23" s="111">
        <v>97673330</v>
      </c>
    </row>
    <row r="24" spans="1:6" x14ac:dyDescent="0.35">
      <c r="A24" s="44" t="s">
        <v>20</v>
      </c>
      <c r="B24" s="111">
        <v>228077128</v>
      </c>
      <c r="C24" s="111">
        <v>227791146</v>
      </c>
      <c r="D24" s="111">
        <v>208555</v>
      </c>
      <c r="E24" s="58">
        <v>0</v>
      </c>
      <c r="F24" s="111">
        <v>227999701</v>
      </c>
    </row>
    <row r="25" spans="1:6" x14ac:dyDescent="0.35">
      <c r="A25" s="44" t="s">
        <v>21</v>
      </c>
      <c r="B25" s="111">
        <v>469047025</v>
      </c>
      <c r="C25" s="111">
        <v>469478221</v>
      </c>
      <c r="D25" s="111">
        <v>434832</v>
      </c>
      <c r="E25" s="58">
        <v>0</v>
      </c>
      <c r="F25" s="111">
        <v>469913053</v>
      </c>
    </row>
    <row r="26" spans="1:6" s="118" customFormat="1" ht="15.75" customHeight="1" x14ac:dyDescent="0.35">
      <c r="A26" s="112" t="s">
        <v>22</v>
      </c>
      <c r="B26" s="113">
        <v>4474443600</v>
      </c>
      <c r="C26" s="113">
        <v>4474443600</v>
      </c>
      <c r="D26" s="113">
        <v>3981328</v>
      </c>
      <c r="E26" s="113">
        <v>1145236</v>
      </c>
      <c r="F26" s="113">
        <v>4479570164</v>
      </c>
    </row>
    <row r="33" spans="2:6" x14ac:dyDescent="0.35">
      <c r="B33" s="119"/>
      <c r="C33" s="119"/>
      <c r="D33" s="119"/>
      <c r="E33" s="120"/>
      <c r="F33" s="121"/>
    </row>
    <row r="34" spans="2:6" x14ac:dyDescent="0.35">
      <c r="B34" s="119"/>
      <c r="C34" s="119"/>
      <c r="D34" s="119"/>
      <c r="E34" s="120"/>
      <c r="F34" s="121"/>
    </row>
    <row r="35" spans="2:6" x14ac:dyDescent="0.35">
      <c r="B35" s="119"/>
      <c r="C35" s="119"/>
      <c r="D35" s="119"/>
      <c r="E35" s="120"/>
      <c r="F35" s="121"/>
    </row>
    <row r="36" spans="2:6" x14ac:dyDescent="0.35">
      <c r="B36" s="119"/>
      <c r="C36" s="119"/>
      <c r="D36" s="119"/>
      <c r="E36" s="120"/>
      <c r="F36" s="121"/>
    </row>
    <row r="37" spans="2:6" x14ac:dyDescent="0.35">
      <c r="B37" s="119"/>
      <c r="C37" s="119"/>
      <c r="D37" s="119"/>
      <c r="E37" s="120"/>
      <c r="F37" s="121"/>
    </row>
    <row r="38" spans="2:6" x14ac:dyDescent="0.35">
      <c r="B38" s="119"/>
      <c r="C38" s="119"/>
      <c r="D38" s="119"/>
      <c r="E38" s="120"/>
      <c r="F38" s="121"/>
    </row>
    <row r="39" spans="2:6" x14ac:dyDescent="0.35">
      <c r="B39" s="119"/>
      <c r="C39" s="119"/>
      <c r="D39" s="119"/>
      <c r="E39" s="120"/>
      <c r="F39" s="121"/>
    </row>
    <row r="40" spans="2:6" x14ac:dyDescent="0.35">
      <c r="B40" s="119"/>
      <c r="C40" s="119"/>
      <c r="D40" s="119"/>
      <c r="E40" s="120"/>
      <c r="F40" s="121"/>
    </row>
    <row r="41" spans="2:6" x14ac:dyDescent="0.35">
      <c r="B41" s="119"/>
      <c r="C41" s="119"/>
      <c r="D41" s="119"/>
      <c r="E41" s="120"/>
      <c r="F41" s="121"/>
    </row>
    <row r="42" spans="2:6" x14ac:dyDescent="0.35">
      <c r="B42" s="119"/>
      <c r="C42" s="119"/>
      <c r="D42" s="119"/>
      <c r="E42" s="120"/>
      <c r="F42" s="121"/>
    </row>
    <row r="43" spans="2:6" x14ac:dyDescent="0.35">
      <c r="B43" s="119"/>
      <c r="C43" s="119"/>
      <c r="D43" s="119"/>
      <c r="E43" s="120"/>
      <c r="F43" s="121"/>
    </row>
    <row r="44" spans="2:6" x14ac:dyDescent="0.35">
      <c r="B44" s="119"/>
      <c r="C44" s="119"/>
      <c r="D44" s="119"/>
      <c r="E44" s="120"/>
      <c r="F44" s="121"/>
    </row>
    <row r="45" spans="2:6" x14ac:dyDescent="0.35">
      <c r="B45" s="119"/>
      <c r="C45" s="119"/>
      <c r="D45" s="119"/>
      <c r="E45" s="120"/>
      <c r="F45" s="121"/>
    </row>
    <row r="46" spans="2:6" x14ac:dyDescent="0.35">
      <c r="B46" s="119"/>
      <c r="C46" s="119"/>
      <c r="D46" s="119"/>
      <c r="E46" s="120"/>
      <c r="F46" s="121"/>
    </row>
    <row r="47" spans="2:6" x14ac:dyDescent="0.35">
      <c r="B47" s="119"/>
      <c r="C47" s="119"/>
      <c r="D47" s="119"/>
      <c r="E47" s="120"/>
      <c r="F47" s="121"/>
    </row>
    <row r="48" spans="2:6" x14ac:dyDescent="0.35">
      <c r="B48" s="119"/>
      <c r="C48" s="119"/>
      <c r="D48" s="119"/>
      <c r="E48" s="120"/>
      <c r="F48" s="121"/>
    </row>
    <row r="49" spans="2:6" x14ac:dyDescent="0.35">
      <c r="B49" s="119"/>
      <c r="C49" s="119"/>
      <c r="D49" s="119"/>
      <c r="E49" s="120"/>
      <c r="F49" s="121"/>
    </row>
    <row r="50" spans="2:6" x14ac:dyDescent="0.35">
      <c r="B50" s="119"/>
      <c r="C50" s="119"/>
      <c r="D50" s="119"/>
      <c r="E50" s="120"/>
      <c r="F50" s="121"/>
    </row>
    <row r="51" spans="2:6" x14ac:dyDescent="0.35">
      <c r="B51" s="119"/>
      <c r="C51" s="119"/>
      <c r="D51" s="119"/>
      <c r="E51" s="120"/>
      <c r="F51" s="121"/>
    </row>
    <row r="52" spans="2:6" x14ac:dyDescent="0.35">
      <c r="B52" s="119"/>
      <c r="C52" s="119"/>
      <c r="D52" s="119"/>
      <c r="E52" s="120"/>
      <c r="F52" s="121"/>
    </row>
    <row r="53" spans="2:6" x14ac:dyDescent="0.35">
      <c r="B53" s="119"/>
      <c r="C53" s="119"/>
      <c r="D53" s="119"/>
      <c r="E53" s="120"/>
      <c r="F53" s="121"/>
    </row>
    <row r="54" spans="2:6" x14ac:dyDescent="0.35">
      <c r="B54" s="119"/>
      <c r="C54" s="119"/>
      <c r="D54" s="119"/>
      <c r="E54" s="120"/>
      <c r="F54" s="121"/>
    </row>
    <row r="55" spans="2:6" x14ac:dyDescent="0.35">
      <c r="B55" s="119"/>
      <c r="C55" s="119"/>
      <c r="D55" s="119"/>
      <c r="E55" s="120"/>
      <c r="F55" s="121"/>
    </row>
  </sheetData>
  <pageMargins left="0.33" right="0.3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F142"/>
  <sheetViews>
    <sheetView showGridLines="0" zoomScale="80" zoomScaleNormal="80" workbookViewId="0">
      <selection activeCell="A24" sqref="A24"/>
    </sheetView>
  </sheetViews>
  <sheetFormatPr defaultColWidth="9.23046875" defaultRowHeight="17.5" customHeight="1" x14ac:dyDescent="0.35"/>
  <cols>
    <col min="1" max="1" width="112.84375" style="29" customWidth="1"/>
    <col min="2" max="3" width="11.3046875" style="29" customWidth="1"/>
    <col min="4" max="4" width="10.765625" style="29" customWidth="1"/>
    <col min="5" max="5" width="12.69140625" style="29" customWidth="1"/>
    <col min="6" max="6" width="10.69140625" style="29" customWidth="1"/>
    <col min="7" max="7" width="24.3046875" style="29" customWidth="1"/>
    <col min="8" max="8" width="98.4609375" style="29" customWidth="1"/>
    <col min="9" max="16384" width="9.23046875" style="29"/>
  </cols>
  <sheetData>
    <row r="1" spans="1:6" ht="25" customHeight="1" x14ac:dyDescent="0.35">
      <c r="A1" s="30" t="s">
        <v>341</v>
      </c>
      <c r="B1" s="9"/>
      <c r="C1" s="71"/>
      <c r="D1" s="31"/>
      <c r="F1" s="8"/>
    </row>
    <row r="2" spans="1:6" ht="21" customHeight="1" x14ac:dyDescent="0.35">
      <c r="A2" s="72" t="s">
        <v>97</v>
      </c>
      <c r="B2" s="9"/>
      <c r="C2" s="71"/>
      <c r="D2" s="31"/>
      <c r="F2" s="8"/>
    </row>
    <row r="3" spans="1:6" ht="21" customHeight="1" x14ac:dyDescent="0.35">
      <c r="A3" s="68" t="s">
        <v>155</v>
      </c>
      <c r="B3" s="68" t="s">
        <v>157</v>
      </c>
      <c r="C3" s="68" t="s">
        <v>96</v>
      </c>
      <c r="D3" s="32"/>
    </row>
    <row r="4" spans="1:6" ht="17.5" customHeight="1" x14ac:dyDescent="0.35">
      <c r="A4" s="10" t="s">
        <v>215</v>
      </c>
      <c r="B4" s="12">
        <f>SUM(B5:B21)</f>
        <v>413764.45699999999</v>
      </c>
      <c r="C4" s="12">
        <f>SUM(C5:C21)</f>
        <v>417475.76500000001</v>
      </c>
      <c r="D4" s="32"/>
    </row>
    <row r="5" spans="1:6" ht="17.5" customHeight="1" x14ac:dyDescent="0.35">
      <c r="A5" s="73" t="s">
        <v>216</v>
      </c>
      <c r="B5" s="74">
        <v>150703</v>
      </c>
      <c r="C5" s="74">
        <v>151349</v>
      </c>
      <c r="D5" s="32"/>
    </row>
    <row r="6" spans="1:6" ht="17.5" customHeight="1" x14ac:dyDescent="0.35">
      <c r="A6" s="73" t="s">
        <v>124</v>
      </c>
      <c r="B6" s="74">
        <v>103000</v>
      </c>
      <c r="C6" s="74">
        <v>103000</v>
      </c>
      <c r="D6" s="75"/>
    </row>
    <row r="7" spans="1:6" ht="17.5" customHeight="1" x14ac:dyDescent="0.35">
      <c r="A7" s="76" t="s">
        <v>125</v>
      </c>
      <c r="B7" s="77">
        <v>95722.001000000004</v>
      </c>
      <c r="C7" s="77">
        <v>98803</v>
      </c>
      <c r="D7" s="33"/>
    </row>
    <row r="8" spans="1:6" ht="17.5" customHeight="1" x14ac:dyDescent="0.35">
      <c r="A8" s="78" t="s">
        <v>217</v>
      </c>
      <c r="B8" s="74">
        <v>10454</v>
      </c>
      <c r="C8" s="74">
        <v>10454</v>
      </c>
      <c r="D8" s="33"/>
    </row>
    <row r="9" spans="1:6" ht="17.5" customHeight="1" x14ac:dyDescent="0.35">
      <c r="A9" s="78" t="s">
        <v>126</v>
      </c>
      <c r="B9" s="74">
        <v>10056.004000000001</v>
      </c>
      <c r="C9" s="74">
        <v>10056.004000000001</v>
      </c>
      <c r="D9" s="33"/>
    </row>
    <row r="10" spans="1:6" ht="17.5" customHeight="1" x14ac:dyDescent="0.35">
      <c r="A10" s="78" t="s">
        <v>218</v>
      </c>
      <c r="B10" s="74">
        <v>10000</v>
      </c>
      <c r="C10" s="74">
        <v>11000</v>
      </c>
      <c r="D10" s="75"/>
    </row>
    <row r="11" spans="1:6" ht="17.5" customHeight="1" x14ac:dyDescent="0.35">
      <c r="A11" s="73" t="s">
        <v>219</v>
      </c>
      <c r="B11" s="77">
        <v>7154.9040000000005</v>
      </c>
      <c r="C11" s="77">
        <v>7154.9040000000005</v>
      </c>
      <c r="D11" s="75"/>
    </row>
    <row r="12" spans="1:6" ht="17.5" customHeight="1" x14ac:dyDescent="0.35">
      <c r="A12" s="73" t="s">
        <v>220</v>
      </c>
      <c r="B12" s="74">
        <v>6000</v>
      </c>
      <c r="C12" s="74">
        <v>6000</v>
      </c>
      <c r="D12" s="75"/>
    </row>
    <row r="13" spans="1:6" ht="17.5" customHeight="1" x14ac:dyDescent="0.35">
      <c r="A13" s="79" t="s">
        <v>160</v>
      </c>
      <c r="B13" s="80">
        <v>4914.857</v>
      </c>
      <c r="C13" s="80">
        <v>4914.857</v>
      </c>
      <c r="D13" s="75"/>
    </row>
    <row r="14" spans="1:6" ht="17.5" customHeight="1" x14ac:dyDescent="0.35">
      <c r="A14" s="81" t="s">
        <v>221</v>
      </c>
      <c r="B14" s="74">
        <v>3981.328</v>
      </c>
      <c r="C14" s="74" t="s">
        <v>183</v>
      </c>
      <c r="D14" s="75"/>
    </row>
    <row r="15" spans="1:6" ht="17.5" customHeight="1" x14ac:dyDescent="0.35">
      <c r="A15" s="73" t="s">
        <v>128</v>
      </c>
      <c r="B15" s="77">
        <v>3578.1239999999998</v>
      </c>
      <c r="C15" s="77">
        <v>3200</v>
      </c>
      <c r="D15" s="75"/>
    </row>
    <row r="16" spans="1:6" ht="17.5" customHeight="1" x14ac:dyDescent="0.35">
      <c r="A16" s="73" t="s">
        <v>222</v>
      </c>
      <c r="B16" s="77">
        <v>2769</v>
      </c>
      <c r="C16" s="77">
        <v>2800</v>
      </c>
      <c r="D16" s="75"/>
    </row>
    <row r="17" spans="1:4" ht="17.5" customHeight="1" x14ac:dyDescent="0.35">
      <c r="A17" s="73" t="s">
        <v>223</v>
      </c>
      <c r="B17" s="77">
        <v>2500</v>
      </c>
      <c r="C17" s="77">
        <v>2500</v>
      </c>
      <c r="D17" s="32"/>
    </row>
    <row r="18" spans="1:4" ht="17.5" customHeight="1" x14ac:dyDescent="0.35">
      <c r="A18" s="76" t="s">
        <v>127</v>
      </c>
      <c r="B18" s="74">
        <v>1160</v>
      </c>
      <c r="C18" s="74">
        <v>3768</v>
      </c>
      <c r="D18" s="75"/>
    </row>
    <row r="19" spans="1:4" ht="17.5" customHeight="1" x14ac:dyDescent="0.35">
      <c r="A19" s="73" t="s">
        <v>184</v>
      </c>
      <c r="B19" s="77">
        <v>836.23900000000003</v>
      </c>
      <c r="C19" s="77">
        <v>526</v>
      </c>
      <c r="D19" s="75"/>
    </row>
    <row r="20" spans="1:4" ht="17.5" customHeight="1" x14ac:dyDescent="0.35">
      <c r="A20" s="78" t="s">
        <v>224</v>
      </c>
      <c r="B20" s="74">
        <v>800</v>
      </c>
      <c r="C20" s="74">
        <v>1500</v>
      </c>
      <c r="D20" s="82"/>
    </row>
    <row r="21" spans="1:4" ht="17.5" customHeight="1" x14ac:dyDescent="0.35">
      <c r="A21" s="83" t="s">
        <v>225</v>
      </c>
      <c r="B21" s="74">
        <v>135</v>
      </c>
      <c r="C21" s="74">
        <v>450</v>
      </c>
      <c r="D21" s="75"/>
    </row>
    <row r="22" spans="1:4" ht="17.5" customHeight="1" x14ac:dyDescent="0.35">
      <c r="A22" s="10" t="s">
        <v>226</v>
      </c>
      <c r="B22" s="12">
        <f>SUM(B23:B38)</f>
        <v>291206.00199999998</v>
      </c>
      <c r="C22" s="12">
        <f>SUM(C23:C38)</f>
        <v>316446.90399999998</v>
      </c>
      <c r="D22" s="34"/>
    </row>
    <row r="23" spans="1:4" ht="17.5" customHeight="1" x14ac:dyDescent="0.35">
      <c r="A23" s="78" t="s">
        <v>145</v>
      </c>
      <c r="B23" s="74">
        <v>140742</v>
      </c>
      <c r="C23" s="84">
        <v>138942</v>
      </c>
      <c r="D23" s="33"/>
    </row>
    <row r="24" spans="1:4" ht="17.5" customHeight="1" x14ac:dyDescent="0.35">
      <c r="A24" s="78" t="s">
        <v>129</v>
      </c>
      <c r="B24" s="74">
        <v>123687.781</v>
      </c>
      <c r="C24" s="74">
        <v>166763</v>
      </c>
      <c r="D24" s="32"/>
    </row>
    <row r="25" spans="1:4" ht="17.5" customHeight="1" x14ac:dyDescent="0.35">
      <c r="A25" s="78" t="s">
        <v>227</v>
      </c>
      <c r="B25" s="74">
        <v>10000</v>
      </c>
      <c r="C25" s="74">
        <v>0</v>
      </c>
      <c r="D25" s="32"/>
    </row>
    <row r="26" spans="1:4" ht="17.5" customHeight="1" x14ac:dyDescent="0.35">
      <c r="A26" s="78" t="s">
        <v>133</v>
      </c>
      <c r="B26" s="74">
        <v>6000</v>
      </c>
      <c r="C26" s="74">
        <v>5433</v>
      </c>
      <c r="D26" s="75"/>
    </row>
    <row r="27" spans="1:4" ht="17.5" customHeight="1" x14ac:dyDescent="0.35">
      <c r="A27" s="73" t="s">
        <v>228</v>
      </c>
      <c r="B27" s="85">
        <v>3978.183</v>
      </c>
      <c r="C27" s="85" t="s">
        <v>185</v>
      </c>
      <c r="D27" s="86"/>
    </row>
    <row r="28" spans="1:4" ht="17.5" customHeight="1" x14ac:dyDescent="0.35">
      <c r="A28" s="78" t="s">
        <v>135</v>
      </c>
      <c r="B28" s="74">
        <v>2514.9850000000001</v>
      </c>
      <c r="C28" s="74">
        <v>2514.9850000000001</v>
      </c>
      <c r="D28" s="32"/>
    </row>
    <row r="29" spans="1:4" ht="17.5" customHeight="1" x14ac:dyDescent="0.35">
      <c r="A29" s="78" t="s">
        <v>229</v>
      </c>
      <c r="B29" s="74">
        <v>1750</v>
      </c>
      <c r="C29" s="74">
        <v>0</v>
      </c>
      <c r="D29" s="87"/>
    </row>
    <row r="30" spans="1:4" ht="17.5" customHeight="1" x14ac:dyDescent="0.35">
      <c r="A30" s="78" t="s">
        <v>230</v>
      </c>
      <c r="B30" s="74">
        <v>1500</v>
      </c>
      <c r="C30" s="74">
        <v>1500</v>
      </c>
      <c r="D30" s="32"/>
    </row>
    <row r="31" spans="1:4" ht="17.5" customHeight="1" x14ac:dyDescent="0.35">
      <c r="A31" s="76" t="s">
        <v>146</v>
      </c>
      <c r="B31" s="74">
        <v>600</v>
      </c>
      <c r="C31" s="74">
        <v>800</v>
      </c>
      <c r="D31" s="87"/>
    </row>
    <row r="32" spans="1:4" ht="17.5" customHeight="1" x14ac:dyDescent="0.35">
      <c r="A32" s="76" t="s">
        <v>231</v>
      </c>
      <c r="B32" s="74">
        <v>250</v>
      </c>
      <c r="C32" s="74">
        <v>275</v>
      </c>
      <c r="D32" s="75"/>
    </row>
    <row r="33" spans="1:4" ht="17.5" customHeight="1" x14ac:dyDescent="0.35">
      <c r="A33" s="73" t="s">
        <v>141</v>
      </c>
      <c r="B33" s="77">
        <v>50</v>
      </c>
      <c r="C33" s="77">
        <v>50</v>
      </c>
      <c r="D33" s="87"/>
    </row>
    <row r="34" spans="1:4" ht="17.5" customHeight="1" x14ac:dyDescent="0.35">
      <c r="A34" s="73" t="s">
        <v>142</v>
      </c>
      <c r="B34" s="77">
        <v>48</v>
      </c>
      <c r="C34" s="77">
        <v>48</v>
      </c>
      <c r="D34" s="35"/>
    </row>
    <row r="35" spans="1:4" ht="17.5" customHeight="1" x14ac:dyDescent="0.35">
      <c r="A35" s="73" t="s">
        <v>140</v>
      </c>
      <c r="B35" s="88">
        <v>43.953000000000003</v>
      </c>
      <c r="C35" s="89">
        <v>59.918999999999997</v>
      </c>
      <c r="D35" s="87"/>
    </row>
    <row r="36" spans="1:4" ht="17.5" customHeight="1" x14ac:dyDescent="0.35">
      <c r="A36" s="73" t="s">
        <v>143</v>
      </c>
      <c r="B36" s="77">
        <v>25</v>
      </c>
      <c r="C36" s="77">
        <v>25</v>
      </c>
      <c r="D36" s="87"/>
    </row>
    <row r="37" spans="1:4" ht="17.5" customHeight="1" x14ac:dyDescent="0.35">
      <c r="A37" s="73" t="s">
        <v>144</v>
      </c>
      <c r="B37" s="77">
        <v>16.100000000000001</v>
      </c>
      <c r="C37" s="77">
        <v>16</v>
      </c>
      <c r="D37" s="87"/>
    </row>
    <row r="38" spans="1:4" ht="17.5" customHeight="1" x14ac:dyDescent="0.35">
      <c r="A38" s="73" t="s">
        <v>232</v>
      </c>
      <c r="B38" s="77">
        <v>0</v>
      </c>
      <c r="C38" s="77">
        <v>20</v>
      </c>
      <c r="D38" s="32"/>
    </row>
    <row r="39" spans="1:4" ht="17.5" customHeight="1" x14ac:dyDescent="0.35">
      <c r="A39" s="13" t="s">
        <v>233</v>
      </c>
      <c r="B39" s="12">
        <f>SUM(B40:B63)</f>
        <v>148886.85099999997</v>
      </c>
      <c r="C39" s="12">
        <f>SUM(C40:C63)</f>
        <v>151187.93899999998</v>
      </c>
      <c r="D39" s="90"/>
    </row>
    <row r="40" spans="1:4" ht="17.5" customHeight="1" x14ac:dyDescent="0.35">
      <c r="A40" s="78" t="s">
        <v>234</v>
      </c>
      <c r="B40" s="74">
        <v>73454.7</v>
      </c>
      <c r="C40" s="74">
        <v>75000</v>
      </c>
      <c r="D40" s="90"/>
    </row>
    <row r="41" spans="1:4" ht="17.5" customHeight="1" x14ac:dyDescent="0.35">
      <c r="A41" s="78" t="s">
        <v>235</v>
      </c>
      <c r="B41" s="74">
        <v>40000</v>
      </c>
      <c r="C41" s="77">
        <v>50000</v>
      </c>
      <c r="D41" s="75"/>
    </row>
    <row r="42" spans="1:4" ht="17.5" customHeight="1" x14ac:dyDescent="0.35">
      <c r="A42" s="73" t="s">
        <v>236</v>
      </c>
      <c r="B42" s="77">
        <v>15866.456</v>
      </c>
      <c r="C42" s="77">
        <v>12698.901</v>
      </c>
      <c r="D42" s="75"/>
    </row>
    <row r="43" spans="1:4" ht="17.5" customHeight="1" x14ac:dyDescent="0.35">
      <c r="A43" s="73" t="s">
        <v>148</v>
      </c>
      <c r="B43" s="77">
        <v>3500</v>
      </c>
      <c r="C43" s="77">
        <v>3500</v>
      </c>
      <c r="D43" s="75"/>
    </row>
    <row r="44" spans="1:4" ht="17.5" customHeight="1" x14ac:dyDescent="0.35">
      <c r="A44" s="73" t="s">
        <v>237</v>
      </c>
      <c r="B44" s="91">
        <v>3000</v>
      </c>
      <c r="C44" s="74" t="s">
        <v>178</v>
      </c>
      <c r="D44" s="75"/>
    </row>
    <row r="45" spans="1:4" ht="17.5" customHeight="1" x14ac:dyDescent="0.35">
      <c r="A45" s="73" t="s">
        <v>150</v>
      </c>
      <c r="B45" s="74">
        <v>2300.0909999999999</v>
      </c>
      <c r="C45" s="74">
        <v>2300.0909999999999</v>
      </c>
      <c r="D45" s="75"/>
    </row>
    <row r="46" spans="1:4" ht="17.5" customHeight="1" x14ac:dyDescent="0.35">
      <c r="A46" s="73" t="s">
        <v>238</v>
      </c>
      <c r="B46" s="77">
        <v>2200</v>
      </c>
      <c r="C46" s="74" t="s">
        <v>178</v>
      </c>
      <c r="D46" s="75"/>
    </row>
    <row r="47" spans="1:4" ht="17.5" customHeight="1" x14ac:dyDescent="0.35">
      <c r="A47" s="78" t="s">
        <v>147</v>
      </c>
      <c r="B47" s="88">
        <v>1692</v>
      </c>
      <c r="C47" s="77">
        <v>3000</v>
      </c>
      <c r="D47" s="36"/>
    </row>
    <row r="48" spans="1:4" ht="17.5" customHeight="1" x14ac:dyDescent="0.35">
      <c r="A48" s="73" t="s">
        <v>239</v>
      </c>
      <c r="B48" s="77">
        <v>1600</v>
      </c>
      <c r="C48" s="74" t="s">
        <v>178</v>
      </c>
      <c r="D48" s="31"/>
    </row>
    <row r="49" spans="1:4" ht="17.5" customHeight="1" x14ac:dyDescent="0.35">
      <c r="A49" s="78" t="s">
        <v>240</v>
      </c>
      <c r="B49" s="74">
        <v>1350</v>
      </c>
      <c r="C49" s="74">
        <v>1500</v>
      </c>
      <c r="D49" s="92"/>
    </row>
    <row r="50" spans="1:4" ht="17.5" customHeight="1" x14ac:dyDescent="0.35">
      <c r="A50" s="78" t="s">
        <v>241</v>
      </c>
      <c r="B50" s="74">
        <v>1230</v>
      </c>
      <c r="C50" s="74">
        <v>1230</v>
      </c>
      <c r="D50" s="75"/>
    </row>
    <row r="51" spans="1:4" ht="17.5" customHeight="1" x14ac:dyDescent="0.35">
      <c r="A51" s="83" t="s">
        <v>242</v>
      </c>
      <c r="B51" s="91">
        <v>1000</v>
      </c>
      <c r="C51" s="74" t="s">
        <v>178</v>
      </c>
      <c r="D51" s="75"/>
    </row>
    <row r="52" spans="1:4" ht="17.5" customHeight="1" x14ac:dyDescent="0.35">
      <c r="A52" s="78" t="s">
        <v>151</v>
      </c>
      <c r="B52" s="74">
        <v>550.00300000000004</v>
      </c>
      <c r="C52" s="74">
        <v>550</v>
      </c>
      <c r="D52" s="93"/>
    </row>
    <row r="53" spans="1:4" ht="17.5" customHeight="1" x14ac:dyDescent="0.35">
      <c r="A53" s="78" t="s">
        <v>243</v>
      </c>
      <c r="B53" s="74">
        <v>320</v>
      </c>
      <c r="C53" s="74">
        <v>320</v>
      </c>
      <c r="D53" s="94"/>
    </row>
    <row r="54" spans="1:4" ht="17.5" customHeight="1" x14ac:dyDescent="0.35">
      <c r="A54" s="95" t="s">
        <v>244</v>
      </c>
      <c r="B54" s="96">
        <v>220</v>
      </c>
      <c r="C54" s="96">
        <v>220</v>
      </c>
      <c r="D54" s="31"/>
    </row>
    <row r="55" spans="1:4" ht="17.5" customHeight="1" x14ac:dyDescent="0.35">
      <c r="A55" s="73" t="s">
        <v>152</v>
      </c>
      <c r="B55" s="77">
        <v>195</v>
      </c>
      <c r="C55" s="77">
        <v>150</v>
      </c>
      <c r="D55" s="92"/>
    </row>
    <row r="56" spans="1:4" ht="17.5" customHeight="1" x14ac:dyDescent="0.35">
      <c r="A56" s="78" t="s">
        <v>245</v>
      </c>
      <c r="B56" s="74">
        <v>181.947</v>
      </c>
      <c r="C56" s="74">
        <v>181.947</v>
      </c>
      <c r="D56" s="75"/>
    </row>
    <row r="57" spans="1:4" ht="17.5" customHeight="1" x14ac:dyDescent="0.35">
      <c r="A57" s="73" t="s">
        <v>246</v>
      </c>
      <c r="B57" s="77">
        <v>80</v>
      </c>
      <c r="C57" s="74">
        <v>80</v>
      </c>
      <c r="D57" s="75"/>
    </row>
    <row r="58" spans="1:4" ht="17.5" customHeight="1" x14ac:dyDescent="0.35">
      <c r="A58" s="78" t="s">
        <v>247</v>
      </c>
      <c r="B58" s="77">
        <v>60</v>
      </c>
      <c r="C58" s="77">
        <v>60</v>
      </c>
      <c r="D58" s="75"/>
    </row>
    <row r="59" spans="1:4" ht="17.5" customHeight="1" x14ac:dyDescent="0.35">
      <c r="A59" s="78" t="s">
        <v>248</v>
      </c>
      <c r="B59" s="74">
        <v>50</v>
      </c>
      <c r="C59" s="77">
        <v>50</v>
      </c>
      <c r="D59" s="92"/>
    </row>
    <row r="60" spans="1:4" ht="17.5" customHeight="1" x14ac:dyDescent="0.35">
      <c r="A60" s="73" t="s">
        <v>249</v>
      </c>
      <c r="B60" s="74">
        <v>21</v>
      </c>
      <c r="C60" s="74">
        <v>11</v>
      </c>
      <c r="D60" s="75"/>
    </row>
    <row r="61" spans="1:4" ht="17.5" customHeight="1" x14ac:dyDescent="0.35">
      <c r="A61" s="73" t="s">
        <v>250</v>
      </c>
      <c r="B61" s="97">
        <v>9.9</v>
      </c>
      <c r="C61" s="97">
        <v>0</v>
      </c>
      <c r="D61" s="75"/>
    </row>
    <row r="62" spans="1:4" ht="17.5" customHeight="1" x14ac:dyDescent="0.35">
      <c r="A62" s="78" t="s">
        <v>251</v>
      </c>
      <c r="B62" s="77">
        <v>5.7539999999999996</v>
      </c>
      <c r="C62" s="74">
        <v>6</v>
      </c>
      <c r="D62" s="92"/>
    </row>
    <row r="63" spans="1:4" ht="17.5" customHeight="1" x14ac:dyDescent="0.35">
      <c r="A63" s="42" t="s">
        <v>252</v>
      </c>
      <c r="B63" s="74">
        <v>0</v>
      </c>
      <c r="C63" s="77">
        <v>330</v>
      </c>
      <c r="D63" s="92"/>
    </row>
    <row r="64" spans="1:4" ht="17.5" customHeight="1" x14ac:dyDescent="0.35">
      <c r="A64" s="14" t="s">
        <v>253</v>
      </c>
      <c r="B64" s="15">
        <f>SUM(B65:B79)</f>
        <v>65905.085999999996</v>
      </c>
      <c r="C64" s="15">
        <f>SUM(C65:C79)</f>
        <v>95533</v>
      </c>
      <c r="D64" s="75"/>
    </row>
    <row r="65" spans="1:4" ht="17.5" customHeight="1" x14ac:dyDescent="0.35">
      <c r="A65" s="73" t="s">
        <v>254</v>
      </c>
      <c r="B65" s="74">
        <v>31172</v>
      </c>
      <c r="C65" s="77">
        <v>60133</v>
      </c>
      <c r="D65" s="75"/>
    </row>
    <row r="66" spans="1:4" ht="17.5" customHeight="1" x14ac:dyDescent="0.35">
      <c r="A66" s="73" t="s">
        <v>130</v>
      </c>
      <c r="B66" s="74">
        <v>25000</v>
      </c>
      <c r="C66" s="77">
        <v>25000</v>
      </c>
      <c r="D66" s="75"/>
    </row>
    <row r="67" spans="1:4" ht="17.5" customHeight="1" x14ac:dyDescent="0.35">
      <c r="A67" s="73" t="s">
        <v>255</v>
      </c>
      <c r="B67" s="77">
        <v>4367</v>
      </c>
      <c r="C67" s="77">
        <v>5600</v>
      </c>
      <c r="D67" s="75"/>
    </row>
    <row r="68" spans="1:4" ht="17.5" customHeight="1" x14ac:dyDescent="0.35">
      <c r="A68" s="73" t="s">
        <v>136</v>
      </c>
      <c r="B68" s="74">
        <v>2000</v>
      </c>
      <c r="C68" s="77">
        <v>2000</v>
      </c>
      <c r="D68" s="75"/>
    </row>
    <row r="69" spans="1:4" ht="17.5" customHeight="1" x14ac:dyDescent="0.35">
      <c r="A69" s="73" t="s">
        <v>256</v>
      </c>
      <c r="B69" s="74">
        <v>1000</v>
      </c>
      <c r="C69" s="77">
        <v>0</v>
      </c>
      <c r="D69" s="75"/>
    </row>
    <row r="70" spans="1:4" ht="17.5" customHeight="1" x14ac:dyDescent="0.35">
      <c r="A70" s="78" t="s">
        <v>134</v>
      </c>
      <c r="B70" s="77">
        <v>950.03599999999994</v>
      </c>
      <c r="C70" s="98">
        <v>2000</v>
      </c>
      <c r="D70" s="75"/>
    </row>
    <row r="71" spans="1:4" ht="17.5" customHeight="1" x14ac:dyDescent="0.35">
      <c r="A71" s="73" t="s">
        <v>137</v>
      </c>
      <c r="B71" s="82">
        <v>800</v>
      </c>
      <c r="C71" s="98">
        <v>800</v>
      </c>
      <c r="D71" s="75"/>
    </row>
    <row r="72" spans="1:4" ht="17.5" customHeight="1" x14ac:dyDescent="0.35">
      <c r="A72" s="73" t="s">
        <v>257</v>
      </c>
      <c r="B72" s="82">
        <v>248</v>
      </c>
      <c r="C72" s="98">
        <v>0</v>
      </c>
      <c r="D72" s="75"/>
    </row>
    <row r="73" spans="1:4" ht="17.5" customHeight="1" x14ac:dyDescent="0.35">
      <c r="A73" s="83" t="s">
        <v>258</v>
      </c>
      <c r="B73" s="74">
        <v>150</v>
      </c>
      <c r="C73" s="74">
        <v>0</v>
      </c>
      <c r="D73" s="75"/>
    </row>
    <row r="74" spans="1:4" ht="17.5" customHeight="1" x14ac:dyDescent="0.35">
      <c r="A74" s="83" t="s">
        <v>259</v>
      </c>
      <c r="B74" s="77">
        <v>100</v>
      </c>
      <c r="C74" s="98">
        <v>0</v>
      </c>
      <c r="D74" s="31"/>
    </row>
    <row r="75" spans="1:4" ht="17.5" customHeight="1" x14ac:dyDescent="0.35">
      <c r="A75" s="83" t="s">
        <v>260</v>
      </c>
      <c r="B75" s="77">
        <v>48.8</v>
      </c>
      <c r="C75" s="98">
        <v>0</v>
      </c>
      <c r="D75" s="32"/>
    </row>
    <row r="76" spans="1:4" ht="17.5" customHeight="1" x14ac:dyDescent="0.35">
      <c r="A76" s="83" t="s">
        <v>261</v>
      </c>
      <c r="B76" s="77">
        <v>25</v>
      </c>
      <c r="C76" s="98">
        <v>0</v>
      </c>
      <c r="D76" s="75"/>
    </row>
    <row r="77" spans="1:4" ht="17.5" customHeight="1" x14ac:dyDescent="0.35">
      <c r="A77" s="76" t="s">
        <v>262</v>
      </c>
      <c r="B77" s="82">
        <v>25</v>
      </c>
      <c r="C77" s="77">
        <v>0</v>
      </c>
      <c r="D77" s="75"/>
    </row>
    <row r="78" spans="1:4" ht="17.5" customHeight="1" x14ac:dyDescent="0.35">
      <c r="A78" s="76" t="s">
        <v>263</v>
      </c>
      <c r="B78" s="74">
        <v>10</v>
      </c>
      <c r="C78" s="77">
        <v>0</v>
      </c>
      <c r="D78" s="31"/>
    </row>
    <row r="79" spans="1:4" ht="17.5" customHeight="1" x14ac:dyDescent="0.35">
      <c r="A79" s="83" t="s">
        <v>264</v>
      </c>
      <c r="B79" s="82">
        <v>9.25</v>
      </c>
      <c r="C79" s="77">
        <v>0</v>
      </c>
      <c r="D79" s="75"/>
    </row>
    <row r="80" spans="1:4" ht="17.5" customHeight="1" x14ac:dyDescent="0.35">
      <c r="A80" s="13" t="s">
        <v>265</v>
      </c>
      <c r="B80" s="16">
        <f>SUM(B81:B91)</f>
        <v>37861.071000000004</v>
      </c>
      <c r="C80" s="16">
        <f>SUM(C81:C91)</f>
        <v>37430.455000000002</v>
      </c>
      <c r="D80" s="92"/>
    </row>
    <row r="81" spans="1:4" ht="17.5" customHeight="1" x14ac:dyDescent="0.35">
      <c r="A81" s="99" t="s">
        <v>131</v>
      </c>
      <c r="B81" s="77">
        <v>17400</v>
      </c>
      <c r="C81" s="77">
        <v>17400</v>
      </c>
      <c r="D81" s="75"/>
    </row>
    <row r="82" spans="1:4" ht="17.5" customHeight="1" x14ac:dyDescent="0.35">
      <c r="A82" s="83" t="s">
        <v>132</v>
      </c>
      <c r="B82" s="77">
        <v>13300.486999999999</v>
      </c>
      <c r="C82" s="77">
        <v>13300.486999999999</v>
      </c>
      <c r="D82" s="75"/>
    </row>
    <row r="83" spans="1:4" ht="17.5" customHeight="1" x14ac:dyDescent="0.35">
      <c r="A83" s="83" t="s">
        <v>114</v>
      </c>
      <c r="B83" s="77">
        <v>4278</v>
      </c>
      <c r="C83" s="77" t="s">
        <v>178</v>
      </c>
      <c r="D83" s="75"/>
    </row>
    <row r="84" spans="1:4" ht="17.5" customHeight="1" x14ac:dyDescent="0.35">
      <c r="A84" s="73" t="s">
        <v>266</v>
      </c>
      <c r="B84" s="77">
        <v>1591</v>
      </c>
      <c r="C84" s="74">
        <v>5683.11</v>
      </c>
      <c r="D84" s="37"/>
    </row>
    <row r="85" spans="1:4" ht="17.5" customHeight="1" x14ac:dyDescent="0.35">
      <c r="A85" s="83" t="s">
        <v>139</v>
      </c>
      <c r="B85" s="100">
        <v>353</v>
      </c>
      <c r="C85" s="100">
        <v>448</v>
      </c>
      <c r="D85" s="92"/>
    </row>
    <row r="86" spans="1:4" ht="17.5" customHeight="1" x14ac:dyDescent="0.35">
      <c r="A86" s="99" t="s">
        <v>138</v>
      </c>
      <c r="B86" s="77">
        <v>341.584</v>
      </c>
      <c r="C86" s="77">
        <v>398.858</v>
      </c>
      <c r="D86" s="75"/>
    </row>
    <row r="87" spans="1:4" ht="17.5" customHeight="1" x14ac:dyDescent="0.35">
      <c r="A87" s="95" t="s">
        <v>267</v>
      </c>
      <c r="B87" s="74">
        <v>201</v>
      </c>
      <c r="C87" s="74">
        <v>0</v>
      </c>
      <c r="D87" s="31"/>
    </row>
    <row r="88" spans="1:4" ht="17.5" customHeight="1" x14ac:dyDescent="0.35">
      <c r="A88" s="73" t="s">
        <v>153</v>
      </c>
      <c r="B88" s="74">
        <v>200</v>
      </c>
      <c r="C88" s="74">
        <v>200</v>
      </c>
      <c r="D88" s="101"/>
    </row>
    <row r="89" spans="1:4" ht="17.5" customHeight="1" x14ac:dyDescent="0.35">
      <c r="A89" s="83" t="s">
        <v>268</v>
      </c>
      <c r="B89" s="77">
        <v>107</v>
      </c>
      <c r="C89" s="77">
        <v>0</v>
      </c>
      <c r="D89" s="38"/>
    </row>
    <row r="90" spans="1:4" ht="17.5" customHeight="1" x14ac:dyDescent="0.35">
      <c r="A90" s="73" t="s">
        <v>269</v>
      </c>
      <c r="B90" s="77">
        <v>80</v>
      </c>
      <c r="C90" s="77" t="s">
        <v>178</v>
      </c>
      <c r="D90" s="75"/>
    </row>
    <row r="91" spans="1:4" ht="17.5" customHeight="1" x14ac:dyDescent="0.35">
      <c r="A91" s="73" t="s">
        <v>270</v>
      </c>
      <c r="B91" s="74">
        <v>9</v>
      </c>
      <c r="C91" s="74">
        <v>0</v>
      </c>
      <c r="D91" s="33"/>
    </row>
    <row r="92" spans="1:4" ht="17.5" customHeight="1" x14ac:dyDescent="0.35">
      <c r="A92" s="17" t="s">
        <v>271</v>
      </c>
      <c r="B92" s="12">
        <f>SUM(B93:B98)</f>
        <v>29329.516</v>
      </c>
      <c r="C92" s="12">
        <f>SUM(C93:C98)</f>
        <v>25974.714</v>
      </c>
      <c r="D92" s="86"/>
    </row>
    <row r="93" spans="1:4" ht="17.5" customHeight="1" x14ac:dyDescent="0.35">
      <c r="A93" s="78" t="s">
        <v>272</v>
      </c>
      <c r="B93" s="77">
        <v>27588</v>
      </c>
      <c r="C93" s="74">
        <v>25063</v>
      </c>
      <c r="D93" s="38"/>
    </row>
    <row r="94" spans="1:4" ht="17.5" customHeight="1" x14ac:dyDescent="0.35">
      <c r="A94" s="78" t="s">
        <v>273</v>
      </c>
      <c r="B94" s="77">
        <v>945</v>
      </c>
      <c r="C94" s="74">
        <v>0</v>
      </c>
      <c r="D94" s="39"/>
    </row>
    <row r="95" spans="1:4" ht="17.5" customHeight="1" x14ac:dyDescent="0.35">
      <c r="A95" s="102" t="s">
        <v>274</v>
      </c>
      <c r="B95" s="74">
        <v>373.51600000000002</v>
      </c>
      <c r="C95" s="74">
        <v>373.51600000000002</v>
      </c>
      <c r="D95" s="101"/>
    </row>
    <row r="96" spans="1:4" ht="17.5" customHeight="1" x14ac:dyDescent="0.35">
      <c r="A96" s="78" t="s">
        <v>149</v>
      </c>
      <c r="B96" s="74">
        <v>263</v>
      </c>
      <c r="C96" s="74">
        <v>263.19799999999998</v>
      </c>
      <c r="D96" s="31"/>
    </row>
    <row r="97" spans="1:4" ht="17.5" customHeight="1" x14ac:dyDescent="0.35">
      <c r="A97" s="78" t="s">
        <v>275</v>
      </c>
      <c r="B97" s="77">
        <v>160</v>
      </c>
      <c r="C97" s="74">
        <v>80</v>
      </c>
      <c r="D97" s="75"/>
    </row>
    <row r="98" spans="1:4" ht="17.5" customHeight="1" x14ac:dyDescent="0.35">
      <c r="A98" s="73" t="s">
        <v>276</v>
      </c>
      <c r="B98" s="74">
        <v>0</v>
      </c>
      <c r="C98" s="74">
        <v>195</v>
      </c>
      <c r="D98" s="75"/>
    </row>
    <row r="99" spans="1:4" ht="17.5" customHeight="1" x14ac:dyDescent="0.35">
      <c r="A99" s="10" t="s">
        <v>277</v>
      </c>
      <c r="B99" s="12">
        <f>SUM(B100:B100)</f>
        <v>27700</v>
      </c>
      <c r="C99" s="12">
        <f>SUM(C100:C100)</f>
        <v>27700</v>
      </c>
      <c r="D99" s="75"/>
    </row>
    <row r="100" spans="1:4" ht="17.5" customHeight="1" x14ac:dyDescent="0.35">
      <c r="A100" s="83" t="s">
        <v>278</v>
      </c>
      <c r="B100" s="77">
        <v>27700</v>
      </c>
      <c r="C100" s="77">
        <v>27700</v>
      </c>
      <c r="D100" s="31"/>
    </row>
    <row r="101" spans="1:4" ht="17.5" customHeight="1" x14ac:dyDescent="0.35">
      <c r="A101" s="18" t="s">
        <v>279</v>
      </c>
      <c r="B101" s="12">
        <f>SUM(B102:B105)</f>
        <v>4631.4319999999998</v>
      </c>
      <c r="C101" s="12">
        <f>SUM(C102:C105)</f>
        <v>5207</v>
      </c>
      <c r="D101" s="75"/>
    </row>
    <row r="102" spans="1:4" ht="17.5" customHeight="1" x14ac:dyDescent="0.35">
      <c r="A102" s="73" t="s">
        <v>280</v>
      </c>
      <c r="B102" s="77">
        <v>2151</v>
      </c>
      <c r="C102" s="77">
        <v>2156</v>
      </c>
      <c r="D102" s="75"/>
    </row>
    <row r="103" spans="1:4" ht="17.5" customHeight="1" x14ac:dyDescent="0.35">
      <c r="A103" s="73" t="s">
        <v>281</v>
      </c>
      <c r="B103" s="103">
        <v>1140.432</v>
      </c>
      <c r="C103" s="103">
        <v>2281</v>
      </c>
      <c r="D103" s="40"/>
    </row>
    <row r="104" spans="1:4" ht="17.5" customHeight="1" x14ac:dyDescent="0.35">
      <c r="A104" s="73" t="s">
        <v>282</v>
      </c>
      <c r="B104" s="87">
        <v>1120</v>
      </c>
      <c r="C104" s="87">
        <v>550</v>
      </c>
      <c r="D104" s="31"/>
    </row>
    <row r="105" spans="1:4" ht="17.5" customHeight="1" x14ac:dyDescent="0.35">
      <c r="A105" s="83" t="s">
        <v>283</v>
      </c>
      <c r="B105" s="104">
        <v>220</v>
      </c>
      <c r="C105" s="104">
        <v>220</v>
      </c>
      <c r="D105" s="86"/>
    </row>
    <row r="106" spans="1:4" ht="17.5" customHeight="1" x14ac:dyDescent="0.35">
      <c r="A106" s="19" t="s">
        <v>284</v>
      </c>
      <c r="B106" s="12">
        <f>SUM(B107:B108)</f>
        <v>232.5</v>
      </c>
      <c r="C106" s="12">
        <f>SUM(C107:C108)</f>
        <v>232.5</v>
      </c>
      <c r="D106" s="32"/>
    </row>
    <row r="107" spans="1:4" ht="17.5" customHeight="1" x14ac:dyDescent="0.35">
      <c r="A107" s="73" t="s">
        <v>285</v>
      </c>
      <c r="B107" s="77">
        <v>207.5</v>
      </c>
      <c r="C107" s="89">
        <v>207.5</v>
      </c>
      <c r="D107" s="31"/>
    </row>
    <row r="108" spans="1:4" ht="17.5" customHeight="1" thickBot="1" x14ac:dyDescent="0.4">
      <c r="A108" s="73" t="s">
        <v>286</v>
      </c>
      <c r="B108" s="77">
        <v>25</v>
      </c>
      <c r="C108" s="89">
        <v>25</v>
      </c>
      <c r="D108" s="101"/>
    </row>
    <row r="109" spans="1:4" ht="17.5" customHeight="1" x14ac:dyDescent="0.35">
      <c r="A109" s="23" t="s">
        <v>287</v>
      </c>
      <c r="B109" s="24">
        <f>B4+B22+B39+B80+B64+B92+B101+B106+B99</f>
        <v>1019516.915</v>
      </c>
      <c r="C109" s="24">
        <f>C4+C22+C39+C80+C64+C92+C101+C106+C99</f>
        <v>1077188.277</v>
      </c>
      <c r="D109" s="34"/>
    </row>
    <row r="110" spans="1:4" ht="32.5" customHeight="1" thickBot="1" x14ac:dyDescent="0.4">
      <c r="A110" s="20" t="s">
        <v>288</v>
      </c>
      <c r="B110" s="21">
        <f>B109-B14-B27-B44-B46-B48-B51-B90-B83-1145.236</f>
        <v>998254.16800000006</v>
      </c>
      <c r="C110" s="21">
        <f>C109</f>
        <v>1077188.277</v>
      </c>
      <c r="D110" s="34"/>
    </row>
    <row r="111" spans="1:4" ht="17.5" customHeight="1" x14ac:dyDescent="0.35">
      <c r="A111" s="41" t="s">
        <v>187</v>
      </c>
    </row>
    <row r="112" spans="1:4" ht="17.5" customHeight="1" x14ac:dyDescent="0.35">
      <c r="A112" s="10" t="s">
        <v>370</v>
      </c>
      <c r="B112" s="12">
        <f>SUM(B113:B116)</f>
        <v>695492</v>
      </c>
      <c r="C112" s="12">
        <f>SUM(C113:C116)</f>
        <v>206600</v>
      </c>
    </row>
    <row r="113" spans="1:3" ht="17.5" customHeight="1" x14ac:dyDescent="0.35">
      <c r="A113" s="76" t="s">
        <v>351</v>
      </c>
      <c r="B113" s="74">
        <v>661442</v>
      </c>
      <c r="C113" s="74">
        <v>206600</v>
      </c>
    </row>
    <row r="114" spans="1:3" ht="17.5" customHeight="1" x14ac:dyDescent="0.35">
      <c r="A114" s="76" t="s">
        <v>352</v>
      </c>
      <c r="B114" s="74">
        <v>22600</v>
      </c>
      <c r="C114" s="74">
        <v>0</v>
      </c>
    </row>
    <row r="115" spans="1:3" ht="17.5" customHeight="1" x14ac:dyDescent="0.35">
      <c r="A115" s="76" t="s">
        <v>353</v>
      </c>
      <c r="B115" s="74">
        <v>10900</v>
      </c>
      <c r="C115" s="77">
        <v>0</v>
      </c>
    </row>
    <row r="116" spans="1:3" ht="17.5" customHeight="1" x14ac:dyDescent="0.35">
      <c r="A116" s="76" t="s">
        <v>354</v>
      </c>
      <c r="B116" s="74">
        <v>550</v>
      </c>
      <c r="C116" s="74">
        <v>0</v>
      </c>
    </row>
    <row r="117" spans="1:3" ht="17.5" customHeight="1" x14ac:dyDescent="0.35">
      <c r="A117" s="10" t="s">
        <v>371</v>
      </c>
      <c r="B117" s="12">
        <f>SUM(B118:B118)</f>
        <v>349081</v>
      </c>
      <c r="C117" s="12">
        <f>SUM(C118:C118)</f>
        <v>0</v>
      </c>
    </row>
    <row r="118" spans="1:3" ht="17.5" customHeight="1" x14ac:dyDescent="0.35">
      <c r="A118" s="26" t="s">
        <v>355</v>
      </c>
      <c r="B118" s="11">
        <v>349081</v>
      </c>
      <c r="C118" s="11" t="s">
        <v>178</v>
      </c>
    </row>
    <row r="119" spans="1:3" ht="17.5" customHeight="1" x14ac:dyDescent="0.35">
      <c r="A119" s="10" t="s">
        <v>372</v>
      </c>
      <c r="B119" s="12">
        <f>SUM(B120:B120)</f>
        <v>72696</v>
      </c>
      <c r="C119" s="12">
        <f>SUM(C120:C120)</f>
        <v>34389</v>
      </c>
    </row>
    <row r="120" spans="1:3" ht="17.5" customHeight="1" x14ac:dyDescent="0.35">
      <c r="A120" s="83" t="s">
        <v>356</v>
      </c>
      <c r="B120" s="77">
        <v>72696</v>
      </c>
      <c r="C120" s="98">
        <v>34389</v>
      </c>
    </row>
    <row r="121" spans="1:3" ht="17.5" customHeight="1" x14ac:dyDescent="0.35">
      <c r="A121" s="10" t="s">
        <v>373</v>
      </c>
      <c r="B121" s="12">
        <f>SUM(B122:B126)</f>
        <v>53860</v>
      </c>
      <c r="C121" s="12">
        <f>SUM(C122:C123)</f>
        <v>0</v>
      </c>
    </row>
    <row r="122" spans="1:3" ht="17.5" customHeight="1" x14ac:dyDescent="0.35">
      <c r="A122" s="73" t="s">
        <v>357</v>
      </c>
      <c r="B122" s="77">
        <v>45000</v>
      </c>
      <c r="C122" s="77">
        <v>0</v>
      </c>
    </row>
    <row r="123" spans="1:3" ht="17.5" customHeight="1" x14ac:dyDescent="0.35">
      <c r="A123" s="73" t="s">
        <v>358</v>
      </c>
      <c r="B123" s="77">
        <v>4500</v>
      </c>
      <c r="C123" s="77">
        <v>0</v>
      </c>
    </row>
    <row r="124" spans="1:3" ht="17.5" customHeight="1" x14ac:dyDescent="0.35">
      <c r="A124" s="73" t="s">
        <v>359</v>
      </c>
      <c r="B124" s="77">
        <v>3500</v>
      </c>
      <c r="C124" s="77">
        <v>0</v>
      </c>
    </row>
    <row r="125" spans="1:3" ht="17.5" customHeight="1" x14ac:dyDescent="0.35">
      <c r="A125" s="73" t="s">
        <v>360</v>
      </c>
      <c r="B125" s="77">
        <v>800</v>
      </c>
      <c r="C125" s="77">
        <v>0</v>
      </c>
    </row>
    <row r="126" spans="1:3" ht="17.5" customHeight="1" x14ac:dyDescent="0.35">
      <c r="A126" s="73" t="s">
        <v>361</v>
      </c>
      <c r="B126" s="77">
        <v>60</v>
      </c>
      <c r="C126" s="77">
        <v>0</v>
      </c>
    </row>
    <row r="127" spans="1:3" ht="17.5" customHeight="1" x14ac:dyDescent="0.35">
      <c r="A127" s="10" t="s">
        <v>374</v>
      </c>
      <c r="B127" s="12">
        <f>SUM(B128:B132)</f>
        <v>30304.03566666667</v>
      </c>
      <c r="C127" s="12">
        <f>SUM(C128:C132)</f>
        <v>35148.964999999997</v>
      </c>
    </row>
    <row r="128" spans="1:3" ht="17.5" customHeight="1" x14ac:dyDescent="0.35">
      <c r="A128" s="73" t="s">
        <v>362</v>
      </c>
      <c r="B128" s="74">
        <v>16587.644</v>
      </c>
      <c r="C128" s="74">
        <v>11848.965</v>
      </c>
    </row>
    <row r="129" spans="1:3" ht="17.5" customHeight="1" x14ac:dyDescent="0.35">
      <c r="A129" s="73" t="s">
        <v>363</v>
      </c>
      <c r="B129" s="105">
        <v>8800</v>
      </c>
      <c r="C129" s="77">
        <v>0</v>
      </c>
    </row>
    <row r="130" spans="1:3" ht="17.5" customHeight="1" x14ac:dyDescent="0.35">
      <c r="A130" s="73" t="s">
        <v>364</v>
      </c>
      <c r="B130" s="106">
        <v>4187.3916666666701</v>
      </c>
      <c r="C130" s="77">
        <v>0</v>
      </c>
    </row>
    <row r="131" spans="1:3" ht="17.5" customHeight="1" x14ac:dyDescent="0.35">
      <c r="A131" s="73" t="s">
        <v>365</v>
      </c>
      <c r="B131" s="74">
        <v>729</v>
      </c>
      <c r="C131" s="77">
        <v>0</v>
      </c>
    </row>
    <row r="132" spans="1:3" ht="17.5" customHeight="1" x14ac:dyDescent="0.35">
      <c r="A132" s="73" t="s">
        <v>366</v>
      </c>
      <c r="B132" s="74">
        <v>0</v>
      </c>
      <c r="C132" s="74">
        <v>23300</v>
      </c>
    </row>
    <row r="133" spans="1:3" ht="17.5" customHeight="1" x14ac:dyDescent="0.35">
      <c r="A133" s="13" t="s">
        <v>375</v>
      </c>
      <c r="B133" s="12">
        <f>SUM(B134:B135)</f>
        <v>5885</v>
      </c>
      <c r="C133" s="12">
        <f>SUM(C134:C135)</f>
        <v>0</v>
      </c>
    </row>
    <row r="134" spans="1:3" ht="17.5" customHeight="1" x14ac:dyDescent="0.35">
      <c r="A134" s="83" t="s">
        <v>290</v>
      </c>
      <c r="B134" s="77">
        <v>5500</v>
      </c>
      <c r="C134" s="77">
        <v>0</v>
      </c>
    </row>
    <row r="135" spans="1:3" ht="17.5" customHeight="1" x14ac:dyDescent="0.35">
      <c r="A135" s="83" t="s">
        <v>367</v>
      </c>
      <c r="B135" s="77">
        <v>385</v>
      </c>
      <c r="C135" s="77">
        <v>0</v>
      </c>
    </row>
    <row r="136" spans="1:3" ht="17.5" customHeight="1" x14ac:dyDescent="0.35">
      <c r="A136" s="19" t="s">
        <v>376</v>
      </c>
      <c r="B136" s="12">
        <f>SUM(B137:B138)</f>
        <v>3400</v>
      </c>
      <c r="C136" s="12">
        <f>SUM(C137:C138)</f>
        <v>0</v>
      </c>
    </row>
    <row r="137" spans="1:3" ht="17.5" customHeight="1" x14ac:dyDescent="0.35">
      <c r="A137" s="95" t="s">
        <v>154</v>
      </c>
      <c r="B137" s="77">
        <v>2700</v>
      </c>
      <c r="C137" s="89" t="s">
        <v>178</v>
      </c>
    </row>
    <row r="138" spans="1:3" ht="17.5" customHeight="1" x14ac:dyDescent="0.35">
      <c r="A138" s="73" t="s">
        <v>291</v>
      </c>
      <c r="B138" s="77">
        <v>700</v>
      </c>
      <c r="C138" s="89" t="s">
        <v>178</v>
      </c>
    </row>
    <row r="139" spans="1:3" ht="17.5" customHeight="1" x14ac:dyDescent="0.35">
      <c r="A139" s="22" t="s">
        <v>377</v>
      </c>
      <c r="B139" s="12">
        <f>SUM(B140:B140)</f>
        <v>1345</v>
      </c>
      <c r="C139" s="12">
        <f>SUM(C140:C140)</f>
        <v>1239</v>
      </c>
    </row>
    <row r="140" spans="1:3" ht="17.5" customHeight="1" thickBot="1" x14ac:dyDescent="0.4">
      <c r="A140" s="73" t="s">
        <v>368</v>
      </c>
      <c r="B140" s="77">
        <v>1345</v>
      </c>
      <c r="C140" s="77">
        <v>1239</v>
      </c>
    </row>
    <row r="141" spans="1:3" ht="17.5" customHeight="1" x14ac:dyDescent="0.35">
      <c r="A141" s="23" t="s">
        <v>287</v>
      </c>
      <c r="B141" s="24">
        <f>B112+B117+B119+B121+B127+B133+B136+B139</f>
        <v>1212063.0356666667</v>
      </c>
      <c r="C141" s="24">
        <f>C112+C117+C119+C121+C127+C133+C136+C139</f>
        <v>277376.96499999997</v>
      </c>
    </row>
    <row r="142" spans="1:3" ht="17.5" customHeight="1" thickBot="1" x14ac:dyDescent="0.4">
      <c r="A142" s="25" t="s">
        <v>369</v>
      </c>
      <c r="B142" s="21">
        <f>B141-B118-B137-B138</f>
        <v>859582.03566666669</v>
      </c>
      <c r="C142" s="21">
        <f>C141</f>
        <v>277376.96499999997</v>
      </c>
    </row>
  </sheetData>
  <phoneticPr fontId="4" type="noConversion"/>
  <pageMargins left="0.75" right="0.75" top="1" bottom="1" header="0.5" footer="0.5"/>
  <pageSetup paperSize="9"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="80" zoomScaleNormal="80" workbookViewId="0"/>
  </sheetViews>
  <sheetFormatPr defaultColWidth="9.23046875" defaultRowHeight="15.5" x14ac:dyDescent="0.35"/>
  <cols>
    <col min="1" max="1" width="13.07421875" style="27" customWidth="1"/>
    <col min="2" max="2" width="130.69140625" style="229" customWidth="1"/>
    <col min="3" max="16384" width="9.23046875" style="27"/>
  </cols>
  <sheetData>
    <row r="1" spans="1:2" ht="25" customHeight="1" x14ac:dyDescent="0.35">
      <c r="A1" s="66" t="s">
        <v>342</v>
      </c>
      <c r="B1" s="228"/>
    </row>
    <row r="2" spans="1:2" x14ac:dyDescent="0.35">
      <c r="A2" s="28" t="s">
        <v>343</v>
      </c>
      <c r="B2" s="228" t="s">
        <v>344</v>
      </c>
    </row>
    <row r="3" spans="1:2" x14ac:dyDescent="0.35">
      <c r="A3" s="27">
        <v>1</v>
      </c>
      <c r="B3" s="229" t="s">
        <v>159</v>
      </c>
    </row>
    <row r="4" spans="1:2" x14ac:dyDescent="0.35">
      <c r="A4" s="27">
        <v>2</v>
      </c>
      <c r="B4" s="229" t="s">
        <v>186</v>
      </c>
    </row>
    <row r="5" spans="1:2" x14ac:dyDescent="0.35">
      <c r="A5" s="27">
        <v>3</v>
      </c>
      <c r="B5" s="229" t="s">
        <v>194</v>
      </c>
    </row>
    <row r="6" spans="1:2" x14ac:dyDescent="0.35">
      <c r="A6" s="27">
        <v>4</v>
      </c>
      <c r="B6" s="229" t="s">
        <v>195</v>
      </c>
    </row>
    <row r="7" spans="1:2" x14ac:dyDescent="0.35">
      <c r="A7" s="27">
        <v>5</v>
      </c>
      <c r="B7" s="229" t="s">
        <v>196</v>
      </c>
    </row>
    <row r="8" spans="1:2" x14ac:dyDescent="0.35">
      <c r="A8" s="27">
        <v>6</v>
      </c>
      <c r="B8" s="229" t="s">
        <v>197</v>
      </c>
    </row>
    <row r="9" spans="1:2" x14ac:dyDescent="0.35">
      <c r="A9" s="27">
        <v>7</v>
      </c>
      <c r="B9" s="229" t="s">
        <v>166</v>
      </c>
    </row>
    <row r="10" spans="1:2" ht="31" x14ac:dyDescent="0.35">
      <c r="A10" s="27">
        <v>8</v>
      </c>
      <c r="B10" s="229" t="s">
        <v>198</v>
      </c>
    </row>
    <row r="11" spans="1:2" x14ac:dyDescent="0.35">
      <c r="A11" s="27">
        <v>9</v>
      </c>
      <c r="B11" s="229" t="s">
        <v>188</v>
      </c>
    </row>
    <row r="12" spans="1:2" x14ac:dyDescent="0.35">
      <c r="A12" s="27">
        <v>10</v>
      </c>
      <c r="B12" s="229" t="s">
        <v>189</v>
      </c>
    </row>
    <row r="13" spans="1:2" x14ac:dyDescent="0.35">
      <c r="A13" s="27">
        <v>11</v>
      </c>
      <c r="B13" s="229" t="s">
        <v>199</v>
      </c>
    </row>
    <row r="14" spans="1:2" x14ac:dyDescent="0.35">
      <c r="A14" s="27">
        <v>12</v>
      </c>
      <c r="B14" s="229" t="s">
        <v>200</v>
      </c>
    </row>
    <row r="15" spans="1:2" x14ac:dyDescent="0.35">
      <c r="A15" s="27">
        <v>13</v>
      </c>
      <c r="B15" s="229" t="s">
        <v>190</v>
      </c>
    </row>
    <row r="16" spans="1:2" x14ac:dyDescent="0.35">
      <c r="A16" s="27">
        <v>14</v>
      </c>
      <c r="B16" s="229" t="s">
        <v>201</v>
      </c>
    </row>
    <row r="17" spans="1:2" x14ac:dyDescent="0.35">
      <c r="A17" s="27">
        <v>15</v>
      </c>
      <c r="B17" s="229" t="s">
        <v>100</v>
      </c>
    </row>
    <row r="18" spans="1:2" x14ac:dyDescent="0.35">
      <c r="A18" s="27">
        <v>16</v>
      </c>
      <c r="B18" s="229" t="s">
        <v>202</v>
      </c>
    </row>
    <row r="19" spans="1:2" x14ac:dyDescent="0.35">
      <c r="A19" s="27">
        <v>17</v>
      </c>
      <c r="B19" s="229" t="s">
        <v>203</v>
      </c>
    </row>
    <row r="20" spans="1:2" x14ac:dyDescent="0.35">
      <c r="A20" s="27">
        <v>18</v>
      </c>
      <c r="B20" s="229" t="s">
        <v>205</v>
      </c>
    </row>
    <row r="21" spans="1:2" x14ac:dyDescent="0.35">
      <c r="A21" s="27">
        <v>19</v>
      </c>
      <c r="B21" s="229" t="s">
        <v>206</v>
      </c>
    </row>
    <row r="22" spans="1:2" x14ac:dyDescent="0.35">
      <c r="A22" s="27">
        <v>20</v>
      </c>
      <c r="B22" s="229" t="s">
        <v>207</v>
      </c>
    </row>
    <row r="23" spans="1:2" x14ac:dyDescent="0.35">
      <c r="A23" s="27">
        <v>21</v>
      </c>
      <c r="B23" s="229" t="s">
        <v>104</v>
      </c>
    </row>
    <row r="24" spans="1:2" ht="31" x14ac:dyDescent="0.35">
      <c r="A24" s="27">
        <v>22</v>
      </c>
      <c r="B24" s="229" t="s">
        <v>208</v>
      </c>
    </row>
    <row r="25" spans="1:2" ht="46.5" x14ac:dyDescent="0.35">
      <c r="A25" s="27">
        <v>23</v>
      </c>
      <c r="B25" s="229" t="s">
        <v>350</v>
      </c>
    </row>
    <row r="26" spans="1:2" x14ac:dyDescent="0.35">
      <c r="A26" s="27">
        <v>24</v>
      </c>
      <c r="B26" s="229" t="s">
        <v>209</v>
      </c>
    </row>
    <row r="27" spans="1:2" ht="31" x14ac:dyDescent="0.35">
      <c r="A27" s="27">
        <v>25</v>
      </c>
      <c r="B27" s="229" t="s">
        <v>210</v>
      </c>
    </row>
    <row r="28" spans="1:2" x14ac:dyDescent="0.35">
      <c r="A28" s="27">
        <v>26</v>
      </c>
      <c r="B28" s="229" t="s">
        <v>211</v>
      </c>
    </row>
    <row r="29" spans="1:2" x14ac:dyDescent="0.35">
      <c r="A29" s="27">
        <v>27</v>
      </c>
      <c r="B29" s="229" t="s">
        <v>212</v>
      </c>
    </row>
    <row r="30" spans="1:2" x14ac:dyDescent="0.35">
      <c r="A30" s="27">
        <v>28</v>
      </c>
      <c r="B30" s="229" t="s">
        <v>213</v>
      </c>
    </row>
    <row r="31" spans="1:2" x14ac:dyDescent="0.35">
      <c r="A31" s="27">
        <v>29</v>
      </c>
      <c r="B31" s="229" t="s">
        <v>214</v>
      </c>
    </row>
    <row r="32" spans="1:2" x14ac:dyDescent="0.35">
      <c r="A32" s="27">
        <v>30</v>
      </c>
      <c r="B32" s="229" t="s">
        <v>204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0"/>
  <sheetViews>
    <sheetView showGridLines="0" zoomScale="80" zoomScaleNormal="80" workbookViewId="0">
      <selection activeCell="C7" sqref="C7"/>
    </sheetView>
  </sheetViews>
  <sheetFormatPr defaultColWidth="9.23046875" defaultRowHeight="15.5" x14ac:dyDescent="0.35"/>
  <cols>
    <col min="1" max="1" width="32.69140625" style="49" customWidth="1"/>
    <col min="2" max="4" width="20.69140625" style="49" customWidth="1"/>
    <col min="5" max="5" width="12.69140625" style="49" customWidth="1"/>
    <col min="6" max="6" width="9.23046875" style="49"/>
    <col min="7" max="7" width="6.765625" style="49" customWidth="1"/>
    <col min="8" max="16384" width="9.23046875" style="49"/>
  </cols>
  <sheetData>
    <row r="1" spans="1:11" s="65" customFormat="1" ht="25" customHeight="1" x14ac:dyDescent="0.35">
      <c r="A1" s="62" t="s">
        <v>330</v>
      </c>
      <c r="B1" s="201"/>
      <c r="C1" s="201"/>
      <c r="D1" s="201"/>
      <c r="E1" s="201"/>
    </row>
    <row r="2" spans="1:11" ht="20.5" customHeight="1" x14ac:dyDescent="0.35">
      <c r="A2" s="72" t="s">
        <v>97</v>
      </c>
      <c r="B2" s="202"/>
      <c r="C2" s="202"/>
      <c r="D2" s="202"/>
      <c r="E2" s="202"/>
    </row>
    <row r="3" spans="1:11" ht="50.5" customHeight="1" x14ac:dyDescent="0.35">
      <c r="A3" s="203" t="s">
        <v>23</v>
      </c>
      <c r="B3" s="160" t="s">
        <v>158</v>
      </c>
      <c r="C3" s="160" t="s">
        <v>175</v>
      </c>
      <c r="D3" s="160" t="s">
        <v>24</v>
      </c>
      <c r="E3" s="160" t="s">
        <v>25</v>
      </c>
    </row>
    <row r="4" spans="1:11" x14ac:dyDescent="0.35">
      <c r="A4" s="49" t="s">
        <v>7</v>
      </c>
      <c r="B4" s="151">
        <v>101369325</v>
      </c>
      <c r="C4" s="172">
        <v>106214169</v>
      </c>
      <c r="D4" s="163">
        <f>ROUND(C4/B4-1,6)</f>
        <v>4.7794000000000003E-2</v>
      </c>
      <c r="E4" s="164">
        <f>RANK(D4,$D$4:$D$25,0)</f>
        <v>18</v>
      </c>
      <c r="G4" s="52"/>
      <c r="H4" s="52"/>
      <c r="I4" s="52"/>
      <c r="J4" s="52"/>
      <c r="K4" s="52"/>
    </row>
    <row r="5" spans="1:11" x14ac:dyDescent="0.35">
      <c r="A5" s="49" t="s">
        <v>0</v>
      </c>
      <c r="B5" s="151">
        <v>188409166</v>
      </c>
      <c r="C5" s="172">
        <v>197272548</v>
      </c>
      <c r="D5" s="163">
        <f t="shared" ref="D5:D25" si="0">ROUND(C5/B5-1,6)</f>
        <v>4.7043000000000001E-2</v>
      </c>
      <c r="E5" s="164">
        <f t="shared" ref="E5:E25" si="1">RANK(D5,$D$4:$D$25,0)</f>
        <v>19</v>
      </c>
      <c r="G5" s="52"/>
      <c r="H5" s="52"/>
      <c r="I5" s="52"/>
      <c r="J5" s="52"/>
      <c r="K5" s="52"/>
    </row>
    <row r="6" spans="1:11" x14ac:dyDescent="0.35">
      <c r="A6" s="49" t="s">
        <v>1</v>
      </c>
      <c r="B6" s="151">
        <v>161180901</v>
      </c>
      <c r="C6" s="172">
        <v>169117765</v>
      </c>
      <c r="D6" s="163">
        <f t="shared" si="0"/>
        <v>4.9242000000000001E-2</v>
      </c>
      <c r="E6" s="164">
        <f t="shared" si="1"/>
        <v>15</v>
      </c>
      <c r="G6" s="52"/>
      <c r="H6" s="52"/>
      <c r="I6" s="52"/>
      <c r="J6" s="52"/>
      <c r="K6" s="52"/>
    </row>
    <row r="7" spans="1:11" x14ac:dyDescent="0.35">
      <c r="A7" s="49" t="s">
        <v>8</v>
      </c>
      <c r="B7" s="151">
        <v>153088697</v>
      </c>
      <c r="C7" s="172">
        <v>160625693</v>
      </c>
      <c r="D7" s="163">
        <f t="shared" si="0"/>
        <v>4.9232999999999999E-2</v>
      </c>
      <c r="E7" s="164">
        <f t="shared" si="1"/>
        <v>16</v>
      </c>
      <c r="G7" s="52"/>
      <c r="H7" s="52"/>
      <c r="I7" s="52"/>
      <c r="J7" s="52"/>
      <c r="K7" s="52"/>
    </row>
    <row r="8" spans="1:11" x14ac:dyDescent="0.35">
      <c r="A8" s="49" t="s">
        <v>9</v>
      </c>
      <c r="B8" s="151">
        <v>199267327</v>
      </c>
      <c r="C8" s="172">
        <v>209610183</v>
      </c>
      <c r="D8" s="163">
        <f t="shared" si="0"/>
        <v>5.1903999999999999E-2</v>
      </c>
      <c r="E8" s="164">
        <f t="shared" si="1"/>
        <v>12</v>
      </c>
      <c r="G8" s="52"/>
      <c r="H8" s="52"/>
      <c r="I8" s="52"/>
      <c r="J8" s="52"/>
      <c r="K8" s="52"/>
    </row>
    <row r="9" spans="1:11" x14ac:dyDescent="0.35">
      <c r="A9" s="49" t="s">
        <v>10</v>
      </c>
      <c r="B9" s="151">
        <v>184569250</v>
      </c>
      <c r="C9" s="172">
        <v>191361009</v>
      </c>
      <c r="D9" s="163">
        <f t="shared" si="0"/>
        <v>3.6797999999999997E-2</v>
      </c>
      <c r="E9" s="164">
        <f t="shared" si="1"/>
        <v>21</v>
      </c>
      <c r="G9" s="52"/>
      <c r="H9" s="52"/>
      <c r="I9" s="52"/>
      <c r="J9" s="52"/>
      <c r="K9" s="52"/>
    </row>
    <row r="10" spans="1:11" x14ac:dyDescent="0.35">
      <c r="A10" s="49" t="s">
        <v>2</v>
      </c>
      <c r="B10" s="151">
        <v>184554118</v>
      </c>
      <c r="C10" s="172">
        <v>194514621</v>
      </c>
      <c r="D10" s="163">
        <f t="shared" si="0"/>
        <v>5.3970999999999998E-2</v>
      </c>
      <c r="E10" s="164">
        <f t="shared" si="1"/>
        <v>8</v>
      </c>
      <c r="G10" s="52"/>
      <c r="H10" s="52"/>
      <c r="I10" s="52"/>
      <c r="J10" s="52"/>
      <c r="K10" s="52"/>
    </row>
    <row r="11" spans="1:11" x14ac:dyDescent="0.35">
      <c r="A11" s="49" t="s">
        <v>3</v>
      </c>
      <c r="B11" s="151">
        <v>107545308</v>
      </c>
      <c r="C11" s="172">
        <v>111092905</v>
      </c>
      <c r="D11" s="163">
        <f t="shared" si="0"/>
        <v>3.2987000000000002E-2</v>
      </c>
      <c r="E11" s="164">
        <f t="shared" si="1"/>
        <v>22</v>
      </c>
      <c r="G11" s="52"/>
      <c r="H11" s="52"/>
      <c r="I11" s="52"/>
      <c r="J11" s="52"/>
      <c r="K11" s="52"/>
    </row>
    <row r="12" spans="1:11" x14ac:dyDescent="0.35">
      <c r="A12" s="49" t="s">
        <v>11</v>
      </c>
      <c r="B12" s="151">
        <v>172502343</v>
      </c>
      <c r="C12" s="172">
        <v>181809207</v>
      </c>
      <c r="D12" s="163">
        <f t="shared" si="0"/>
        <v>5.3952E-2</v>
      </c>
      <c r="E12" s="164">
        <f t="shared" si="1"/>
        <v>9</v>
      </c>
      <c r="G12" s="52"/>
      <c r="H12" s="52"/>
      <c r="I12" s="52"/>
      <c r="J12" s="52"/>
      <c r="K12" s="52"/>
    </row>
    <row r="13" spans="1:11" x14ac:dyDescent="0.35">
      <c r="A13" s="49" t="s">
        <v>12</v>
      </c>
      <c r="B13" s="151">
        <v>274354686</v>
      </c>
      <c r="C13" s="172">
        <v>288500085</v>
      </c>
      <c r="D13" s="163">
        <f t="shared" si="0"/>
        <v>5.1559000000000001E-2</v>
      </c>
      <c r="E13" s="164">
        <f t="shared" si="1"/>
        <v>13</v>
      </c>
      <c r="G13" s="52"/>
      <c r="H13" s="52"/>
      <c r="I13" s="52"/>
      <c r="J13" s="52"/>
      <c r="K13" s="52"/>
    </row>
    <row r="14" spans="1:11" x14ac:dyDescent="0.35">
      <c r="A14" s="49" t="s">
        <v>13</v>
      </c>
      <c r="B14" s="151">
        <v>339445114</v>
      </c>
      <c r="C14" s="172">
        <v>357199034</v>
      </c>
      <c r="D14" s="163">
        <f t="shared" si="0"/>
        <v>5.2303000000000002E-2</v>
      </c>
      <c r="E14" s="164">
        <f t="shared" si="1"/>
        <v>11</v>
      </c>
      <c r="G14" s="52"/>
      <c r="H14" s="52"/>
      <c r="I14" s="52"/>
      <c r="J14" s="52"/>
      <c r="K14" s="52"/>
    </row>
    <row r="15" spans="1:11" x14ac:dyDescent="0.35">
      <c r="A15" s="49" t="s">
        <v>14</v>
      </c>
      <c r="B15" s="151">
        <v>227198355</v>
      </c>
      <c r="C15" s="172">
        <v>239498668</v>
      </c>
      <c r="D15" s="163">
        <f t="shared" si="0"/>
        <v>5.4139E-2</v>
      </c>
      <c r="E15" s="164">
        <f t="shared" si="1"/>
        <v>7</v>
      </c>
      <c r="G15" s="52"/>
      <c r="H15" s="52"/>
      <c r="I15" s="52"/>
      <c r="J15" s="52"/>
      <c r="K15" s="52"/>
    </row>
    <row r="16" spans="1:11" x14ac:dyDescent="0.35">
      <c r="A16" s="49" t="s">
        <v>15</v>
      </c>
      <c r="B16" s="151">
        <v>203539978</v>
      </c>
      <c r="C16" s="172">
        <v>214894215</v>
      </c>
      <c r="D16" s="163">
        <f t="shared" si="0"/>
        <v>5.5784E-2</v>
      </c>
      <c r="E16" s="164">
        <f t="shared" si="1"/>
        <v>5</v>
      </c>
      <c r="G16" s="52"/>
      <c r="H16" s="52"/>
      <c r="I16" s="52"/>
      <c r="J16" s="52"/>
      <c r="K16" s="52"/>
    </row>
    <row r="17" spans="1:11" x14ac:dyDescent="0.35">
      <c r="A17" s="49" t="s">
        <v>16</v>
      </c>
      <c r="B17" s="151">
        <v>160455410</v>
      </c>
      <c r="C17" s="172">
        <v>170763996</v>
      </c>
      <c r="D17" s="163">
        <f t="shared" si="0"/>
        <v>6.4245999999999998E-2</v>
      </c>
      <c r="E17" s="164">
        <f t="shared" si="1"/>
        <v>2</v>
      </c>
      <c r="G17" s="52"/>
      <c r="H17" s="52"/>
      <c r="I17" s="52"/>
      <c r="J17" s="52"/>
      <c r="K17" s="52"/>
    </row>
    <row r="18" spans="1:11" x14ac:dyDescent="0.35">
      <c r="A18" s="49" t="s">
        <v>4</v>
      </c>
      <c r="B18" s="151">
        <v>389402969</v>
      </c>
      <c r="C18" s="172">
        <v>409141549</v>
      </c>
      <c r="D18" s="163">
        <f t="shared" si="0"/>
        <v>5.0688999999999998E-2</v>
      </c>
      <c r="E18" s="164">
        <f t="shared" si="1"/>
        <v>14</v>
      </c>
      <c r="F18" s="52"/>
      <c r="G18" s="52"/>
      <c r="H18" s="52"/>
      <c r="I18" s="52"/>
      <c r="J18" s="52"/>
      <c r="K18" s="52"/>
    </row>
    <row r="19" spans="1:11" x14ac:dyDescent="0.35">
      <c r="A19" s="49" t="s">
        <v>17</v>
      </c>
      <c r="B19" s="151">
        <v>96972984</v>
      </c>
      <c r="C19" s="172">
        <v>102658480</v>
      </c>
      <c r="D19" s="163">
        <f t="shared" si="0"/>
        <v>5.8630000000000002E-2</v>
      </c>
      <c r="E19" s="164">
        <f t="shared" si="1"/>
        <v>3</v>
      </c>
      <c r="G19" s="52"/>
      <c r="H19" s="52"/>
      <c r="I19" s="52"/>
      <c r="J19" s="52"/>
      <c r="K19" s="52"/>
    </row>
    <row r="20" spans="1:11" x14ac:dyDescent="0.35">
      <c r="A20" s="49" t="s">
        <v>18</v>
      </c>
      <c r="B20" s="151">
        <v>283708236</v>
      </c>
      <c r="C20" s="172">
        <v>295907414</v>
      </c>
      <c r="D20" s="163">
        <f t="shared" si="0"/>
        <v>4.2999000000000002E-2</v>
      </c>
      <c r="E20" s="164">
        <f t="shared" si="1"/>
        <v>20</v>
      </c>
      <c r="G20" s="52"/>
      <c r="H20" s="52"/>
      <c r="I20" s="52"/>
      <c r="J20" s="52"/>
      <c r="K20" s="52"/>
    </row>
    <row r="21" spans="1:11" x14ac:dyDescent="0.35">
      <c r="A21" s="49" t="s">
        <v>5</v>
      </c>
      <c r="B21" s="151">
        <v>116112315</v>
      </c>
      <c r="C21" s="172">
        <v>121721473</v>
      </c>
      <c r="D21" s="163">
        <f t="shared" si="0"/>
        <v>4.8307999999999997E-2</v>
      </c>
      <c r="E21" s="164">
        <f t="shared" si="1"/>
        <v>17</v>
      </c>
      <c r="G21" s="52"/>
      <c r="H21" s="52"/>
      <c r="I21" s="52"/>
      <c r="J21" s="52"/>
      <c r="K21" s="52"/>
    </row>
    <row r="22" spans="1:11" x14ac:dyDescent="0.35">
      <c r="A22" s="49" t="s">
        <v>6</v>
      </c>
      <c r="B22" s="151">
        <v>140307598</v>
      </c>
      <c r="C22" s="172">
        <v>148158942</v>
      </c>
      <c r="D22" s="163">
        <f t="shared" si="0"/>
        <v>5.5958000000000001E-2</v>
      </c>
      <c r="E22" s="164">
        <f t="shared" si="1"/>
        <v>4</v>
      </c>
      <c r="G22" s="52"/>
      <c r="H22" s="52"/>
      <c r="I22" s="52"/>
      <c r="J22" s="52"/>
      <c r="K22" s="52"/>
    </row>
    <row r="23" spans="1:11" x14ac:dyDescent="0.35">
      <c r="A23" s="49" t="s">
        <v>19</v>
      </c>
      <c r="B23" s="151">
        <v>97673330</v>
      </c>
      <c r="C23" s="172">
        <v>103066829</v>
      </c>
      <c r="D23" s="163">
        <f t="shared" si="0"/>
        <v>5.5219999999999998E-2</v>
      </c>
      <c r="E23" s="164">
        <f t="shared" si="1"/>
        <v>6</v>
      </c>
      <c r="G23" s="52"/>
      <c r="H23" s="52"/>
      <c r="I23" s="52"/>
      <c r="J23" s="52"/>
      <c r="K23" s="52"/>
    </row>
    <row r="24" spans="1:11" x14ac:dyDescent="0.35">
      <c r="A24" s="49" t="s">
        <v>20</v>
      </c>
      <c r="B24" s="151">
        <v>227999701</v>
      </c>
      <c r="C24" s="172">
        <v>243851606</v>
      </c>
      <c r="D24" s="163">
        <f t="shared" si="0"/>
        <v>6.9526000000000004E-2</v>
      </c>
      <c r="E24" s="164">
        <f t="shared" si="1"/>
        <v>1</v>
      </c>
      <c r="G24" s="52"/>
      <c r="H24" s="52"/>
      <c r="I24" s="52"/>
      <c r="J24" s="52"/>
      <c r="K24" s="52"/>
    </row>
    <row r="25" spans="1:11" x14ac:dyDescent="0.35">
      <c r="A25" s="49" t="s">
        <v>21</v>
      </c>
      <c r="B25" s="151">
        <v>469913053</v>
      </c>
      <c r="C25" s="172">
        <v>494514009</v>
      </c>
      <c r="D25" s="163">
        <f t="shared" si="0"/>
        <v>5.2352000000000003E-2</v>
      </c>
      <c r="E25" s="164">
        <f t="shared" si="1"/>
        <v>10</v>
      </c>
      <c r="G25" s="52"/>
      <c r="H25" s="52"/>
      <c r="I25" s="52"/>
      <c r="J25" s="52"/>
      <c r="K25" s="52"/>
    </row>
    <row r="26" spans="1:11" ht="16" customHeight="1" x14ac:dyDescent="0.35">
      <c r="A26" s="153" t="s">
        <v>22</v>
      </c>
      <c r="B26" s="154">
        <v>4479570164</v>
      </c>
      <c r="C26" s="154">
        <v>4711494400</v>
      </c>
      <c r="D26" s="165">
        <f>C26/B26-1</f>
        <v>5.1773770140683517E-2</v>
      </c>
      <c r="E26" s="200"/>
      <c r="F26" s="52"/>
      <c r="G26" s="52"/>
      <c r="H26" s="52"/>
      <c r="I26" s="52"/>
      <c r="J26" s="52"/>
      <c r="K26" s="52"/>
    </row>
    <row r="27" spans="1:11" ht="13" customHeight="1" x14ac:dyDescent="0.35">
      <c r="A27" s="204"/>
      <c r="B27" s="204"/>
      <c r="C27" s="204"/>
      <c r="D27" s="204"/>
      <c r="E27" s="204"/>
    </row>
    <row r="28" spans="1:11" ht="12.65" customHeight="1" x14ac:dyDescent="0.35">
      <c r="A28" s="204"/>
      <c r="B28" s="205"/>
      <c r="C28" s="204"/>
      <c r="D28" s="204"/>
      <c r="E28" s="204"/>
    </row>
    <row r="29" spans="1:11" x14ac:dyDescent="0.35">
      <c r="B29" s="205"/>
      <c r="C29" s="206"/>
    </row>
    <row r="30" spans="1:11" x14ac:dyDescent="0.35">
      <c r="B30" s="205"/>
      <c r="C30" s="204"/>
    </row>
    <row r="31" spans="1:11" x14ac:dyDescent="0.35">
      <c r="B31" s="205"/>
      <c r="C31" s="204"/>
    </row>
    <row r="32" spans="1:11" x14ac:dyDescent="0.35">
      <c r="B32" s="205"/>
      <c r="C32" s="204"/>
    </row>
    <row r="33" spans="2:3" x14ac:dyDescent="0.35">
      <c r="B33" s="205"/>
      <c r="C33" s="204"/>
    </row>
    <row r="34" spans="2:3" x14ac:dyDescent="0.35">
      <c r="B34" s="205"/>
      <c r="C34" s="204"/>
    </row>
    <row r="35" spans="2:3" x14ac:dyDescent="0.35">
      <c r="B35" s="205"/>
      <c r="C35" s="204"/>
    </row>
    <row r="36" spans="2:3" x14ac:dyDescent="0.35">
      <c r="B36" s="205"/>
      <c r="C36" s="204"/>
    </row>
    <row r="37" spans="2:3" x14ac:dyDescent="0.35">
      <c r="B37" s="205"/>
      <c r="C37" s="204"/>
    </row>
    <row r="38" spans="2:3" x14ac:dyDescent="0.35">
      <c r="B38" s="205"/>
      <c r="C38" s="204"/>
    </row>
    <row r="39" spans="2:3" x14ac:dyDescent="0.35">
      <c r="B39" s="205"/>
      <c r="C39" s="204"/>
    </row>
    <row r="40" spans="2:3" x14ac:dyDescent="0.35">
      <c r="B40" s="205"/>
      <c r="C40" s="204"/>
    </row>
    <row r="41" spans="2:3" x14ac:dyDescent="0.35">
      <c r="B41" s="205"/>
      <c r="C41" s="204"/>
    </row>
    <row r="42" spans="2:3" x14ac:dyDescent="0.35">
      <c r="B42" s="205"/>
      <c r="C42" s="204"/>
    </row>
    <row r="43" spans="2:3" x14ac:dyDescent="0.35">
      <c r="B43" s="205"/>
      <c r="C43" s="204"/>
    </row>
    <row r="44" spans="2:3" x14ac:dyDescent="0.35">
      <c r="B44" s="205"/>
      <c r="C44" s="204"/>
    </row>
    <row r="45" spans="2:3" x14ac:dyDescent="0.35">
      <c r="B45" s="205"/>
      <c r="C45" s="204"/>
    </row>
    <row r="46" spans="2:3" x14ac:dyDescent="0.35">
      <c r="B46" s="205"/>
      <c r="C46" s="204"/>
    </row>
    <row r="47" spans="2:3" x14ac:dyDescent="0.35">
      <c r="B47" s="205"/>
      <c r="C47" s="204"/>
    </row>
    <row r="48" spans="2:3" x14ac:dyDescent="0.35">
      <c r="B48" s="205"/>
      <c r="C48" s="204"/>
    </row>
    <row r="49" spans="2:3" x14ac:dyDescent="0.35">
      <c r="B49" s="205"/>
      <c r="C49" s="204"/>
    </row>
    <row r="50" spans="2:3" x14ac:dyDescent="0.35">
      <c r="B50" s="205"/>
      <c r="C50" s="204"/>
    </row>
    <row r="51" spans="2:3" x14ac:dyDescent="0.35">
      <c r="B51" s="52"/>
      <c r="C51" s="207"/>
    </row>
    <row r="52" spans="2:3" x14ac:dyDescent="0.35">
      <c r="B52" s="52"/>
      <c r="C52" s="207"/>
    </row>
    <row r="53" spans="2:3" x14ac:dyDescent="0.35">
      <c r="B53" s="52"/>
      <c r="C53" s="207"/>
    </row>
    <row r="54" spans="2:3" x14ac:dyDescent="0.35">
      <c r="B54" s="52"/>
      <c r="C54" s="207"/>
    </row>
    <row r="55" spans="2:3" x14ac:dyDescent="0.35">
      <c r="B55" s="52"/>
    </row>
    <row r="56" spans="2:3" x14ac:dyDescent="0.35">
      <c r="B56" s="52"/>
    </row>
    <row r="57" spans="2:3" x14ac:dyDescent="0.35">
      <c r="B57" s="52"/>
    </row>
    <row r="58" spans="2:3" x14ac:dyDescent="0.35">
      <c r="B58" s="52"/>
    </row>
    <row r="59" spans="2:3" x14ac:dyDescent="0.35">
      <c r="B59" s="52"/>
    </row>
    <row r="60" spans="2:3" x14ac:dyDescent="0.35">
      <c r="B60" s="5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3"/>
  <sheetViews>
    <sheetView showGridLines="0" showRuler="0" zoomScale="80" zoomScaleNormal="80" workbookViewId="0"/>
  </sheetViews>
  <sheetFormatPr defaultColWidth="9.23046875" defaultRowHeight="15.5" x14ac:dyDescent="0.35"/>
  <cols>
    <col min="1" max="1" width="32.69140625" style="49" customWidth="1"/>
    <col min="2" max="4" width="20.69140625" style="49" customWidth="1"/>
    <col min="5" max="5" width="12.69140625" style="49" customWidth="1"/>
    <col min="6" max="6" width="9.23046875" style="49"/>
    <col min="7" max="7" width="10" style="49" bestFit="1" customWidth="1"/>
    <col min="8" max="16384" width="9.23046875" style="49"/>
  </cols>
  <sheetData>
    <row r="1" spans="1:5" s="65" customFormat="1" ht="25" customHeight="1" x14ac:dyDescent="0.35">
      <c r="A1" s="62" t="s">
        <v>345</v>
      </c>
      <c r="B1" s="155"/>
      <c r="C1" s="155"/>
      <c r="D1" s="155"/>
      <c r="E1" s="155"/>
    </row>
    <row r="2" spans="1:5" ht="20.5" customHeight="1" x14ac:dyDescent="0.35">
      <c r="A2" s="72" t="s">
        <v>97</v>
      </c>
      <c r="B2" s="156"/>
      <c r="C2" s="156"/>
      <c r="D2" s="156"/>
      <c r="E2" s="147"/>
    </row>
    <row r="3" spans="1:5" ht="53.5" customHeight="1" x14ac:dyDescent="0.35">
      <c r="A3" s="159" t="s">
        <v>23</v>
      </c>
      <c r="B3" s="160" t="s">
        <v>179</v>
      </c>
      <c r="C3" s="160" t="s">
        <v>175</v>
      </c>
      <c r="D3" s="160" t="s">
        <v>24</v>
      </c>
      <c r="E3" s="160" t="s">
        <v>25</v>
      </c>
    </row>
    <row r="4" spans="1:5" x14ac:dyDescent="0.35">
      <c r="A4" s="49" t="s">
        <v>7</v>
      </c>
      <c r="B4" s="151">
        <v>101279714</v>
      </c>
      <c r="C4" s="151">
        <v>106214169</v>
      </c>
      <c r="D4" s="163">
        <f t="shared" ref="D4:D25" si="0">ROUND(C4/B4-1,6)</f>
        <v>4.8721E-2</v>
      </c>
      <c r="E4" s="164">
        <f>RANK(D4,$D$4:$D$25,0)</f>
        <v>18</v>
      </c>
    </row>
    <row r="5" spans="1:5" x14ac:dyDescent="0.35">
      <c r="A5" s="49" t="s">
        <v>0</v>
      </c>
      <c r="B5" s="151">
        <v>188253906</v>
      </c>
      <c r="C5" s="151">
        <v>197272548</v>
      </c>
      <c r="D5" s="163">
        <f t="shared" si="0"/>
        <v>4.7906999999999998E-2</v>
      </c>
      <c r="E5" s="164">
        <f t="shared" ref="E5:E25" si="1">RANK(D5,$D$4:$D$25,0)</f>
        <v>19</v>
      </c>
    </row>
    <row r="6" spans="1:5" x14ac:dyDescent="0.35">
      <c r="A6" s="49" t="s">
        <v>1</v>
      </c>
      <c r="B6" s="151">
        <v>161045096</v>
      </c>
      <c r="C6" s="151">
        <v>169117765</v>
      </c>
      <c r="D6" s="163">
        <f t="shared" si="0"/>
        <v>5.0126999999999998E-2</v>
      </c>
      <c r="E6" s="164">
        <f t="shared" si="1"/>
        <v>16</v>
      </c>
    </row>
    <row r="7" spans="1:5" x14ac:dyDescent="0.35">
      <c r="A7" s="49" t="s">
        <v>8</v>
      </c>
      <c r="B7" s="151">
        <v>151809238</v>
      </c>
      <c r="C7" s="151">
        <v>160625693</v>
      </c>
      <c r="D7" s="163">
        <f t="shared" si="0"/>
        <v>5.8076000000000003E-2</v>
      </c>
      <c r="E7" s="164">
        <f t="shared" si="1"/>
        <v>4</v>
      </c>
    </row>
    <row r="8" spans="1:5" x14ac:dyDescent="0.35">
      <c r="A8" s="49" t="s">
        <v>9</v>
      </c>
      <c r="B8" s="151">
        <v>199066429</v>
      </c>
      <c r="C8" s="151">
        <v>209610183</v>
      </c>
      <c r="D8" s="163">
        <f t="shared" si="0"/>
        <v>5.2965999999999999E-2</v>
      </c>
      <c r="E8" s="164">
        <f t="shared" si="1"/>
        <v>13</v>
      </c>
    </row>
    <row r="9" spans="1:5" x14ac:dyDescent="0.35">
      <c r="A9" s="49" t="s">
        <v>10</v>
      </c>
      <c r="B9" s="151">
        <v>184400313</v>
      </c>
      <c r="C9" s="151">
        <v>191361009</v>
      </c>
      <c r="D9" s="163">
        <f t="shared" si="0"/>
        <v>3.7747999999999997E-2</v>
      </c>
      <c r="E9" s="164">
        <f t="shared" si="1"/>
        <v>21</v>
      </c>
    </row>
    <row r="10" spans="1:5" x14ac:dyDescent="0.35">
      <c r="A10" s="49" t="s">
        <v>2</v>
      </c>
      <c r="B10" s="151">
        <v>184394536</v>
      </c>
      <c r="C10" s="151">
        <v>194514621</v>
      </c>
      <c r="D10" s="163">
        <f t="shared" si="0"/>
        <v>5.4883000000000001E-2</v>
      </c>
      <c r="E10" s="164">
        <f t="shared" si="1"/>
        <v>10</v>
      </c>
    </row>
    <row r="11" spans="1:5" x14ac:dyDescent="0.35">
      <c r="A11" s="49" t="s">
        <v>3</v>
      </c>
      <c r="B11" s="151">
        <v>107458335</v>
      </c>
      <c r="C11" s="151">
        <v>111092905</v>
      </c>
      <c r="D11" s="163">
        <f t="shared" si="0"/>
        <v>3.3822999999999999E-2</v>
      </c>
      <c r="E11" s="164">
        <f t="shared" si="1"/>
        <v>22</v>
      </c>
    </row>
    <row r="12" spans="1:5" x14ac:dyDescent="0.35">
      <c r="A12" s="49" t="s">
        <v>11</v>
      </c>
      <c r="B12" s="151">
        <v>172346898</v>
      </c>
      <c r="C12" s="151">
        <v>181809207</v>
      </c>
      <c r="D12" s="163">
        <f t="shared" si="0"/>
        <v>5.4903E-2</v>
      </c>
      <c r="E12" s="164">
        <f t="shared" si="1"/>
        <v>9</v>
      </c>
    </row>
    <row r="13" spans="1:5" x14ac:dyDescent="0.35">
      <c r="A13" s="49" t="s">
        <v>12</v>
      </c>
      <c r="B13" s="151">
        <v>274110376</v>
      </c>
      <c r="C13" s="151">
        <v>288500085</v>
      </c>
      <c r="D13" s="163">
        <f t="shared" si="0"/>
        <v>5.2496000000000001E-2</v>
      </c>
      <c r="E13" s="164">
        <f t="shared" si="1"/>
        <v>14</v>
      </c>
    </row>
    <row r="14" spans="1:5" x14ac:dyDescent="0.35">
      <c r="A14" s="49" t="s">
        <v>13</v>
      </c>
      <c r="B14" s="151">
        <v>339147765</v>
      </c>
      <c r="C14" s="151">
        <v>357199034</v>
      </c>
      <c r="D14" s="163">
        <f t="shared" si="0"/>
        <v>5.3225000000000001E-2</v>
      </c>
      <c r="E14" s="164">
        <f t="shared" si="1"/>
        <v>12</v>
      </c>
    </row>
    <row r="15" spans="1:5" x14ac:dyDescent="0.35">
      <c r="A15" s="49" t="s">
        <v>14</v>
      </c>
      <c r="B15" s="151">
        <v>227012589</v>
      </c>
      <c r="C15" s="151">
        <v>239498668</v>
      </c>
      <c r="D15" s="163">
        <f t="shared" si="0"/>
        <v>5.5002000000000002E-2</v>
      </c>
      <c r="E15" s="164">
        <f t="shared" si="1"/>
        <v>8</v>
      </c>
    </row>
    <row r="16" spans="1:5" x14ac:dyDescent="0.35">
      <c r="A16" s="49" t="s">
        <v>15</v>
      </c>
      <c r="B16" s="151">
        <v>203355441</v>
      </c>
      <c r="C16" s="151">
        <v>214894215</v>
      </c>
      <c r="D16" s="163">
        <f t="shared" si="0"/>
        <v>5.6742000000000001E-2</v>
      </c>
      <c r="E16" s="164">
        <f t="shared" si="1"/>
        <v>6</v>
      </c>
    </row>
    <row r="17" spans="1:5" x14ac:dyDescent="0.35">
      <c r="A17" s="49" t="s">
        <v>16</v>
      </c>
      <c r="B17" s="151">
        <v>160278940</v>
      </c>
      <c r="C17" s="151">
        <v>170763996</v>
      </c>
      <c r="D17" s="163">
        <f t="shared" si="0"/>
        <v>6.5418000000000004E-2</v>
      </c>
      <c r="E17" s="164">
        <f t="shared" si="1"/>
        <v>2</v>
      </c>
    </row>
    <row r="18" spans="1:5" x14ac:dyDescent="0.35">
      <c r="A18" s="49" t="s">
        <v>4</v>
      </c>
      <c r="B18" s="151">
        <v>389074508</v>
      </c>
      <c r="C18" s="151">
        <v>409141549</v>
      </c>
      <c r="D18" s="163">
        <f t="shared" si="0"/>
        <v>5.1575999999999997E-2</v>
      </c>
      <c r="E18" s="164">
        <f t="shared" si="1"/>
        <v>15</v>
      </c>
    </row>
    <row r="19" spans="1:5" x14ac:dyDescent="0.35">
      <c r="A19" s="49" t="s">
        <v>17</v>
      </c>
      <c r="B19" s="151">
        <v>96895815</v>
      </c>
      <c r="C19" s="151">
        <v>102658480</v>
      </c>
      <c r="D19" s="163">
        <f t="shared" si="0"/>
        <v>5.9472999999999998E-2</v>
      </c>
      <c r="E19" s="164">
        <f t="shared" si="1"/>
        <v>3</v>
      </c>
    </row>
    <row r="20" spans="1:5" x14ac:dyDescent="0.35">
      <c r="A20" s="49" t="s">
        <v>18</v>
      </c>
      <c r="B20" s="151">
        <v>283461202</v>
      </c>
      <c r="C20" s="151">
        <v>295907414</v>
      </c>
      <c r="D20" s="163">
        <f t="shared" si="0"/>
        <v>4.3908000000000003E-2</v>
      </c>
      <c r="E20" s="164">
        <f t="shared" si="1"/>
        <v>20</v>
      </c>
    </row>
    <row r="21" spans="1:5" x14ac:dyDescent="0.35">
      <c r="A21" s="49" t="s">
        <v>5</v>
      </c>
      <c r="B21" s="151">
        <v>116028761</v>
      </c>
      <c r="C21" s="151">
        <v>121721473</v>
      </c>
      <c r="D21" s="163">
        <f t="shared" si="0"/>
        <v>4.9063000000000002E-2</v>
      </c>
      <c r="E21" s="164">
        <f t="shared" si="1"/>
        <v>17</v>
      </c>
    </row>
    <row r="22" spans="1:5" x14ac:dyDescent="0.35">
      <c r="A22" s="49" t="s">
        <v>6</v>
      </c>
      <c r="B22" s="151">
        <v>140182843</v>
      </c>
      <c r="C22" s="151">
        <v>148158942</v>
      </c>
      <c r="D22" s="163">
        <f t="shared" si="0"/>
        <v>5.6897999999999997E-2</v>
      </c>
      <c r="E22" s="164">
        <f t="shared" si="1"/>
        <v>5</v>
      </c>
    </row>
    <row r="23" spans="1:5" x14ac:dyDescent="0.35">
      <c r="A23" s="49" t="s">
        <v>19</v>
      </c>
      <c r="B23" s="151">
        <v>97571528</v>
      </c>
      <c r="C23" s="151">
        <v>103066829</v>
      </c>
      <c r="D23" s="163">
        <f t="shared" si="0"/>
        <v>5.6321000000000003E-2</v>
      </c>
      <c r="E23" s="164">
        <f t="shared" si="1"/>
        <v>7</v>
      </c>
    </row>
    <row r="24" spans="1:5" x14ac:dyDescent="0.35">
      <c r="A24" s="49" t="s">
        <v>20</v>
      </c>
      <c r="B24" s="151">
        <v>227791146</v>
      </c>
      <c r="C24" s="151">
        <v>243851606</v>
      </c>
      <c r="D24" s="163">
        <f t="shared" si="0"/>
        <v>7.0504999999999998E-2</v>
      </c>
      <c r="E24" s="164">
        <f t="shared" si="1"/>
        <v>1</v>
      </c>
    </row>
    <row r="25" spans="1:5" x14ac:dyDescent="0.35">
      <c r="A25" s="49" t="s">
        <v>21</v>
      </c>
      <c r="B25" s="151">
        <v>469478221</v>
      </c>
      <c r="C25" s="151">
        <v>494514009</v>
      </c>
      <c r="D25" s="163">
        <f t="shared" si="0"/>
        <v>5.3326999999999999E-2</v>
      </c>
      <c r="E25" s="164">
        <f t="shared" si="1"/>
        <v>11</v>
      </c>
    </row>
    <row r="26" spans="1:5" ht="16" customHeight="1" x14ac:dyDescent="0.35">
      <c r="A26" s="153" t="s">
        <v>22</v>
      </c>
      <c r="B26" s="154">
        <v>4474443600</v>
      </c>
      <c r="C26" s="154">
        <v>4711494400</v>
      </c>
      <c r="D26" s="165">
        <f>(C26-B26)/B26</f>
        <v>5.2978832943608896E-2</v>
      </c>
      <c r="E26" s="200"/>
    </row>
    <row r="30" spans="1:5" x14ac:dyDescent="0.35">
      <c r="C30" s="52"/>
    </row>
    <row r="31" spans="1:5" x14ac:dyDescent="0.35">
      <c r="C31" s="52"/>
    </row>
    <row r="32" spans="1:5" x14ac:dyDescent="0.35">
      <c r="C32" s="52"/>
    </row>
    <row r="33" spans="3:3" x14ac:dyDescent="0.35">
      <c r="C33" s="52"/>
    </row>
    <row r="34" spans="3:3" x14ac:dyDescent="0.35">
      <c r="C34" s="52"/>
    </row>
    <row r="35" spans="3:3" x14ac:dyDescent="0.35">
      <c r="C35" s="52"/>
    </row>
    <row r="36" spans="3:3" x14ac:dyDescent="0.35">
      <c r="C36" s="52"/>
    </row>
    <row r="37" spans="3:3" x14ac:dyDescent="0.35">
      <c r="C37" s="52"/>
    </row>
    <row r="38" spans="3:3" x14ac:dyDescent="0.35">
      <c r="C38" s="52"/>
    </row>
    <row r="39" spans="3:3" x14ac:dyDescent="0.35">
      <c r="C39" s="52"/>
    </row>
    <row r="40" spans="3:3" x14ac:dyDescent="0.35">
      <c r="C40" s="52"/>
    </row>
    <row r="41" spans="3:3" x14ac:dyDescent="0.35">
      <c r="C41" s="52"/>
    </row>
    <row r="42" spans="3:3" x14ac:dyDescent="0.35">
      <c r="C42" s="52"/>
    </row>
    <row r="43" spans="3:3" x14ac:dyDescent="0.35">
      <c r="C43" s="52"/>
    </row>
    <row r="44" spans="3:3" x14ac:dyDescent="0.35">
      <c r="C44" s="52"/>
    </row>
    <row r="45" spans="3:3" x14ac:dyDescent="0.35">
      <c r="C45" s="52"/>
    </row>
    <row r="46" spans="3:3" x14ac:dyDescent="0.35">
      <c r="C46" s="52"/>
    </row>
    <row r="47" spans="3:3" x14ac:dyDescent="0.35">
      <c r="C47" s="52"/>
    </row>
    <row r="48" spans="3:3" x14ac:dyDescent="0.35">
      <c r="C48" s="52"/>
    </row>
    <row r="49" spans="2:3" x14ac:dyDescent="0.35">
      <c r="C49" s="52"/>
    </row>
    <row r="50" spans="2:3" x14ac:dyDescent="0.35">
      <c r="C50" s="52"/>
    </row>
    <row r="51" spans="2:3" x14ac:dyDescent="0.35">
      <c r="B51" s="52"/>
      <c r="C51" s="52"/>
    </row>
    <row r="52" spans="2:3" x14ac:dyDescent="0.35">
      <c r="B52" s="52"/>
      <c r="C52" s="52"/>
    </row>
    <row r="53" spans="2:3" x14ac:dyDescent="0.35">
      <c r="B53" s="52"/>
      <c r="C53" s="5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8"/>
  <sheetViews>
    <sheetView showGridLines="0" zoomScale="80" zoomScaleNormal="80" workbookViewId="0">
      <selection activeCell="D3" sqref="D3"/>
    </sheetView>
  </sheetViews>
  <sheetFormatPr defaultColWidth="9.23046875" defaultRowHeight="15.5" x14ac:dyDescent="0.35"/>
  <cols>
    <col min="1" max="1" width="32.69140625" style="49" customWidth="1"/>
    <col min="2" max="3" width="21.4609375" style="49" customWidth="1"/>
    <col min="4" max="4" width="13.3046875" style="49" customWidth="1"/>
    <col min="5" max="5" width="12.69140625" style="49" customWidth="1"/>
    <col min="6" max="16384" width="9.23046875" style="49"/>
  </cols>
  <sheetData>
    <row r="1" spans="1:4" s="65" customFormat="1" ht="25" customHeight="1" x14ac:dyDescent="0.35">
      <c r="A1" s="62" t="s">
        <v>168</v>
      </c>
      <c r="D1" s="198"/>
    </row>
    <row r="2" spans="1:4" ht="23.15" customHeight="1" x14ac:dyDescent="0.35">
      <c r="A2" s="72" t="s">
        <v>97</v>
      </c>
      <c r="B2" s="199"/>
      <c r="C2" s="199"/>
      <c r="D2" s="199"/>
    </row>
    <row r="3" spans="1:4" ht="43" customHeight="1" x14ac:dyDescent="0.35">
      <c r="A3" s="159" t="s">
        <v>23</v>
      </c>
      <c r="B3" s="160" t="s">
        <v>169</v>
      </c>
      <c r="C3" s="160" t="s">
        <v>98</v>
      </c>
      <c r="D3" s="160" t="s">
        <v>25</v>
      </c>
    </row>
    <row r="4" spans="1:4" x14ac:dyDescent="0.35">
      <c r="A4" s="49" t="s">
        <v>7</v>
      </c>
      <c r="B4" s="151">
        <v>106214169</v>
      </c>
      <c r="C4" s="182">
        <v>1519.9726527282874</v>
      </c>
      <c r="D4" s="49">
        <f>RANK(C4,C$4:C$25,0)</f>
        <v>12</v>
      </c>
    </row>
    <row r="5" spans="1:4" x14ac:dyDescent="0.35">
      <c r="A5" s="49" t="s">
        <v>0</v>
      </c>
      <c r="B5" s="151">
        <v>197272548</v>
      </c>
      <c r="C5" s="182">
        <v>1578.9888262790548</v>
      </c>
      <c r="D5" s="49">
        <f t="shared" ref="D5:D25" si="0">RANK(C5,C$4:C$25,0)</f>
        <v>7</v>
      </c>
    </row>
    <row r="6" spans="1:4" x14ac:dyDescent="0.35">
      <c r="A6" s="49" t="s">
        <v>1</v>
      </c>
      <c r="B6" s="151">
        <v>169117765</v>
      </c>
      <c r="C6" s="182">
        <v>1433.1892526334523</v>
      </c>
      <c r="D6" s="49">
        <f t="shared" si="0"/>
        <v>17</v>
      </c>
    </row>
    <row r="7" spans="1:4" x14ac:dyDescent="0.35">
      <c r="A7" s="49" t="s">
        <v>8</v>
      </c>
      <c r="B7" s="151">
        <v>160625693</v>
      </c>
      <c r="C7" s="182">
        <v>1676.047549981218</v>
      </c>
      <c r="D7" s="49">
        <f t="shared" si="0"/>
        <v>4</v>
      </c>
    </row>
    <row r="8" spans="1:4" x14ac:dyDescent="0.35">
      <c r="A8" s="49" t="s">
        <v>9</v>
      </c>
      <c r="B8" s="151">
        <v>209610183</v>
      </c>
      <c r="C8" s="182">
        <v>1336.2712639135036</v>
      </c>
      <c r="D8" s="49">
        <f t="shared" si="0"/>
        <v>20</v>
      </c>
    </row>
    <row r="9" spans="1:4" x14ac:dyDescent="0.35">
      <c r="A9" s="49" t="s">
        <v>10</v>
      </c>
      <c r="B9" s="151">
        <v>191361009</v>
      </c>
      <c r="C9" s="182">
        <v>1400.4552699755566</v>
      </c>
      <c r="D9" s="49">
        <f t="shared" si="0"/>
        <v>18</v>
      </c>
    </row>
    <row r="10" spans="1:4" x14ac:dyDescent="0.35">
      <c r="A10" s="49" t="s">
        <v>2</v>
      </c>
      <c r="B10" s="151">
        <v>194514621</v>
      </c>
      <c r="C10" s="182">
        <v>1468.3119154557464</v>
      </c>
      <c r="D10" s="49">
        <f t="shared" si="0"/>
        <v>13</v>
      </c>
    </row>
    <row r="11" spans="1:4" x14ac:dyDescent="0.35">
      <c r="A11" s="49" t="s">
        <v>3</v>
      </c>
      <c r="B11" s="151">
        <v>111092905</v>
      </c>
      <c r="C11" s="182">
        <v>1553.9425242338195</v>
      </c>
      <c r="D11" s="49">
        <f t="shared" si="0"/>
        <v>9</v>
      </c>
    </row>
    <row r="12" spans="1:4" x14ac:dyDescent="0.35">
      <c r="A12" s="49" t="s">
        <v>11</v>
      </c>
      <c r="B12" s="151">
        <v>181809207</v>
      </c>
      <c r="C12" s="182">
        <v>1443.0561953821366</v>
      </c>
      <c r="D12" s="49">
        <f t="shared" si="0"/>
        <v>15</v>
      </c>
    </row>
    <row r="13" spans="1:4" x14ac:dyDescent="0.35">
      <c r="A13" s="49" t="s">
        <v>12</v>
      </c>
      <c r="B13" s="151">
        <v>288500085</v>
      </c>
      <c r="C13" s="182">
        <v>1526.2858888694907</v>
      </c>
      <c r="D13" s="49">
        <f t="shared" si="0"/>
        <v>11</v>
      </c>
    </row>
    <row r="14" spans="1:4" x14ac:dyDescent="0.35">
      <c r="A14" s="49" t="s">
        <v>13</v>
      </c>
      <c r="B14" s="151">
        <v>357199034</v>
      </c>
      <c r="C14" s="182">
        <v>1436.923374606776</v>
      </c>
      <c r="D14" s="49">
        <f t="shared" si="0"/>
        <v>16</v>
      </c>
    </row>
    <row r="15" spans="1:4" x14ac:dyDescent="0.35">
      <c r="A15" s="49" t="s">
        <v>14</v>
      </c>
      <c r="B15" s="151">
        <v>239498668</v>
      </c>
      <c r="C15" s="182">
        <v>1663.1505454747471</v>
      </c>
      <c r="D15" s="49">
        <f t="shared" si="0"/>
        <v>5</v>
      </c>
    </row>
    <row r="16" spans="1:4" x14ac:dyDescent="0.35">
      <c r="A16" s="49" t="s">
        <v>15</v>
      </c>
      <c r="B16" s="151">
        <v>214894215</v>
      </c>
      <c r="C16" s="182">
        <v>1460.2263785546836</v>
      </c>
      <c r="D16" s="49">
        <f t="shared" si="0"/>
        <v>14</v>
      </c>
    </row>
    <row r="17" spans="1:11" x14ac:dyDescent="0.35">
      <c r="A17" s="49" t="s">
        <v>16</v>
      </c>
      <c r="B17" s="151">
        <v>170763996</v>
      </c>
      <c r="C17" s="182">
        <v>1267.2746810737001</v>
      </c>
      <c r="D17" s="49">
        <f t="shared" si="0"/>
        <v>21</v>
      </c>
    </row>
    <row r="18" spans="1:11" x14ac:dyDescent="0.35">
      <c r="A18" s="49" t="s">
        <v>4</v>
      </c>
      <c r="B18" s="151">
        <v>409141549</v>
      </c>
      <c r="C18" s="182">
        <v>1689.5644537863709</v>
      </c>
      <c r="D18" s="49">
        <f t="shared" si="0"/>
        <v>3</v>
      </c>
    </row>
    <row r="19" spans="1:11" x14ac:dyDescent="0.35">
      <c r="A19" s="49" t="s">
        <v>17</v>
      </c>
      <c r="B19" s="151">
        <v>102658480</v>
      </c>
      <c r="C19" s="182">
        <v>1689.8237066056527</v>
      </c>
      <c r="D19" s="49">
        <f t="shared" si="0"/>
        <v>2</v>
      </c>
    </row>
    <row r="20" spans="1:11" x14ac:dyDescent="0.35">
      <c r="A20" s="49" t="s">
        <v>18</v>
      </c>
      <c r="B20" s="151">
        <v>295907414</v>
      </c>
      <c r="C20" s="182">
        <v>1627.2418090032224</v>
      </c>
      <c r="D20" s="49">
        <f t="shared" si="0"/>
        <v>6</v>
      </c>
    </row>
    <row r="21" spans="1:11" x14ac:dyDescent="0.35">
      <c r="A21" s="49" t="s">
        <v>5</v>
      </c>
      <c r="B21" s="151">
        <v>121721473</v>
      </c>
      <c r="C21" s="182">
        <v>1749.2990098156158</v>
      </c>
      <c r="D21" s="49">
        <f t="shared" si="0"/>
        <v>1</v>
      </c>
    </row>
    <row r="22" spans="1:11" x14ac:dyDescent="0.35">
      <c r="A22" s="49" t="s">
        <v>6</v>
      </c>
      <c r="B22" s="151">
        <v>148158942</v>
      </c>
      <c r="C22" s="182">
        <v>1578.5772033753835</v>
      </c>
      <c r="D22" s="49">
        <f t="shared" si="0"/>
        <v>8</v>
      </c>
    </row>
    <row r="23" spans="1:11" x14ac:dyDescent="0.35">
      <c r="A23" s="49" t="s">
        <v>19</v>
      </c>
      <c r="B23" s="151">
        <v>103066829</v>
      </c>
      <c r="C23" s="182">
        <v>1083.385845228835</v>
      </c>
      <c r="D23" s="49">
        <f t="shared" si="0"/>
        <v>22</v>
      </c>
    </row>
    <row r="24" spans="1:11" x14ac:dyDescent="0.35">
      <c r="A24" s="49" t="s">
        <v>20</v>
      </c>
      <c r="B24" s="151">
        <v>243851606</v>
      </c>
      <c r="C24" s="182">
        <v>1553.4719950054787</v>
      </c>
      <c r="D24" s="164">
        <f t="shared" si="0"/>
        <v>10</v>
      </c>
    </row>
    <row r="25" spans="1:11" s="164" customFormat="1" x14ac:dyDescent="0.35">
      <c r="A25" s="49" t="s">
        <v>21</v>
      </c>
      <c r="B25" s="151">
        <v>494514009</v>
      </c>
      <c r="C25" s="182">
        <v>1346.7523870475775</v>
      </c>
      <c r="D25" s="164">
        <f t="shared" si="0"/>
        <v>19</v>
      </c>
      <c r="G25" s="49"/>
      <c r="H25" s="49"/>
      <c r="I25" s="49"/>
      <c r="J25" s="49"/>
      <c r="K25" s="49"/>
    </row>
    <row r="26" spans="1:11" x14ac:dyDescent="0.35">
      <c r="A26" s="153" t="s">
        <v>22</v>
      </c>
      <c r="B26" s="154">
        <v>4711494400</v>
      </c>
      <c r="C26" s="183">
        <v>1489.5062319699664</v>
      </c>
      <c r="D26" s="153"/>
    </row>
    <row r="28" spans="1:11" x14ac:dyDescent="0.35">
      <c r="D28" s="50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7"/>
  <sheetViews>
    <sheetView showGridLines="0" zoomScale="80" zoomScaleNormal="80" workbookViewId="0"/>
  </sheetViews>
  <sheetFormatPr defaultColWidth="9.23046875" defaultRowHeight="15.5" x14ac:dyDescent="0.35"/>
  <cols>
    <col min="1" max="1" width="32.69140625" style="49" customWidth="1"/>
    <col min="2" max="4" width="20.69140625" style="49" customWidth="1"/>
    <col min="5" max="16384" width="9.23046875" style="49"/>
  </cols>
  <sheetData>
    <row r="1" spans="1:10" s="65" customFormat="1" ht="25" customHeight="1" x14ac:dyDescent="0.35">
      <c r="A1" s="62" t="s">
        <v>331</v>
      </c>
      <c r="B1" s="155"/>
      <c r="C1" s="155"/>
      <c r="D1" s="155"/>
    </row>
    <row r="2" spans="1:10" ht="22.5" customHeight="1" x14ac:dyDescent="0.35">
      <c r="A2" s="72" t="s">
        <v>97</v>
      </c>
      <c r="B2" s="156"/>
      <c r="C2" s="156"/>
      <c r="D2" s="147"/>
    </row>
    <row r="3" spans="1:10" s="150" customFormat="1" ht="46.5" x14ac:dyDescent="0.35">
      <c r="A3" s="197" t="s">
        <v>23</v>
      </c>
      <c r="B3" s="160" t="s">
        <v>171</v>
      </c>
      <c r="C3" s="160" t="s">
        <v>347</v>
      </c>
      <c r="D3" s="160" t="s">
        <v>99</v>
      </c>
      <c r="E3" s="49"/>
    </row>
    <row r="4" spans="1:10" s="150" customFormat="1" ht="16.5" customHeight="1" x14ac:dyDescent="0.35">
      <c r="A4" s="49" t="s">
        <v>7</v>
      </c>
      <c r="B4" s="50">
        <v>4321</v>
      </c>
      <c r="C4" s="50">
        <v>2163</v>
      </c>
      <c r="D4" s="50">
        <v>2158</v>
      </c>
      <c r="F4" s="49"/>
      <c r="G4" s="49"/>
      <c r="H4" s="49"/>
      <c r="I4" s="49"/>
      <c r="J4" s="52"/>
    </row>
    <row r="5" spans="1:10" x14ac:dyDescent="0.35">
      <c r="A5" s="49" t="s">
        <v>0</v>
      </c>
      <c r="B5" s="50">
        <v>8164</v>
      </c>
      <c r="C5" s="50">
        <v>4087</v>
      </c>
      <c r="D5" s="50">
        <v>4077</v>
      </c>
      <c r="J5" s="52"/>
    </row>
    <row r="6" spans="1:10" x14ac:dyDescent="0.35">
      <c r="A6" s="49" t="s">
        <v>1</v>
      </c>
      <c r="B6" s="50">
        <v>6851</v>
      </c>
      <c r="C6" s="50">
        <v>3430</v>
      </c>
      <c r="D6" s="50">
        <v>3421</v>
      </c>
      <c r="J6" s="52"/>
    </row>
    <row r="7" spans="1:10" x14ac:dyDescent="0.35">
      <c r="A7" s="49" t="s">
        <v>8</v>
      </c>
      <c r="B7" s="50">
        <v>6036</v>
      </c>
      <c r="C7" s="50">
        <v>3022</v>
      </c>
      <c r="D7" s="50">
        <v>3014</v>
      </c>
      <c r="J7" s="52"/>
    </row>
    <row r="8" spans="1:10" x14ac:dyDescent="0.35">
      <c r="A8" s="49" t="s">
        <v>9</v>
      </c>
      <c r="B8" s="50">
        <v>8091</v>
      </c>
      <c r="C8" s="50">
        <v>4051</v>
      </c>
      <c r="D8" s="50">
        <v>4040</v>
      </c>
      <c r="J8" s="52"/>
    </row>
    <row r="9" spans="1:10" x14ac:dyDescent="0.35">
      <c r="A9" s="49" t="s">
        <v>10</v>
      </c>
      <c r="B9" s="50">
        <v>7007</v>
      </c>
      <c r="C9" s="50">
        <v>3508</v>
      </c>
      <c r="D9" s="50">
        <v>3499</v>
      </c>
      <c r="J9" s="52"/>
    </row>
    <row r="10" spans="1:10" x14ac:dyDescent="0.35">
      <c r="A10" s="49" t="s">
        <v>2</v>
      </c>
      <c r="B10" s="50">
        <v>9184</v>
      </c>
      <c r="C10" s="50">
        <v>4598</v>
      </c>
      <c r="D10" s="50">
        <v>4586</v>
      </c>
      <c r="J10" s="52"/>
    </row>
    <row r="11" spans="1:10" x14ac:dyDescent="0.35">
      <c r="A11" s="49" t="s">
        <v>3</v>
      </c>
      <c r="B11" s="50">
        <v>5785</v>
      </c>
      <c r="C11" s="50">
        <v>2896</v>
      </c>
      <c r="D11" s="50">
        <v>2889</v>
      </c>
      <c r="J11" s="52"/>
    </row>
    <row r="12" spans="1:10" x14ac:dyDescent="0.35">
      <c r="A12" s="49" t="s">
        <v>11</v>
      </c>
      <c r="B12" s="50">
        <v>7517</v>
      </c>
      <c r="C12" s="50">
        <v>3764</v>
      </c>
      <c r="D12" s="50">
        <v>3753</v>
      </c>
      <c r="J12" s="52"/>
    </row>
    <row r="13" spans="1:10" x14ac:dyDescent="0.35">
      <c r="A13" s="49" t="s">
        <v>12</v>
      </c>
      <c r="B13" s="50">
        <v>11866</v>
      </c>
      <c r="C13" s="50">
        <v>5941</v>
      </c>
      <c r="D13" s="50">
        <v>5925</v>
      </c>
      <c r="J13" s="52"/>
    </row>
    <row r="14" spans="1:10" x14ac:dyDescent="0.35">
      <c r="A14" s="49" t="s">
        <v>13</v>
      </c>
      <c r="B14" s="50">
        <v>12762</v>
      </c>
      <c r="C14" s="50">
        <v>6390</v>
      </c>
      <c r="D14" s="50">
        <v>6372</v>
      </c>
      <c r="J14" s="52"/>
    </row>
    <row r="15" spans="1:10" x14ac:dyDescent="0.35">
      <c r="A15" s="49" t="s">
        <v>14</v>
      </c>
      <c r="B15" s="50">
        <v>8918</v>
      </c>
      <c r="C15" s="50">
        <v>4465</v>
      </c>
      <c r="D15" s="50">
        <v>4453</v>
      </c>
      <c r="J15" s="52"/>
    </row>
    <row r="16" spans="1:10" x14ac:dyDescent="0.35">
      <c r="A16" s="49" t="s">
        <v>15</v>
      </c>
      <c r="B16" s="50">
        <v>7916</v>
      </c>
      <c r="C16" s="50">
        <v>3963</v>
      </c>
      <c r="D16" s="50">
        <v>3953</v>
      </c>
      <c r="J16" s="52"/>
    </row>
    <row r="17" spans="1:10" x14ac:dyDescent="0.35">
      <c r="A17" s="49" t="s">
        <v>16</v>
      </c>
      <c r="B17" s="50">
        <v>6867</v>
      </c>
      <c r="C17" s="50">
        <v>3438</v>
      </c>
      <c r="D17" s="50">
        <v>3429</v>
      </c>
      <c r="J17" s="52"/>
    </row>
    <row r="18" spans="1:10" x14ac:dyDescent="0.35">
      <c r="A18" s="49" t="s">
        <v>4</v>
      </c>
      <c r="B18" s="50">
        <v>13764</v>
      </c>
      <c r="C18" s="50">
        <v>6891</v>
      </c>
      <c r="D18" s="50">
        <v>6873</v>
      </c>
      <c r="J18" s="52"/>
    </row>
    <row r="19" spans="1:10" x14ac:dyDescent="0.35">
      <c r="A19" s="49" t="s">
        <v>17</v>
      </c>
      <c r="B19" s="50">
        <v>3136</v>
      </c>
      <c r="C19" s="50">
        <v>1570</v>
      </c>
      <c r="D19" s="50">
        <v>1566</v>
      </c>
      <c r="J19" s="52"/>
    </row>
    <row r="20" spans="1:10" x14ac:dyDescent="0.35">
      <c r="A20" s="49" t="s">
        <v>18</v>
      </c>
      <c r="B20" s="50">
        <v>9698</v>
      </c>
      <c r="C20" s="50">
        <v>4856</v>
      </c>
      <c r="D20" s="50">
        <v>4842</v>
      </c>
      <c r="J20" s="52"/>
    </row>
    <row r="21" spans="1:10" x14ac:dyDescent="0.35">
      <c r="A21" s="49" t="s">
        <v>5</v>
      </c>
      <c r="B21" s="50">
        <v>3816</v>
      </c>
      <c r="C21" s="50">
        <v>1911</v>
      </c>
      <c r="D21" s="50">
        <v>1905</v>
      </c>
      <c r="J21" s="52"/>
    </row>
    <row r="22" spans="1:10" x14ac:dyDescent="0.35">
      <c r="A22" s="49" t="s">
        <v>6</v>
      </c>
      <c r="B22" s="50">
        <v>5401</v>
      </c>
      <c r="C22" s="50">
        <v>2704</v>
      </c>
      <c r="D22" s="50">
        <v>2697</v>
      </c>
      <c r="J22" s="52"/>
    </row>
    <row r="23" spans="1:10" x14ac:dyDescent="0.35">
      <c r="A23" s="49" t="s">
        <v>19</v>
      </c>
      <c r="B23" s="50">
        <v>4869</v>
      </c>
      <c r="C23" s="50">
        <v>2438</v>
      </c>
      <c r="D23" s="50">
        <v>2431</v>
      </c>
      <c r="J23" s="52"/>
    </row>
    <row r="24" spans="1:10" x14ac:dyDescent="0.35">
      <c r="A24" s="49" t="s">
        <v>20</v>
      </c>
      <c r="B24" s="50">
        <v>8155</v>
      </c>
      <c r="C24" s="50">
        <v>4083</v>
      </c>
      <c r="D24" s="50">
        <v>4072</v>
      </c>
      <c r="J24" s="52"/>
    </row>
    <row r="25" spans="1:10" x14ac:dyDescent="0.35">
      <c r="A25" s="49" t="s">
        <v>21</v>
      </c>
      <c r="B25" s="50">
        <v>17713</v>
      </c>
      <c r="C25" s="50">
        <v>8868</v>
      </c>
      <c r="D25" s="182">
        <v>8845</v>
      </c>
      <c r="J25" s="52"/>
    </row>
    <row r="26" spans="1:10" x14ac:dyDescent="0.35">
      <c r="A26" s="153" t="s">
        <v>22</v>
      </c>
      <c r="B26" s="183">
        <v>177837</v>
      </c>
      <c r="C26" s="183">
        <v>89037</v>
      </c>
      <c r="D26" s="183">
        <v>88800</v>
      </c>
      <c r="J26" s="52"/>
    </row>
    <row r="27" spans="1:10" ht="18" customHeight="1" x14ac:dyDescent="0.35"/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96"/>
  <sheetViews>
    <sheetView showGridLines="0" zoomScale="80" zoomScaleNormal="80" workbookViewId="0"/>
  </sheetViews>
  <sheetFormatPr defaultColWidth="9.23046875" defaultRowHeight="15.5" x14ac:dyDescent="0.35"/>
  <cols>
    <col min="1" max="1" width="94" style="2" customWidth="1"/>
    <col min="2" max="3" width="13.4609375" style="187" customWidth="1"/>
    <col min="4" max="16384" width="9.23046875" style="2"/>
  </cols>
  <sheetData>
    <row r="1" spans="1:3" s="29" customFormat="1" ht="25" customHeight="1" x14ac:dyDescent="0.35">
      <c r="A1" s="30" t="s">
        <v>332</v>
      </c>
      <c r="B1" s="63"/>
      <c r="C1" s="64"/>
    </row>
    <row r="2" spans="1:3" s="29" customFormat="1" x14ac:dyDescent="0.35">
      <c r="A2" s="72" t="s">
        <v>97</v>
      </c>
      <c r="B2" s="184"/>
      <c r="C2" s="184"/>
    </row>
    <row r="3" spans="1:3" x14ac:dyDescent="0.35">
      <c r="A3" s="209" t="s">
        <v>155</v>
      </c>
      <c r="B3" s="227" t="s">
        <v>157</v>
      </c>
      <c r="C3" s="227" t="s">
        <v>96</v>
      </c>
    </row>
    <row r="4" spans="1:3" x14ac:dyDescent="0.35">
      <c r="A4" s="210" t="s">
        <v>226</v>
      </c>
      <c r="B4" s="3">
        <f>SUM(B5:B14)</f>
        <v>416273.554</v>
      </c>
      <c r="C4" s="3">
        <f>SUM(C5:C14)</f>
        <v>361045</v>
      </c>
    </row>
    <row r="5" spans="1:3" x14ac:dyDescent="0.35">
      <c r="A5" s="211" t="s">
        <v>117</v>
      </c>
      <c r="B5" s="185">
        <v>177837</v>
      </c>
      <c r="C5" s="185">
        <v>177837</v>
      </c>
    </row>
    <row r="6" spans="1:3" x14ac:dyDescent="0.35">
      <c r="A6" s="211" t="s">
        <v>292</v>
      </c>
      <c r="B6" s="185">
        <v>76677.311000000002</v>
      </c>
      <c r="C6" s="185">
        <v>41808</v>
      </c>
    </row>
    <row r="7" spans="1:3" x14ac:dyDescent="0.35">
      <c r="A7" s="211" t="s">
        <v>293</v>
      </c>
      <c r="B7" s="185">
        <v>60400</v>
      </c>
      <c r="C7" s="185">
        <v>60400</v>
      </c>
    </row>
    <row r="8" spans="1:3" x14ac:dyDescent="0.35">
      <c r="A8" s="211" t="s">
        <v>320</v>
      </c>
      <c r="B8" s="185">
        <v>36000</v>
      </c>
      <c r="C8" s="185">
        <v>18000</v>
      </c>
    </row>
    <row r="9" spans="1:3" x14ac:dyDescent="0.35">
      <c r="A9" s="211" t="s">
        <v>118</v>
      </c>
      <c r="B9" s="185">
        <v>20000</v>
      </c>
      <c r="C9" s="185">
        <v>20000</v>
      </c>
    </row>
    <row r="10" spans="1:3" x14ac:dyDescent="0.35">
      <c r="A10" s="211" t="s">
        <v>228</v>
      </c>
      <c r="B10" s="185">
        <v>17558.843000000001</v>
      </c>
      <c r="C10" s="185">
        <v>0</v>
      </c>
    </row>
    <row r="11" spans="1:3" x14ac:dyDescent="0.35">
      <c r="A11" s="211" t="s">
        <v>321</v>
      </c>
      <c r="B11" s="185">
        <v>16000</v>
      </c>
      <c r="C11" s="185">
        <v>16000</v>
      </c>
    </row>
    <row r="12" spans="1:3" x14ac:dyDescent="0.35">
      <c r="A12" s="211" t="s">
        <v>322</v>
      </c>
      <c r="B12" s="185">
        <v>7800</v>
      </c>
      <c r="C12" s="185">
        <v>0</v>
      </c>
    </row>
    <row r="13" spans="1:3" x14ac:dyDescent="0.35">
      <c r="A13" s="211" t="s">
        <v>315</v>
      </c>
      <c r="B13" s="185">
        <v>4000.4</v>
      </c>
      <c r="C13" s="185">
        <v>5000</v>
      </c>
    </row>
    <row r="14" spans="1:3" x14ac:dyDescent="0.35">
      <c r="A14" s="211" t="s">
        <v>323</v>
      </c>
      <c r="B14" s="185">
        <v>0</v>
      </c>
      <c r="C14" s="185">
        <v>22000</v>
      </c>
    </row>
    <row r="15" spans="1:3" x14ac:dyDescent="0.35">
      <c r="A15" s="210" t="s">
        <v>215</v>
      </c>
      <c r="B15" s="3">
        <f>SUM(B16:B21)</f>
        <v>186985.99599999998</v>
      </c>
      <c r="C15" s="3">
        <f>SUM(C16:C21)</f>
        <v>177275.48100000003</v>
      </c>
    </row>
    <row r="16" spans="1:3" x14ac:dyDescent="0.35">
      <c r="A16" s="211" t="s">
        <v>294</v>
      </c>
      <c r="B16" s="185">
        <v>155371</v>
      </c>
      <c r="C16" s="185">
        <v>143269.44500000001</v>
      </c>
    </row>
    <row r="17" spans="1:4" s="186" customFormat="1" x14ac:dyDescent="0.35">
      <c r="A17" s="211" t="s">
        <v>119</v>
      </c>
      <c r="B17" s="185">
        <v>14028.087</v>
      </c>
      <c r="C17" s="185">
        <v>24022.556</v>
      </c>
      <c r="D17" s="2"/>
    </row>
    <row r="18" spans="1:4" x14ac:dyDescent="0.35">
      <c r="A18" s="211" t="s">
        <v>295</v>
      </c>
      <c r="B18" s="185">
        <v>7594.7020000000002</v>
      </c>
      <c r="C18" s="185">
        <v>4623.5519999999997</v>
      </c>
    </row>
    <row r="19" spans="1:4" x14ac:dyDescent="0.35">
      <c r="A19" s="211" t="s">
        <v>120</v>
      </c>
      <c r="B19" s="185">
        <v>6615.5879999999997</v>
      </c>
      <c r="C19" s="185">
        <v>5359.9279999999999</v>
      </c>
    </row>
    <row r="20" spans="1:4" x14ac:dyDescent="0.35">
      <c r="A20" s="211" t="s">
        <v>324</v>
      </c>
      <c r="B20" s="185">
        <v>2893.6190000000001</v>
      </c>
      <c r="C20" s="187">
        <v>0</v>
      </c>
    </row>
    <row r="21" spans="1:4" x14ac:dyDescent="0.35">
      <c r="A21" s="211" t="s">
        <v>296</v>
      </c>
      <c r="B21" s="185">
        <v>483</v>
      </c>
      <c r="C21" s="187" t="s">
        <v>178</v>
      </c>
    </row>
    <row r="22" spans="1:4" x14ac:dyDescent="0.35">
      <c r="A22" s="210" t="s">
        <v>253</v>
      </c>
      <c r="B22" s="3">
        <f>SUM(B23:B31)</f>
        <v>104104.902</v>
      </c>
      <c r="C22" s="3">
        <f>SUM(C23:C31)</f>
        <v>137000</v>
      </c>
    </row>
    <row r="23" spans="1:4" x14ac:dyDescent="0.35">
      <c r="A23" s="211" t="s">
        <v>325</v>
      </c>
      <c r="B23" s="185">
        <v>30000</v>
      </c>
      <c r="C23" s="185">
        <v>30000</v>
      </c>
    </row>
    <row r="24" spans="1:4" x14ac:dyDescent="0.35">
      <c r="A24" s="211" t="s">
        <v>112</v>
      </c>
      <c r="B24" s="185">
        <v>26862</v>
      </c>
      <c r="C24" s="185">
        <v>30000</v>
      </c>
    </row>
    <row r="25" spans="1:4" x14ac:dyDescent="0.35">
      <c r="A25" s="211" t="s">
        <v>113</v>
      </c>
      <c r="B25" s="185">
        <v>16840.154999999999</v>
      </c>
      <c r="C25" s="185">
        <v>20000</v>
      </c>
    </row>
    <row r="26" spans="1:4" x14ac:dyDescent="0.35">
      <c r="A26" s="211" t="s">
        <v>297</v>
      </c>
      <c r="B26" s="185">
        <v>13258</v>
      </c>
      <c r="C26" s="185">
        <v>20000</v>
      </c>
    </row>
    <row r="27" spans="1:4" x14ac:dyDescent="0.35">
      <c r="A27" s="211" t="s">
        <v>27</v>
      </c>
      <c r="B27" s="185">
        <v>5000</v>
      </c>
      <c r="C27" s="185">
        <v>5000</v>
      </c>
    </row>
    <row r="28" spans="1:4" s="186" customFormat="1" x14ac:dyDescent="0.35">
      <c r="A28" s="211" t="s">
        <v>326</v>
      </c>
      <c r="B28" s="185">
        <v>4100</v>
      </c>
      <c r="C28" s="185">
        <v>0</v>
      </c>
      <c r="D28" s="2"/>
    </row>
    <row r="29" spans="1:4" x14ac:dyDescent="0.35">
      <c r="A29" s="211" t="s">
        <v>116</v>
      </c>
      <c r="B29" s="185">
        <v>3888.7469999999998</v>
      </c>
      <c r="C29" s="185">
        <v>4000</v>
      </c>
    </row>
    <row r="30" spans="1:4" x14ac:dyDescent="0.35">
      <c r="A30" s="211" t="s">
        <v>115</v>
      </c>
      <c r="B30" s="185">
        <v>2356</v>
      </c>
      <c r="C30" s="185">
        <v>28000</v>
      </c>
    </row>
    <row r="31" spans="1:4" x14ac:dyDescent="0.35">
      <c r="A31" s="211" t="s">
        <v>298</v>
      </c>
      <c r="B31" s="185">
        <v>1800</v>
      </c>
      <c r="C31" s="185">
        <v>0</v>
      </c>
    </row>
    <row r="32" spans="1:4" x14ac:dyDescent="0.35">
      <c r="A32" s="212" t="s">
        <v>299</v>
      </c>
      <c r="B32" s="6">
        <f>SUM(B33:B39)</f>
        <v>35069.526999999995</v>
      </c>
      <c r="C32" s="6">
        <f>SUM(C33:C39)</f>
        <v>25009.174999999999</v>
      </c>
    </row>
    <row r="33" spans="1:3" x14ac:dyDescent="0.35">
      <c r="A33" s="211" t="s">
        <v>114</v>
      </c>
      <c r="B33" s="188">
        <v>14006</v>
      </c>
      <c r="C33" s="188" t="s">
        <v>178</v>
      </c>
    </row>
    <row r="34" spans="1:3" x14ac:dyDescent="0.35">
      <c r="A34" s="211" t="s">
        <v>300</v>
      </c>
      <c r="B34" s="188">
        <v>12000</v>
      </c>
      <c r="C34" s="188">
        <v>12000</v>
      </c>
    </row>
    <row r="35" spans="1:3" x14ac:dyDescent="0.35">
      <c r="A35" s="211" t="s">
        <v>139</v>
      </c>
      <c r="B35" s="188">
        <v>4068</v>
      </c>
      <c r="C35" s="188">
        <v>12377</v>
      </c>
    </row>
    <row r="36" spans="1:3" x14ac:dyDescent="0.35">
      <c r="A36" s="211" t="s">
        <v>94</v>
      </c>
      <c r="B36" s="188">
        <v>3366</v>
      </c>
      <c r="C36" s="188" t="s">
        <v>178</v>
      </c>
    </row>
    <row r="37" spans="1:3" x14ac:dyDescent="0.35">
      <c r="A37" s="211" t="s">
        <v>301</v>
      </c>
      <c r="B37" s="188">
        <v>1000</v>
      </c>
      <c r="C37" s="188" t="s">
        <v>178</v>
      </c>
    </row>
    <row r="38" spans="1:3" x14ac:dyDescent="0.35">
      <c r="A38" s="211" t="s">
        <v>316</v>
      </c>
      <c r="B38" s="188">
        <v>552.96900000000005</v>
      </c>
      <c r="C38" s="188">
        <v>632.17499999999995</v>
      </c>
    </row>
    <row r="39" spans="1:3" x14ac:dyDescent="0.35">
      <c r="A39" s="211" t="s">
        <v>348</v>
      </c>
      <c r="B39" s="188">
        <v>76.558000000000007</v>
      </c>
      <c r="C39" s="188">
        <v>0</v>
      </c>
    </row>
    <row r="40" spans="1:3" x14ac:dyDescent="0.35">
      <c r="A40" s="213" t="s">
        <v>302</v>
      </c>
      <c r="B40" s="6">
        <v>28529</v>
      </c>
      <c r="C40" s="6">
        <v>50529</v>
      </c>
    </row>
    <row r="41" spans="1:3" x14ac:dyDescent="0.35">
      <c r="A41" s="211" t="s">
        <v>303</v>
      </c>
      <c r="B41" s="189">
        <v>24000</v>
      </c>
      <c r="C41" s="185">
        <v>45000</v>
      </c>
    </row>
    <row r="42" spans="1:3" x14ac:dyDescent="0.35">
      <c r="A42" s="211" t="s">
        <v>26</v>
      </c>
      <c r="B42" s="185">
        <v>4529</v>
      </c>
      <c r="C42" s="190">
        <v>5529</v>
      </c>
    </row>
    <row r="43" spans="1:3" x14ac:dyDescent="0.35">
      <c r="A43" s="213" t="s">
        <v>279</v>
      </c>
      <c r="B43" s="4">
        <f>SUM(B44:B45)</f>
        <v>3274.527</v>
      </c>
      <c r="C43" s="4">
        <f>SUM(C44:C45)</f>
        <v>3574.527</v>
      </c>
    </row>
    <row r="44" spans="1:3" x14ac:dyDescent="0.35">
      <c r="A44" s="211" t="s">
        <v>304</v>
      </c>
      <c r="B44" s="189">
        <v>3200</v>
      </c>
      <c r="C44" s="189">
        <v>3500</v>
      </c>
    </row>
    <row r="45" spans="1:3" x14ac:dyDescent="0.35">
      <c r="A45" s="211" t="s">
        <v>305</v>
      </c>
      <c r="B45" s="189">
        <v>74.527000000000001</v>
      </c>
      <c r="C45" s="189">
        <v>74.527000000000001</v>
      </c>
    </row>
    <row r="46" spans="1:3" x14ac:dyDescent="0.35">
      <c r="A46" s="214" t="s">
        <v>306</v>
      </c>
      <c r="B46" s="4">
        <f>SUM(B47:B49)</f>
        <v>1577.74</v>
      </c>
      <c r="C46" s="4">
        <f>SUM(C47:C49)</f>
        <v>6877.74</v>
      </c>
    </row>
    <row r="47" spans="1:3" x14ac:dyDescent="0.35">
      <c r="A47" s="211" t="s">
        <v>327</v>
      </c>
      <c r="B47" s="189">
        <v>800</v>
      </c>
      <c r="C47" s="191">
        <v>1100</v>
      </c>
    </row>
    <row r="48" spans="1:3" x14ac:dyDescent="0.35">
      <c r="A48" s="211" t="s">
        <v>317</v>
      </c>
      <c r="B48" s="185">
        <v>777.74</v>
      </c>
      <c r="C48" s="185">
        <v>777.74</v>
      </c>
    </row>
    <row r="49" spans="1:4" x14ac:dyDescent="0.35">
      <c r="A49" s="211" t="s">
        <v>328</v>
      </c>
      <c r="B49" s="185">
        <v>0</v>
      </c>
      <c r="C49" s="185">
        <v>5000</v>
      </c>
    </row>
    <row r="50" spans="1:4" s="192" customFormat="1" x14ac:dyDescent="0.35">
      <c r="A50" s="210" t="s">
        <v>271</v>
      </c>
      <c r="B50" s="5">
        <f>SUM(B51:B51)</f>
        <v>825</v>
      </c>
      <c r="C50" s="3">
        <f>SUM(C51:C51)</f>
        <v>5072</v>
      </c>
      <c r="D50" s="2"/>
    </row>
    <row r="51" spans="1:4" s="192" customFormat="1" x14ac:dyDescent="0.35">
      <c r="A51" s="211" t="s">
        <v>318</v>
      </c>
      <c r="B51" s="185">
        <v>825</v>
      </c>
      <c r="C51" s="185">
        <v>5072</v>
      </c>
      <c r="D51" s="2"/>
    </row>
    <row r="52" spans="1:4" x14ac:dyDescent="0.35">
      <c r="A52" s="215" t="s">
        <v>277</v>
      </c>
      <c r="B52" s="4">
        <f>SUM(B53:B53)</f>
        <v>470</v>
      </c>
      <c r="C52" s="4">
        <f>SUM(C53:C53)</f>
        <v>235</v>
      </c>
    </row>
    <row r="53" spans="1:4" s="193" customFormat="1" x14ac:dyDescent="0.35">
      <c r="A53" s="211" t="s">
        <v>307</v>
      </c>
      <c r="B53" s="189">
        <v>470</v>
      </c>
      <c r="C53" s="189">
        <v>235</v>
      </c>
      <c r="D53" s="2"/>
    </row>
    <row r="54" spans="1:4" x14ac:dyDescent="0.35">
      <c r="A54" s="216" t="s">
        <v>308</v>
      </c>
      <c r="B54" s="45">
        <f>B4+B15+B22+B40+B32+B50+B43+B46+B52</f>
        <v>777110.24600000004</v>
      </c>
      <c r="C54" s="45">
        <f>C4+C15+C22+C40+C32+C50+C43+C46+C52</f>
        <v>766617.92300000007</v>
      </c>
    </row>
    <row r="55" spans="1:4" ht="32.15" customHeight="1" x14ac:dyDescent="0.35">
      <c r="A55" s="217" t="s">
        <v>329</v>
      </c>
      <c r="B55" s="48">
        <f>B54-B21-B33-B36-B37</f>
        <v>758255.24600000004</v>
      </c>
      <c r="C55" s="48">
        <f>C54</f>
        <v>766617.92300000007</v>
      </c>
    </row>
    <row r="56" spans="1:4" x14ac:dyDescent="0.35">
      <c r="A56" s="217" t="s">
        <v>314</v>
      </c>
      <c r="B56" s="47">
        <f>B54</f>
        <v>777110.24600000004</v>
      </c>
      <c r="C56" s="47">
        <f>C54</f>
        <v>766617.92300000007</v>
      </c>
    </row>
    <row r="57" spans="1:4" x14ac:dyDescent="0.35">
      <c r="A57" s="218" t="s">
        <v>289</v>
      </c>
      <c r="B57" s="46"/>
      <c r="C57" s="46"/>
    </row>
    <row r="58" spans="1:4" x14ac:dyDescent="0.35">
      <c r="A58" s="215" t="s">
        <v>309</v>
      </c>
      <c r="B58" s="6">
        <v>23200</v>
      </c>
      <c r="C58" s="4">
        <v>3500</v>
      </c>
    </row>
    <row r="59" spans="1:4" x14ac:dyDescent="0.35">
      <c r="A59" s="219" t="s">
        <v>349</v>
      </c>
      <c r="B59" s="189">
        <v>15500</v>
      </c>
      <c r="C59" s="189">
        <v>3500</v>
      </c>
    </row>
    <row r="60" spans="1:4" x14ac:dyDescent="0.35">
      <c r="A60" s="219" t="s">
        <v>290</v>
      </c>
      <c r="B60" s="189">
        <v>7700</v>
      </c>
      <c r="C60" s="189">
        <v>0</v>
      </c>
    </row>
    <row r="61" spans="1:4" x14ac:dyDescent="0.35">
      <c r="A61" s="210" t="s">
        <v>253</v>
      </c>
      <c r="B61" s="6">
        <v>16200</v>
      </c>
      <c r="C61" s="4">
        <v>16414</v>
      </c>
    </row>
    <row r="62" spans="1:4" x14ac:dyDescent="0.35">
      <c r="A62" s="220" t="s">
        <v>310</v>
      </c>
      <c r="B62" s="194">
        <v>16200</v>
      </c>
      <c r="C62" s="185">
        <v>16414</v>
      </c>
    </row>
    <row r="63" spans="1:4" x14ac:dyDescent="0.35">
      <c r="A63" s="213" t="s">
        <v>302</v>
      </c>
      <c r="B63" s="6">
        <v>5860</v>
      </c>
      <c r="C63" s="6">
        <v>0</v>
      </c>
    </row>
    <row r="64" spans="1:4" x14ac:dyDescent="0.35">
      <c r="A64" s="221" t="s">
        <v>311</v>
      </c>
      <c r="B64" s="7">
        <v>3000</v>
      </c>
      <c r="C64" s="7">
        <v>0</v>
      </c>
    </row>
    <row r="65" spans="1:3" x14ac:dyDescent="0.35">
      <c r="A65" s="222" t="s">
        <v>303</v>
      </c>
      <c r="B65" s="7">
        <v>2000</v>
      </c>
      <c r="C65" s="7">
        <v>0</v>
      </c>
    </row>
    <row r="66" spans="1:3" x14ac:dyDescent="0.35">
      <c r="A66" s="221" t="s">
        <v>26</v>
      </c>
      <c r="B66" s="7">
        <v>860</v>
      </c>
      <c r="C66" s="7">
        <v>0</v>
      </c>
    </row>
    <row r="67" spans="1:3" x14ac:dyDescent="0.35">
      <c r="A67" s="223" t="s">
        <v>279</v>
      </c>
      <c r="B67" s="6">
        <v>1858</v>
      </c>
      <c r="C67" s="4">
        <v>1200</v>
      </c>
    </row>
    <row r="68" spans="1:3" x14ac:dyDescent="0.35">
      <c r="A68" s="224" t="s">
        <v>319</v>
      </c>
      <c r="B68" s="195">
        <v>1426</v>
      </c>
      <c r="C68" s="195">
        <v>1200</v>
      </c>
    </row>
    <row r="69" spans="1:3" ht="31" x14ac:dyDescent="0.35">
      <c r="A69" s="224" t="s">
        <v>312</v>
      </c>
      <c r="B69" s="195">
        <v>432</v>
      </c>
      <c r="C69" s="195">
        <v>0</v>
      </c>
    </row>
    <row r="70" spans="1:3" x14ac:dyDescent="0.35">
      <c r="A70" s="215" t="s">
        <v>306</v>
      </c>
      <c r="B70" s="6">
        <v>814</v>
      </c>
      <c r="C70" s="6">
        <v>0</v>
      </c>
    </row>
    <row r="71" spans="1:3" x14ac:dyDescent="0.35">
      <c r="A71" s="225" t="s">
        <v>154</v>
      </c>
      <c r="B71" s="194">
        <v>800</v>
      </c>
      <c r="C71" s="185" t="s">
        <v>178</v>
      </c>
    </row>
    <row r="72" spans="1:3" x14ac:dyDescent="0.35">
      <c r="A72" s="225" t="s">
        <v>291</v>
      </c>
      <c r="B72" s="194">
        <v>14</v>
      </c>
      <c r="C72" s="185" t="s">
        <v>178</v>
      </c>
    </row>
    <row r="73" spans="1:3" x14ac:dyDescent="0.35">
      <c r="A73" s="216" t="s">
        <v>313</v>
      </c>
      <c r="B73" s="45">
        <f>B58+B61+B63+B67+B70</f>
        <v>47932</v>
      </c>
      <c r="C73" s="45">
        <f>C58+C61+C63+C67+C70</f>
        <v>21114</v>
      </c>
    </row>
    <row r="74" spans="1:3" ht="31" x14ac:dyDescent="0.35">
      <c r="A74" s="226" t="s">
        <v>329</v>
      </c>
      <c r="B74" s="5">
        <f>B73-B71-B72</f>
        <v>47118</v>
      </c>
      <c r="C74" s="5">
        <f>C73</f>
        <v>21114</v>
      </c>
    </row>
    <row r="75" spans="1:3" x14ac:dyDescent="0.35">
      <c r="A75" s="218" t="s">
        <v>314</v>
      </c>
      <c r="B75" s="43">
        <f>B73</f>
        <v>47932</v>
      </c>
      <c r="C75" s="43">
        <f>C73</f>
        <v>21114</v>
      </c>
    </row>
    <row r="84" spans="1:3" x14ac:dyDescent="0.35">
      <c r="A84" s="196"/>
      <c r="B84" s="196"/>
      <c r="C84" s="196"/>
    </row>
    <row r="85" spans="1:3" x14ac:dyDescent="0.35">
      <c r="A85" s="196"/>
      <c r="B85" s="196"/>
      <c r="C85" s="196"/>
    </row>
    <row r="86" spans="1:3" x14ac:dyDescent="0.35">
      <c r="A86" s="196"/>
      <c r="B86" s="196"/>
      <c r="C86" s="196"/>
    </row>
    <row r="87" spans="1:3" x14ac:dyDescent="0.35">
      <c r="A87" s="196"/>
      <c r="B87" s="196"/>
      <c r="C87" s="196"/>
    </row>
    <row r="88" spans="1:3" x14ac:dyDescent="0.35">
      <c r="A88" s="196"/>
      <c r="B88" s="196"/>
      <c r="C88" s="196"/>
    </row>
    <row r="89" spans="1:3" x14ac:dyDescent="0.35">
      <c r="A89" s="196"/>
      <c r="B89" s="196"/>
      <c r="C89" s="196"/>
    </row>
    <row r="90" spans="1:3" x14ac:dyDescent="0.35">
      <c r="A90" s="196"/>
      <c r="B90" s="196"/>
      <c r="C90" s="196"/>
    </row>
    <row r="91" spans="1:3" x14ac:dyDescent="0.35">
      <c r="A91" s="196"/>
      <c r="B91" s="196"/>
      <c r="C91" s="196"/>
    </row>
    <row r="92" spans="1:3" x14ac:dyDescent="0.35">
      <c r="A92" s="196"/>
      <c r="B92" s="196"/>
      <c r="C92" s="196"/>
    </row>
    <row r="93" spans="1:3" x14ac:dyDescent="0.35">
      <c r="A93" s="196"/>
      <c r="B93" s="196"/>
      <c r="C93" s="196"/>
    </row>
    <row r="94" spans="1:3" x14ac:dyDescent="0.35">
      <c r="A94" s="196"/>
      <c r="B94" s="196"/>
      <c r="C94" s="196"/>
    </row>
    <row r="95" spans="1:3" x14ac:dyDescent="0.35">
      <c r="A95" s="196"/>
      <c r="B95" s="196"/>
      <c r="C95" s="196"/>
    </row>
    <row r="96" spans="1:3" x14ac:dyDescent="0.35">
      <c r="A96" s="196"/>
      <c r="B96" s="196"/>
      <c r="C96" s="196"/>
    </row>
  </sheetData>
  <phoneticPr fontId="4" type="noConversion"/>
  <pageMargins left="0.74803149606299213" right="0.74803149606299213" top="0.86614173228346458" bottom="0.55118110236220474" header="0.51181102362204722" footer="0.31496062992125984"/>
  <pageSetup paperSize="9" scale="64" orientation="landscape" r:id="rId1"/>
  <headerFooter alignWithMargins="0"/>
  <ignoredErrors>
    <ignoredError sqref="B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6"/>
  <sheetViews>
    <sheetView showGridLines="0" zoomScale="80" zoomScaleNormal="80" workbookViewId="0"/>
  </sheetViews>
  <sheetFormatPr defaultColWidth="9.23046875" defaultRowHeight="15.5" x14ac:dyDescent="0.35"/>
  <cols>
    <col min="1" max="1" width="32.69140625" style="49" customWidth="1"/>
    <col min="2" max="3" width="24.07421875" style="49" customWidth="1"/>
    <col min="4" max="4" width="17.69140625" style="49" customWidth="1"/>
    <col min="5" max="5" width="21.07421875" style="49" customWidth="1"/>
    <col min="6" max="16384" width="9.23046875" style="49"/>
  </cols>
  <sheetData>
    <row r="1" spans="1:6" s="65" customFormat="1" ht="25" customHeight="1" x14ac:dyDescent="0.35">
      <c r="A1" s="62" t="s">
        <v>333</v>
      </c>
      <c r="B1" s="155"/>
      <c r="C1" s="155"/>
      <c r="D1" s="155"/>
      <c r="E1" s="155"/>
    </row>
    <row r="2" spans="1:6" ht="20.149999999999999" customHeight="1" x14ac:dyDescent="0.35">
      <c r="A2" s="72" t="s">
        <v>97</v>
      </c>
      <c r="B2" s="156"/>
      <c r="C2" s="156"/>
      <c r="D2" s="156"/>
      <c r="E2" s="147"/>
    </row>
    <row r="3" spans="1:6" s="53" customFormat="1" ht="49" customHeight="1" x14ac:dyDescent="0.35">
      <c r="A3" s="159" t="s">
        <v>23</v>
      </c>
      <c r="B3" s="160" t="s">
        <v>101</v>
      </c>
      <c r="C3" s="160" t="s">
        <v>102</v>
      </c>
      <c r="D3" s="160" t="s">
        <v>181</v>
      </c>
      <c r="E3" s="160" t="s">
        <v>31</v>
      </c>
      <c r="F3" s="49"/>
    </row>
    <row r="4" spans="1:6" x14ac:dyDescent="0.35">
      <c r="A4" s="49" t="s">
        <v>7</v>
      </c>
      <c r="B4" s="182">
        <v>2865.3494354658214</v>
      </c>
      <c r="C4" s="182">
        <v>5299.8229997521039</v>
      </c>
      <c r="D4" s="182">
        <v>0</v>
      </c>
      <c r="E4" s="50">
        <v>8165.1724352179253</v>
      </c>
    </row>
    <row r="5" spans="1:6" x14ac:dyDescent="0.35">
      <c r="A5" s="49" t="s">
        <v>0</v>
      </c>
      <c r="B5" s="182">
        <v>5217.5443127939179</v>
      </c>
      <c r="C5" s="182">
        <v>9655.9848715290245</v>
      </c>
      <c r="D5" s="182">
        <v>0</v>
      </c>
      <c r="E5" s="50">
        <v>14873.529184322942</v>
      </c>
    </row>
    <row r="6" spans="1:6" x14ac:dyDescent="0.35">
      <c r="A6" s="49" t="s">
        <v>1</v>
      </c>
      <c r="B6" s="182">
        <v>4383.7829891248011</v>
      </c>
      <c r="C6" s="182">
        <v>8112.7954801697033</v>
      </c>
      <c r="D6" s="182">
        <v>0</v>
      </c>
      <c r="E6" s="50">
        <v>12496.578469294505</v>
      </c>
    </row>
    <row r="7" spans="1:6" x14ac:dyDescent="0.35">
      <c r="A7" s="49" t="s">
        <v>8</v>
      </c>
      <c r="B7" s="182">
        <v>4007.1572643839381</v>
      </c>
      <c r="C7" s="182">
        <v>7411.5933448367123</v>
      </c>
      <c r="D7" s="182">
        <v>0</v>
      </c>
      <c r="E7" s="50">
        <v>11418.750609220649</v>
      </c>
    </row>
    <row r="8" spans="1:6" x14ac:dyDescent="0.35">
      <c r="A8" s="49" t="s">
        <v>9</v>
      </c>
      <c r="B8" s="182">
        <v>5332.9802541565641</v>
      </c>
      <c r="C8" s="182">
        <v>9864.890551849594</v>
      </c>
      <c r="D8" s="182">
        <v>0</v>
      </c>
      <c r="E8" s="50">
        <v>15197.870806006158</v>
      </c>
    </row>
    <row r="9" spans="1:6" x14ac:dyDescent="0.35">
      <c r="A9" s="49" t="s">
        <v>10</v>
      </c>
      <c r="B9" s="182">
        <v>4410.0144583930678</v>
      </c>
      <c r="C9" s="182">
        <v>8163.4791576147582</v>
      </c>
      <c r="D9" s="182">
        <v>0</v>
      </c>
      <c r="E9" s="50">
        <v>12573.493616007825</v>
      </c>
    </row>
    <row r="10" spans="1:6" x14ac:dyDescent="0.35">
      <c r="A10" s="49" t="s">
        <v>2</v>
      </c>
      <c r="B10" s="182">
        <v>6077.0512678312407</v>
      </c>
      <c r="C10" s="182">
        <v>11240.608312581353</v>
      </c>
      <c r="D10" s="182">
        <v>0</v>
      </c>
      <c r="E10" s="50">
        <v>17317.659580412594</v>
      </c>
    </row>
    <row r="11" spans="1:6" x14ac:dyDescent="0.35">
      <c r="A11" s="49" t="s">
        <v>3</v>
      </c>
      <c r="B11" s="182">
        <v>3448.0169298796395</v>
      </c>
      <c r="C11" s="182">
        <v>6388.4013685478421</v>
      </c>
      <c r="D11" s="182">
        <v>-1.5624173024447177</v>
      </c>
      <c r="E11" s="50">
        <v>9834.8558811250368</v>
      </c>
    </row>
    <row r="12" spans="1:6" x14ac:dyDescent="0.35">
      <c r="A12" s="49" t="s">
        <v>11</v>
      </c>
      <c r="B12" s="182">
        <v>4836.694728288584</v>
      </c>
      <c r="C12" s="182">
        <v>8950.1740530138632</v>
      </c>
      <c r="D12" s="182">
        <v>-2.7041780061763467</v>
      </c>
      <c r="E12" s="50">
        <v>13784.164603296271</v>
      </c>
    </row>
    <row r="13" spans="1:6" x14ac:dyDescent="0.35">
      <c r="A13" s="49" t="s">
        <v>12</v>
      </c>
      <c r="B13" s="182">
        <v>7226.9743206566282</v>
      </c>
      <c r="C13" s="182">
        <v>13385.117601050863</v>
      </c>
      <c r="D13" s="182">
        <v>-4.057212691378937</v>
      </c>
      <c r="E13" s="50">
        <v>20608.034709016112</v>
      </c>
    </row>
    <row r="14" spans="1:6" x14ac:dyDescent="0.35">
      <c r="A14" s="49" t="s">
        <v>13</v>
      </c>
      <c r="B14" s="182">
        <v>8740.6548086633884</v>
      </c>
      <c r="C14" s="182">
        <v>16159.096108938684</v>
      </c>
      <c r="D14" s="182">
        <v>-38.088230690675061</v>
      </c>
      <c r="E14" s="50">
        <v>24861.662686911397</v>
      </c>
    </row>
    <row r="15" spans="1:6" x14ac:dyDescent="0.35">
      <c r="A15" s="49" t="s">
        <v>14</v>
      </c>
      <c r="B15" s="182">
        <v>5426.3472048186632</v>
      </c>
      <c r="C15" s="182">
        <v>10050.323994102844</v>
      </c>
      <c r="D15" s="182">
        <v>-22.100281309324942</v>
      </c>
      <c r="E15" s="50">
        <v>15454.570917612182</v>
      </c>
    </row>
    <row r="16" spans="1:6" x14ac:dyDescent="0.35">
      <c r="A16" s="49" t="s">
        <v>15</v>
      </c>
      <c r="B16" s="182">
        <v>4914.7016682115254</v>
      </c>
      <c r="C16" s="182">
        <v>9099.7087896093053</v>
      </c>
      <c r="D16" s="182">
        <v>0</v>
      </c>
      <c r="E16" s="50">
        <v>14014.410457820832</v>
      </c>
    </row>
    <row r="17" spans="1:5" x14ac:dyDescent="0.35">
      <c r="A17" s="49" t="s">
        <v>16</v>
      </c>
      <c r="B17" s="182">
        <v>4140.7929353673098</v>
      </c>
      <c r="C17" s="182">
        <v>7670.4557158160997</v>
      </c>
      <c r="D17" s="182">
        <v>-50.511850196733342</v>
      </c>
      <c r="E17" s="50">
        <v>11760.736800986677</v>
      </c>
    </row>
    <row r="18" spans="1:5" x14ac:dyDescent="0.35">
      <c r="A18" s="49" t="s">
        <v>4</v>
      </c>
      <c r="B18" s="182">
        <v>9369.4264651089306</v>
      </c>
      <c r="C18" s="182">
        <v>17323.108558116699</v>
      </c>
      <c r="D18" s="182">
        <v>-3.523041385106449</v>
      </c>
      <c r="E18" s="50">
        <v>26689.011981840526</v>
      </c>
    </row>
    <row r="19" spans="1:5" x14ac:dyDescent="0.35">
      <c r="A19" s="49" t="s">
        <v>17</v>
      </c>
      <c r="B19" s="182">
        <v>2311.8724003088955</v>
      </c>
      <c r="C19" s="182">
        <v>4269.5862229835066</v>
      </c>
      <c r="D19" s="182">
        <v>-0.97790841816021123</v>
      </c>
      <c r="E19" s="50">
        <v>6580.480714874242</v>
      </c>
    </row>
    <row r="20" spans="1:5" x14ac:dyDescent="0.35">
      <c r="A20" s="49" t="s">
        <v>18</v>
      </c>
      <c r="B20" s="182">
        <v>6255.737443431497</v>
      </c>
      <c r="C20" s="182">
        <v>11575.624893380676</v>
      </c>
      <c r="D20" s="182">
        <v>0</v>
      </c>
      <c r="E20" s="50">
        <v>17831.362336812173</v>
      </c>
    </row>
    <row r="21" spans="1:5" x14ac:dyDescent="0.35">
      <c r="A21" s="49" t="s">
        <v>5</v>
      </c>
      <c r="B21" s="182">
        <v>3206.3439564879623</v>
      </c>
      <c r="C21" s="182">
        <v>5911.5821860568276</v>
      </c>
      <c r="D21" s="182">
        <v>0</v>
      </c>
      <c r="E21" s="50">
        <v>9117.9261425447894</v>
      </c>
    </row>
    <row r="22" spans="1:5" x14ac:dyDescent="0.35">
      <c r="A22" s="49" t="s">
        <v>6</v>
      </c>
      <c r="B22" s="182">
        <v>3623.4916864437628</v>
      </c>
      <c r="C22" s="182">
        <v>6700.9130698459148</v>
      </c>
      <c r="D22" s="182">
        <v>0</v>
      </c>
      <c r="E22" s="50">
        <v>10324.404756289678</v>
      </c>
    </row>
    <row r="23" spans="1:5" x14ac:dyDescent="0.35">
      <c r="A23" s="49" t="s">
        <v>19</v>
      </c>
      <c r="B23" s="182">
        <v>3042.0544451772876</v>
      </c>
      <c r="C23" s="182">
        <v>5631.8626287875859</v>
      </c>
      <c r="D23" s="182">
        <v>0</v>
      </c>
      <c r="E23" s="182">
        <v>8673.9170739648725</v>
      </c>
    </row>
    <row r="24" spans="1:5" x14ac:dyDescent="0.35">
      <c r="A24" s="49" t="s">
        <v>20</v>
      </c>
      <c r="B24" s="182">
        <v>5359.2414926272631</v>
      </c>
      <c r="C24" s="182">
        <v>9913.9183591225828</v>
      </c>
      <c r="D24" s="182">
        <v>0</v>
      </c>
      <c r="E24" s="182">
        <v>15273.159851749846</v>
      </c>
    </row>
    <row r="25" spans="1:5" x14ac:dyDescent="0.35">
      <c r="A25" s="49" t="s">
        <v>21</v>
      </c>
      <c r="B25" s="182">
        <v>11141.425660081875</v>
      </c>
      <c r="C25" s="182">
        <v>20624.340807372235</v>
      </c>
      <c r="D25" s="182">
        <v>0</v>
      </c>
      <c r="E25" s="182">
        <v>31765.766467454108</v>
      </c>
    </row>
    <row r="26" spans="1:5" ht="15.75" customHeight="1" x14ac:dyDescent="0.35">
      <c r="A26" s="153" t="s">
        <v>22</v>
      </c>
      <c r="B26" s="183">
        <v>115337.65612770258</v>
      </c>
      <c r="C26" s="183">
        <v>213403.38907507877</v>
      </c>
      <c r="D26" s="183">
        <v>-123.52512</v>
      </c>
      <c r="E26" s="183">
        <v>328617.52008278132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H28"/>
  <sheetViews>
    <sheetView showGridLines="0" zoomScale="80" zoomScaleNormal="80" workbookViewId="0"/>
  </sheetViews>
  <sheetFormatPr defaultColWidth="8.84375" defaultRowHeight="15.5" x14ac:dyDescent="0.35"/>
  <cols>
    <col min="1" max="1" width="32.69140625" style="51" customWidth="1"/>
    <col min="2" max="2" width="15.69140625" style="51" customWidth="1"/>
    <col min="3" max="3" width="4.765625" style="51" customWidth="1"/>
    <col min="4" max="4" width="2.765625" style="51" customWidth="1"/>
    <col min="5" max="5" width="8.84375" style="51"/>
    <col min="6" max="6" width="2.23046875" style="51" customWidth="1"/>
    <col min="7" max="16384" width="8.84375" style="51"/>
  </cols>
  <sheetData>
    <row r="1" spans="1:8" s="170" customFormat="1" ht="25" customHeight="1" x14ac:dyDescent="0.35">
      <c r="A1" s="62" t="s">
        <v>334</v>
      </c>
      <c r="B1" s="155"/>
      <c r="C1" s="169"/>
      <c r="D1" s="169"/>
      <c r="E1" s="169"/>
    </row>
    <row r="2" spans="1:8" ht="21.65" customHeight="1" x14ac:dyDescent="0.35">
      <c r="A2" s="72" t="s">
        <v>97</v>
      </c>
      <c r="B2" s="147"/>
      <c r="D2" s="49"/>
      <c r="E2" s="49"/>
    </row>
    <row r="3" spans="1:8" s="171" customFormat="1" ht="29.15" customHeight="1" x14ac:dyDescent="0.35">
      <c r="A3" s="159" t="s">
        <v>23</v>
      </c>
      <c r="B3" s="160" t="s">
        <v>95</v>
      </c>
      <c r="C3" s="53"/>
    </row>
    <row r="4" spans="1:8" x14ac:dyDescent="0.35">
      <c r="A4" s="49" t="s">
        <v>7</v>
      </c>
      <c r="B4" s="172">
        <v>0</v>
      </c>
      <c r="C4" s="173"/>
      <c r="D4" s="174"/>
      <c r="E4" s="175"/>
      <c r="G4" s="175"/>
      <c r="H4" s="175"/>
    </row>
    <row r="5" spans="1:8" x14ac:dyDescent="0.35">
      <c r="A5" s="49" t="s">
        <v>0</v>
      </c>
      <c r="B5" s="172">
        <v>0</v>
      </c>
      <c r="C5" s="173"/>
      <c r="D5" s="174"/>
      <c r="E5" s="175"/>
      <c r="G5" s="175"/>
      <c r="H5" s="175"/>
    </row>
    <row r="6" spans="1:8" x14ac:dyDescent="0.35">
      <c r="A6" s="49" t="s">
        <v>1</v>
      </c>
      <c r="B6" s="172">
        <v>0</v>
      </c>
      <c r="C6" s="173"/>
      <c r="D6" s="174"/>
      <c r="E6" s="175"/>
      <c r="G6" s="175"/>
      <c r="H6" s="175"/>
    </row>
    <row r="7" spans="1:8" x14ac:dyDescent="0.35">
      <c r="A7" s="49" t="s">
        <v>8</v>
      </c>
      <c r="B7" s="172">
        <v>0</v>
      </c>
      <c r="C7" s="173"/>
      <c r="D7" s="174"/>
      <c r="E7" s="175"/>
      <c r="G7" s="175"/>
      <c r="H7" s="175"/>
    </row>
    <row r="8" spans="1:8" x14ac:dyDescent="0.35">
      <c r="A8" s="49" t="s">
        <v>9</v>
      </c>
      <c r="B8" s="172">
        <v>0</v>
      </c>
      <c r="C8" s="173"/>
      <c r="D8" s="174"/>
      <c r="E8" s="175"/>
      <c r="G8" s="175"/>
      <c r="H8" s="175"/>
    </row>
    <row r="9" spans="1:8" x14ac:dyDescent="0.35">
      <c r="A9" s="49" t="s">
        <v>10</v>
      </c>
      <c r="B9" s="172">
        <v>0</v>
      </c>
      <c r="C9" s="173"/>
      <c r="D9" s="174"/>
      <c r="E9" s="175"/>
      <c r="G9" s="175"/>
      <c r="H9" s="175"/>
    </row>
    <row r="10" spans="1:8" x14ac:dyDescent="0.35">
      <c r="A10" s="49" t="s">
        <v>2</v>
      </c>
      <c r="B10" s="172">
        <v>0</v>
      </c>
      <c r="C10" s="173"/>
      <c r="D10" s="174"/>
      <c r="E10" s="175"/>
      <c r="G10" s="175"/>
      <c r="H10" s="175"/>
    </row>
    <row r="11" spans="1:8" x14ac:dyDescent="0.35">
      <c r="A11" s="49" t="s">
        <v>3</v>
      </c>
      <c r="B11" s="172">
        <v>0</v>
      </c>
      <c r="C11" s="173"/>
      <c r="D11" s="174"/>
      <c r="E11" s="175"/>
      <c r="G11" s="175"/>
      <c r="H11" s="175"/>
    </row>
    <row r="12" spans="1:8" x14ac:dyDescent="0.35">
      <c r="A12" s="49" t="s">
        <v>11</v>
      </c>
      <c r="B12" s="172">
        <v>0</v>
      </c>
      <c r="C12" s="173"/>
      <c r="D12" s="174"/>
      <c r="E12" s="175"/>
      <c r="G12" s="175"/>
      <c r="H12" s="175"/>
    </row>
    <row r="13" spans="1:8" x14ac:dyDescent="0.35">
      <c r="A13" s="49" t="s">
        <v>12</v>
      </c>
      <c r="B13" s="172">
        <v>0</v>
      </c>
      <c r="C13" s="173"/>
      <c r="D13" s="174"/>
      <c r="E13" s="175"/>
      <c r="G13" s="175"/>
      <c r="H13" s="175"/>
    </row>
    <row r="14" spans="1:8" x14ac:dyDescent="0.35">
      <c r="A14" s="49" t="s">
        <v>13</v>
      </c>
      <c r="B14" s="172">
        <v>0</v>
      </c>
      <c r="C14" s="173"/>
      <c r="D14" s="174"/>
      <c r="E14" s="175"/>
      <c r="G14" s="175"/>
      <c r="H14" s="175"/>
    </row>
    <row r="15" spans="1:8" x14ac:dyDescent="0.35">
      <c r="A15" s="49" t="s">
        <v>14</v>
      </c>
      <c r="B15" s="172">
        <v>0</v>
      </c>
      <c r="C15" s="173"/>
      <c r="D15" s="174"/>
      <c r="E15" s="175"/>
      <c r="G15" s="175"/>
      <c r="H15" s="175"/>
    </row>
    <row r="16" spans="1:8" x14ac:dyDescent="0.35">
      <c r="A16" s="49" t="s">
        <v>15</v>
      </c>
      <c r="B16" s="172">
        <v>0</v>
      </c>
      <c r="C16" s="173"/>
      <c r="D16" s="174"/>
      <c r="E16" s="175"/>
      <c r="G16" s="175"/>
      <c r="H16" s="175"/>
    </row>
    <row r="17" spans="1:8" x14ac:dyDescent="0.35">
      <c r="A17" s="49" t="s">
        <v>16</v>
      </c>
      <c r="B17" s="172">
        <v>0</v>
      </c>
      <c r="C17" s="173"/>
      <c r="D17" s="174"/>
      <c r="E17" s="175"/>
      <c r="G17" s="175"/>
      <c r="H17" s="175"/>
    </row>
    <row r="18" spans="1:8" x14ac:dyDescent="0.35">
      <c r="A18" s="49" t="s">
        <v>4</v>
      </c>
      <c r="B18" s="172">
        <v>0</v>
      </c>
      <c r="C18" s="173"/>
      <c r="D18" s="174"/>
      <c r="E18" s="175"/>
      <c r="G18" s="175"/>
      <c r="H18" s="175"/>
    </row>
    <row r="19" spans="1:8" x14ac:dyDescent="0.35">
      <c r="A19" s="49" t="s">
        <v>17</v>
      </c>
      <c r="B19" s="172">
        <v>0</v>
      </c>
      <c r="C19" s="173"/>
      <c r="D19" s="174"/>
      <c r="E19" s="175"/>
      <c r="G19" s="175"/>
      <c r="H19" s="175"/>
    </row>
    <row r="20" spans="1:8" x14ac:dyDescent="0.35">
      <c r="A20" s="49" t="s">
        <v>18</v>
      </c>
      <c r="B20" s="172">
        <v>0</v>
      </c>
      <c r="C20" s="173"/>
      <c r="D20" s="174"/>
      <c r="E20" s="175"/>
      <c r="G20" s="175"/>
      <c r="H20" s="175"/>
    </row>
    <row r="21" spans="1:8" x14ac:dyDescent="0.35">
      <c r="A21" s="49" t="s">
        <v>5</v>
      </c>
      <c r="B21" s="172">
        <v>0</v>
      </c>
      <c r="C21" s="173"/>
      <c r="D21" s="174"/>
      <c r="E21" s="175"/>
      <c r="G21" s="175"/>
      <c r="H21" s="175"/>
    </row>
    <row r="22" spans="1:8" x14ac:dyDescent="0.35">
      <c r="A22" s="49" t="s">
        <v>6</v>
      </c>
      <c r="B22" s="172">
        <v>0</v>
      </c>
      <c r="C22" s="173"/>
      <c r="D22" s="174"/>
      <c r="E22" s="175"/>
      <c r="G22" s="175"/>
      <c r="H22" s="175"/>
    </row>
    <row r="23" spans="1:8" x14ac:dyDescent="0.35">
      <c r="A23" s="49" t="s">
        <v>19</v>
      </c>
      <c r="B23" s="172">
        <v>0</v>
      </c>
      <c r="C23" s="173"/>
      <c r="D23" s="174"/>
      <c r="E23" s="175"/>
      <c r="G23" s="175"/>
      <c r="H23" s="175"/>
    </row>
    <row r="24" spans="1:8" x14ac:dyDescent="0.35">
      <c r="A24" s="49" t="s">
        <v>20</v>
      </c>
      <c r="B24" s="172">
        <v>0</v>
      </c>
      <c r="C24" s="173"/>
      <c r="D24" s="174"/>
      <c r="E24" s="175"/>
      <c r="G24" s="175"/>
      <c r="H24" s="175"/>
    </row>
    <row r="25" spans="1:8" x14ac:dyDescent="0.35">
      <c r="A25" s="156" t="s">
        <v>21</v>
      </c>
      <c r="B25" s="176">
        <v>0</v>
      </c>
      <c r="C25" s="173"/>
      <c r="D25" s="174"/>
      <c r="E25" s="175"/>
      <c r="G25" s="175"/>
      <c r="H25" s="175"/>
    </row>
    <row r="26" spans="1:8" s="171" customFormat="1" ht="15.75" customHeight="1" x14ac:dyDescent="0.35">
      <c r="A26" s="177" t="s">
        <v>22</v>
      </c>
      <c r="B26" s="178">
        <v>0</v>
      </c>
      <c r="C26" s="179"/>
      <c r="D26" s="180"/>
      <c r="E26" s="181"/>
      <c r="G26" s="175"/>
      <c r="H26" s="175"/>
    </row>
    <row r="27" spans="1:8" x14ac:dyDescent="0.35">
      <c r="A27" s="49"/>
    </row>
    <row r="28" spans="1:8" x14ac:dyDescent="0.35">
      <c r="A28" s="49"/>
    </row>
  </sheetData>
  <conditionalFormatting sqref="C2 B26:C26">
    <cfRule type="expression" dxfId="11" priority="4" stopIfTrue="1">
      <formula>#REF!&gt;0</formula>
    </cfRule>
  </conditionalFormatting>
  <conditionalFormatting sqref="E26">
    <cfRule type="expression" dxfId="10" priority="5" stopIfTrue="1">
      <formula>#REF!&gt;1</formula>
    </cfRule>
  </conditionalFormatting>
  <conditionalFormatting sqref="D26">
    <cfRule type="expression" dxfId="9" priority="6" stopIfTrue="1">
      <formula>#REF!&gt;2</formula>
    </cfRule>
  </conditionalFormatting>
  <conditionalFormatting sqref="B2">
    <cfRule type="expression" dxfId="8" priority="2" stopIfTrue="1">
      <formula>#REF!&gt;0</formula>
    </cfRule>
  </conditionalFormatting>
  <pageMargins left="0.75" right="0.75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53"/>
  <sheetViews>
    <sheetView showGridLines="0" zoomScale="80" zoomScaleNormal="80" workbookViewId="0"/>
  </sheetViews>
  <sheetFormatPr defaultColWidth="9.23046875" defaultRowHeight="15.5" x14ac:dyDescent="0.35"/>
  <cols>
    <col min="1" max="1" width="32.69140625" style="49" customWidth="1"/>
    <col min="2" max="3" width="20.07421875" style="49" customWidth="1"/>
    <col min="4" max="4" width="13.84375" style="49" customWidth="1"/>
    <col min="5" max="5" width="20.07421875" style="49" customWidth="1"/>
    <col min="6" max="6" width="2.765625" style="49" customWidth="1"/>
    <col min="7" max="7" width="19.07421875" style="49" hidden="1" customWidth="1"/>
    <col min="8" max="8" width="2.765625" style="49" hidden="1" customWidth="1"/>
    <col min="9" max="9" width="17.4609375" style="49" hidden="1" customWidth="1"/>
    <col min="10" max="10" width="2.765625" style="49" hidden="1" customWidth="1"/>
    <col min="11" max="11" width="2.07421875" style="49" hidden="1" customWidth="1"/>
    <col min="12" max="12" width="2.53515625" style="49" hidden="1" customWidth="1"/>
    <col min="13" max="13" width="8" style="49" hidden="1" customWidth="1"/>
    <col min="14" max="16384" width="9.23046875" style="49"/>
  </cols>
  <sheetData>
    <row r="1" spans="1:13" s="146" customFormat="1" ht="25" customHeight="1" x14ac:dyDescent="0.35">
      <c r="A1" s="62" t="s">
        <v>335</v>
      </c>
      <c r="B1" s="158"/>
      <c r="C1" s="158"/>
      <c r="D1" s="158"/>
      <c r="E1" s="158"/>
    </row>
    <row r="2" spans="1:13" ht="21.65" customHeight="1" x14ac:dyDescent="0.35">
      <c r="A2" s="72" t="s">
        <v>97</v>
      </c>
      <c r="B2" s="156"/>
      <c r="C2" s="156"/>
      <c r="D2" s="156"/>
      <c r="E2" s="147"/>
      <c r="M2" s="147"/>
    </row>
    <row r="3" spans="1:13" s="150" customFormat="1" ht="46" customHeight="1" x14ac:dyDescent="0.35">
      <c r="A3" s="159" t="s">
        <v>23</v>
      </c>
      <c r="B3" s="160" t="s">
        <v>182</v>
      </c>
      <c r="C3" s="160" t="s">
        <v>176</v>
      </c>
      <c r="D3" s="160" t="s">
        <v>28</v>
      </c>
      <c r="E3" s="160" t="s">
        <v>24</v>
      </c>
      <c r="G3" s="161"/>
      <c r="I3" s="161"/>
      <c r="K3" s="161"/>
      <c r="M3" s="161"/>
    </row>
    <row r="4" spans="1:13" x14ac:dyDescent="0.35">
      <c r="A4" s="49" t="s">
        <v>7</v>
      </c>
      <c r="B4" s="151">
        <v>142316020.88256598</v>
      </c>
      <c r="C4" s="52">
        <v>149556726.2324414</v>
      </c>
      <c r="D4" s="52">
        <v>7240705.3498754203</v>
      </c>
      <c r="E4" s="162">
        <v>5.087765456743755E-2</v>
      </c>
      <c r="G4" s="151"/>
      <c r="H4" s="52"/>
      <c r="I4" s="52"/>
      <c r="J4" s="52"/>
      <c r="K4" s="52"/>
      <c r="M4" s="162"/>
    </row>
    <row r="5" spans="1:13" x14ac:dyDescent="0.35">
      <c r="A5" s="49" t="s">
        <v>0</v>
      </c>
      <c r="B5" s="151">
        <v>254379801.5926117</v>
      </c>
      <c r="C5" s="52">
        <v>267114735.25692517</v>
      </c>
      <c r="D5" s="52">
        <v>12734933.664313465</v>
      </c>
      <c r="E5" s="162">
        <v>5.0062676299702499E-2</v>
      </c>
      <c r="G5" s="151"/>
      <c r="H5" s="52"/>
      <c r="I5" s="52"/>
      <c r="J5" s="52"/>
      <c r="K5" s="52"/>
      <c r="M5" s="162"/>
    </row>
    <row r="6" spans="1:13" x14ac:dyDescent="0.35">
      <c r="A6" s="49" t="s">
        <v>1</v>
      </c>
      <c r="B6" s="151">
        <v>229515944.91759819</v>
      </c>
      <c r="C6" s="52">
        <v>241436692.56828406</v>
      </c>
      <c r="D6" s="52">
        <v>11920747.650685877</v>
      </c>
      <c r="E6" s="162">
        <v>5.19386470293631E-2</v>
      </c>
      <c r="G6" s="151"/>
      <c r="H6" s="52"/>
      <c r="I6" s="52"/>
      <c r="J6" s="52"/>
      <c r="K6" s="52"/>
      <c r="M6" s="162"/>
    </row>
    <row r="7" spans="1:13" x14ac:dyDescent="0.35">
      <c r="A7" s="49" t="s">
        <v>8</v>
      </c>
      <c r="B7" s="151">
        <v>205889854.809903</v>
      </c>
      <c r="C7" s="52">
        <v>217745653.09982577</v>
      </c>
      <c r="D7" s="52">
        <v>11855798.289922774</v>
      </c>
      <c r="E7" s="162">
        <v>5.7583207782963219E-2</v>
      </c>
      <c r="G7" s="151"/>
      <c r="H7" s="52"/>
      <c r="I7" s="52"/>
      <c r="J7" s="52"/>
      <c r="K7" s="52"/>
      <c r="M7" s="162"/>
    </row>
    <row r="8" spans="1:13" x14ac:dyDescent="0.35">
      <c r="A8" s="49" t="s">
        <v>9</v>
      </c>
      <c r="B8" s="151">
        <v>286086978.45299363</v>
      </c>
      <c r="C8" s="52">
        <v>301521308.55483335</v>
      </c>
      <c r="D8" s="52">
        <v>15434330.101839721</v>
      </c>
      <c r="E8" s="162">
        <v>5.3949781934502498E-2</v>
      </c>
      <c r="G8" s="151"/>
      <c r="H8" s="52"/>
      <c r="I8" s="52"/>
      <c r="J8" s="52"/>
      <c r="K8" s="52"/>
      <c r="M8" s="162"/>
    </row>
    <row r="9" spans="1:13" x14ac:dyDescent="0.35">
      <c r="A9" s="49" t="s">
        <v>10</v>
      </c>
      <c r="B9" s="151">
        <v>256883256.60377309</v>
      </c>
      <c r="C9" s="52">
        <v>267917510.80818367</v>
      </c>
      <c r="D9" s="52">
        <v>11034254.204410583</v>
      </c>
      <c r="E9" s="162">
        <v>4.2954353468938826E-2</v>
      </c>
      <c r="G9" s="151"/>
      <c r="H9" s="52"/>
      <c r="I9" s="52"/>
      <c r="J9" s="52"/>
      <c r="K9" s="52"/>
      <c r="M9" s="162"/>
    </row>
    <row r="10" spans="1:13" x14ac:dyDescent="0.35">
      <c r="A10" s="49" t="s">
        <v>2</v>
      </c>
      <c r="B10" s="151">
        <v>267839490.07784039</v>
      </c>
      <c r="C10" s="52">
        <v>282649201.86181468</v>
      </c>
      <c r="D10" s="52">
        <v>14809711.78397429</v>
      </c>
      <c r="E10" s="162">
        <v>5.5293234689441216E-2</v>
      </c>
      <c r="G10" s="151"/>
      <c r="H10" s="52"/>
      <c r="I10" s="52"/>
      <c r="J10" s="52"/>
      <c r="K10" s="52"/>
      <c r="M10" s="162"/>
    </row>
    <row r="11" spans="1:13" x14ac:dyDescent="0.35">
      <c r="A11" s="49" t="s">
        <v>3</v>
      </c>
      <c r="B11" s="151">
        <v>150200227.74315119</v>
      </c>
      <c r="C11" s="52">
        <v>156236902.49493831</v>
      </c>
      <c r="D11" s="52">
        <v>6036674.7517871261</v>
      </c>
      <c r="E11" s="162">
        <v>4.0190849524609898E-2</v>
      </c>
      <c r="G11" s="151"/>
      <c r="H11" s="52"/>
      <c r="I11" s="52"/>
      <c r="J11" s="52"/>
      <c r="K11" s="52"/>
      <c r="M11" s="162"/>
    </row>
    <row r="12" spans="1:13" x14ac:dyDescent="0.35">
      <c r="A12" s="49" t="s">
        <v>11</v>
      </c>
      <c r="B12" s="151">
        <v>247580569.44137529</v>
      </c>
      <c r="C12" s="52">
        <v>261271029.7073538</v>
      </c>
      <c r="D12" s="52">
        <v>13690460.265978515</v>
      </c>
      <c r="E12" s="162">
        <v>5.5296989973279323E-2</v>
      </c>
      <c r="G12" s="151"/>
      <c r="H12" s="52"/>
      <c r="I12" s="52"/>
      <c r="J12" s="52"/>
      <c r="K12" s="52"/>
      <c r="M12" s="162"/>
    </row>
    <row r="13" spans="1:13" x14ac:dyDescent="0.35">
      <c r="A13" s="49" t="s">
        <v>12</v>
      </c>
      <c r="B13" s="151">
        <v>375548971.59931082</v>
      </c>
      <c r="C13" s="52">
        <v>395639553.66487318</v>
      </c>
      <c r="D13" s="52">
        <v>20090582.065562367</v>
      </c>
      <c r="E13" s="162">
        <v>5.3496570580408527E-2</v>
      </c>
      <c r="G13" s="151"/>
      <c r="H13" s="52"/>
      <c r="I13" s="52"/>
      <c r="J13" s="52"/>
      <c r="K13" s="52"/>
      <c r="M13" s="162"/>
    </row>
    <row r="14" spans="1:13" x14ac:dyDescent="0.35">
      <c r="A14" s="49" t="s">
        <v>13</v>
      </c>
      <c r="B14" s="151">
        <v>463933779.40773749</v>
      </c>
      <c r="C14" s="52">
        <v>488998052.23982596</v>
      </c>
      <c r="D14" s="52">
        <v>25064272.83208847</v>
      </c>
      <c r="E14" s="162">
        <v>5.4025539731307713E-2</v>
      </c>
      <c r="G14" s="151"/>
      <c r="H14" s="52"/>
      <c r="I14" s="52"/>
      <c r="J14" s="52"/>
      <c r="K14" s="52"/>
      <c r="M14" s="162"/>
    </row>
    <row r="15" spans="1:13" x14ac:dyDescent="0.35">
      <c r="A15" s="49" t="s">
        <v>14</v>
      </c>
      <c r="B15" s="151">
        <v>292995855.80238259</v>
      </c>
      <c r="C15" s="52">
        <v>309190209.70872778</v>
      </c>
      <c r="D15" s="52">
        <v>16194353.906345189</v>
      </c>
      <c r="E15" s="162">
        <v>5.5271614207635149E-2</v>
      </c>
      <c r="G15" s="151"/>
      <c r="H15" s="52"/>
      <c r="I15" s="52"/>
      <c r="J15" s="52"/>
      <c r="K15" s="52"/>
      <c r="M15" s="162"/>
    </row>
    <row r="16" spans="1:13" x14ac:dyDescent="0.35">
      <c r="A16" s="49" t="s">
        <v>15</v>
      </c>
      <c r="B16" s="151">
        <v>277406403.28630382</v>
      </c>
      <c r="C16" s="52">
        <v>293106859.7893979</v>
      </c>
      <c r="D16" s="52">
        <v>15700456.503094077</v>
      </c>
      <c r="E16" s="162">
        <v>5.6597311082578185E-2</v>
      </c>
      <c r="G16" s="151"/>
      <c r="H16" s="52"/>
      <c r="I16" s="52"/>
      <c r="J16" s="52"/>
      <c r="K16" s="52"/>
      <c r="M16" s="162"/>
    </row>
    <row r="17" spans="1:17" x14ac:dyDescent="0.35">
      <c r="A17" s="49" t="s">
        <v>16</v>
      </c>
      <c r="B17" s="151">
        <v>244316670.7379314</v>
      </c>
      <c r="C17" s="52">
        <v>259524667.98780131</v>
      </c>
      <c r="D17" s="52">
        <v>15207997.249869913</v>
      </c>
      <c r="E17" s="162">
        <v>6.2247071409150444E-2</v>
      </c>
      <c r="G17" s="151"/>
      <c r="H17" s="52"/>
      <c r="I17" s="52"/>
      <c r="J17" s="52"/>
      <c r="K17" s="52"/>
      <c r="M17" s="162"/>
    </row>
    <row r="18" spans="1:17" x14ac:dyDescent="0.35">
      <c r="A18" s="49" t="s">
        <v>4</v>
      </c>
      <c r="B18" s="151">
        <v>494614977.40985054</v>
      </c>
      <c r="C18" s="52">
        <v>520613418.5810979</v>
      </c>
      <c r="D18" s="52">
        <v>25998441.171247363</v>
      </c>
      <c r="E18" s="162">
        <v>5.2562988099133914E-2</v>
      </c>
      <c r="G18" s="151"/>
      <c r="H18" s="52"/>
      <c r="I18" s="52"/>
      <c r="J18" s="52"/>
      <c r="K18" s="52"/>
      <c r="M18" s="162"/>
    </row>
    <row r="19" spans="1:17" x14ac:dyDescent="0.35">
      <c r="A19" s="49" t="s">
        <v>17</v>
      </c>
      <c r="B19" s="151">
        <v>122422940.04401633</v>
      </c>
      <c r="C19" s="52">
        <v>129620235.71084261</v>
      </c>
      <c r="D19" s="52">
        <v>7197295.666826278</v>
      </c>
      <c r="E19" s="162">
        <v>5.8790416765342669E-2</v>
      </c>
      <c r="G19" s="151"/>
      <c r="H19" s="52"/>
      <c r="I19" s="52"/>
      <c r="J19" s="52"/>
      <c r="K19" s="52"/>
      <c r="M19" s="162"/>
    </row>
    <row r="20" spans="1:17" x14ac:dyDescent="0.35">
      <c r="A20" s="49" t="s">
        <v>18</v>
      </c>
      <c r="B20" s="151">
        <v>366320011.1293298</v>
      </c>
      <c r="C20" s="52">
        <v>383422907.90418482</v>
      </c>
      <c r="D20" s="52">
        <v>17102896.774855018</v>
      </c>
      <c r="E20" s="162">
        <v>4.6688404278347806E-2</v>
      </c>
      <c r="G20" s="151"/>
      <c r="H20" s="52"/>
      <c r="I20" s="52"/>
      <c r="J20" s="52"/>
      <c r="K20" s="52"/>
      <c r="M20" s="162"/>
    </row>
    <row r="21" spans="1:17" x14ac:dyDescent="0.35">
      <c r="A21" s="49" t="s">
        <v>5</v>
      </c>
      <c r="B21" s="151">
        <v>145116106.19664484</v>
      </c>
      <c r="C21" s="151">
        <v>152443533.80060086</v>
      </c>
      <c r="D21" s="151">
        <v>7327427.6039560139</v>
      </c>
      <c r="E21" s="163">
        <v>5.0493551653230807E-2</v>
      </c>
      <c r="G21" s="151"/>
      <c r="H21" s="52"/>
      <c r="I21" s="52"/>
      <c r="J21" s="52"/>
      <c r="K21" s="52"/>
      <c r="M21" s="162"/>
    </row>
    <row r="22" spans="1:17" x14ac:dyDescent="0.35">
      <c r="A22" s="49" t="s">
        <v>6</v>
      </c>
      <c r="B22" s="151">
        <v>186316890.52638069</v>
      </c>
      <c r="C22" s="151">
        <v>196885734.70754057</v>
      </c>
      <c r="D22" s="151">
        <v>10568844.181159884</v>
      </c>
      <c r="E22" s="163">
        <v>5.6725099647707125E-2</v>
      </c>
      <c r="G22" s="151"/>
      <c r="H22" s="52"/>
      <c r="I22" s="151"/>
      <c r="J22" s="151"/>
      <c r="K22" s="52"/>
      <c r="L22" s="164"/>
      <c r="M22" s="162"/>
    </row>
    <row r="23" spans="1:17" x14ac:dyDescent="0.35">
      <c r="A23" s="49" t="s">
        <v>19</v>
      </c>
      <c r="B23" s="151">
        <v>160273415.07609987</v>
      </c>
      <c r="C23" s="151">
        <v>169292577.31895113</v>
      </c>
      <c r="D23" s="151">
        <v>9019162.2428512573</v>
      </c>
      <c r="E23" s="163">
        <v>5.6273601199355761E-2</v>
      </c>
      <c r="G23" s="151"/>
      <c r="H23" s="52"/>
      <c r="I23" s="151"/>
      <c r="J23" s="151"/>
      <c r="K23" s="52"/>
      <c r="L23" s="164"/>
      <c r="M23" s="162"/>
    </row>
    <row r="24" spans="1:17" x14ac:dyDescent="0.35">
      <c r="A24" s="49" t="s">
        <v>20</v>
      </c>
      <c r="B24" s="151">
        <v>309475245.99264407</v>
      </c>
      <c r="C24" s="151">
        <v>330126372.44989097</v>
      </c>
      <c r="D24" s="151">
        <v>20651126.4572469</v>
      </c>
      <c r="E24" s="163">
        <v>6.6729493633677431E-2</v>
      </c>
      <c r="F24" s="164"/>
      <c r="G24" s="151"/>
      <c r="H24" s="151"/>
      <c r="I24" s="151"/>
      <c r="J24" s="151"/>
      <c r="K24" s="52"/>
      <c r="L24" s="164"/>
      <c r="M24" s="162"/>
    </row>
    <row r="25" spans="1:17" x14ac:dyDescent="0.35">
      <c r="A25" s="49" t="s">
        <v>21</v>
      </c>
      <c r="B25" s="151">
        <v>668212821.26954424</v>
      </c>
      <c r="C25" s="151">
        <v>704417541.55165315</v>
      </c>
      <c r="D25" s="151">
        <v>36204720.282108903</v>
      </c>
      <c r="E25" s="163">
        <v>5.4181421142628167E-2</v>
      </c>
      <c r="F25" s="164"/>
      <c r="G25" s="151"/>
      <c r="H25" s="151"/>
      <c r="I25" s="151"/>
      <c r="J25" s="151"/>
      <c r="K25" s="52"/>
      <c r="L25" s="164"/>
      <c r="M25" s="162"/>
    </row>
    <row r="26" spans="1:17" s="53" customFormat="1" ht="15.75" customHeight="1" x14ac:dyDescent="0.35">
      <c r="A26" s="153" t="s">
        <v>22</v>
      </c>
      <c r="B26" s="154">
        <v>6147646232.9999895</v>
      </c>
      <c r="C26" s="154">
        <v>6478731425.9999876</v>
      </c>
      <c r="D26" s="154">
        <v>331085192.9999994</v>
      </c>
      <c r="E26" s="165">
        <v>5.3855602689491966E-2</v>
      </c>
      <c r="G26" s="166"/>
      <c r="H26" s="166"/>
      <c r="I26" s="166"/>
      <c r="J26" s="166"/>
      <c r="K26" s="166"/>
      <c r="N26" s="49"/>
      <c r="O26" s="49"/>
      <c r="P26" s="49"/>
      <c r="Q26" s="49"/>
    </row>
    <row r="28" spans="1:17" x14ac:dyDescent="0.35">
      <c r="G28" s="52"/>
    </row>
    <row r="30" spans="1:17" x14ac:dyDescent="0.35">
      <c r="C30" s="167"/>
      <c r="E30" s="168"/>
    </row>
    <row r="31" spans="1:17" x14ac:dyDescent="0.35">
      <c r="C31" s="167"/>
      <c r="E31" s="168"/>
    </row>
    <row r="32" spans="1:17" x14ac:dyDescent="0.35">
      <c r="C32" s="167"/>
      <c r="E32" s="168"/>
    </row>
    <row r="33" spans="3:5" x14ac:dyDescent="0.35">
      <c r="C33" s="167"/>
      <c r="E33" s="168"/>
    </row>
    <row r="34" spans="3:5" x14ac:dyDescent="0.35">
      <c r="C34" s="167"/>
      <c r="E34" s="168"/>
    </row>
    <row r="35" spans="3:5" x14ac:dyDescent="0.35">
      <c r="C35" s="167"/>
      <c r="E35" s="168"/>
    </row>
    <row r="36" spans="3:5" x14ac:dyDescent="0.35">
      <c r="C36" s="167"/>
      <c r="E36" s="168"/>
    </row>
    <row r="37" spans="3:5" x14ac:dyDescent="0.35">
      <c r="C37" s="167"/>
      <c r="E37" s="168"/>
    </row>
    <row r="38" spans="3:5" x14ac:dyDescent="0.35">
      <c r="C38" s="167"/>
      <c r="E38" s="168"/>
    </row>
    <row r="39" spans="3:5" x14ac:dyDescent="0.35">
      <c r="C39" s="167"/>
      <c r="E39" s="168"/>
    </row>
    <row r="40" spans="3:5" x14ac:dyDescent="0.35">
      <c r="C40" s="167"/>
      <c r="E40" s="168"/>
    </row>
    <row r="41" spans="3:5" x14ac:dyDescent="0.35">
      <c r="C41" s="167"/>
      <c r="E41" s="168"/>
    </row>
    <row r="42" spans="3:5" x14ac:dyDescent="0.35">
      <c r="C42" s="167"/>
      <c r="E42" s="168"/>
    </row>
    <row r="43" spans="3:5" x14ac:dyDescent="0.35">
      <c r="C43" s="167"/>
      <c r="E43" s="168"/>
    </row>
    <row r="44" spans="3:5" x14ac:dyDescent="0.35">
      <c r="C44" s="167"/>
      <c r="E44" s="168"/>
    </row>
    <row r="45" spans="3:5" x14ac:dyDescent="0.35">
      <c r="C45" s="167"/>
      <c r="E45" s="168"/>
    </row>
    <row r="46" spans="3:5" x14ac:dyDescent="0.35">
      <c r="C46" s="167"/>
      <c r="E46" s="168"/>
    </row>
    <row r="47" spans="3:5" x14ac:dyDescent="0.35">
      <c r="C47" s="167"/>
      <c r="E47" s="168"/>
    </row>
    <row r="48" spans="3:5" x14ac:dyDescent="0.35">
      <c r="C48" s="167"/>
      <c r="E48" s="168"/>
    </row>
    <row r="49" spans="3:5" x14ac:dyDescent="0.35">
      <c r="C49" s="167"/>
      <c r="E49" s="168"/>
    </row>
    <row r="50" spans="3:5" x14ac:dyDescent="0.35">
      <c r="C50" s="167"/>
      <c r="E50" s="168"/>
    </row>
    <row r="51" spans="3:5" x14ac:dyDescent="0.35">
      <c r="E51" s="168"/>
    </row>
    <row r="53" spans="3:5" x14ac:dyDescent="0.35">
      <c r="C53" s="50"/>
    </row>
  </sheetData>
  <phoneticPr fontId="4" type="noConversion"/>
  <conditionalFormatting sqref="F2:G2 F26:M26">
    <cfRule type="expression" dxfId="7" priority="4" stopIfTrue="1">
      <formula>#REF!="Final"</formula>
    </cfRule>
  </conditionalFormatting>
  <conditionalFormatting sqref="H2:L2">
    <cfRule type="expression" dxfId="6" priority="5" stopIfTrue="1">
      <formula>#REF!="Final"</formula>
    </cfRule>
  </conditionalFormatting>
  <conditionalFormatting sqref="M2">
    <cfRule type="expression" dxfId="5" priority="2" stopIfTrue="1">
      <formula>#REF!&gt;0</formula>
    </cfRule>
  </conditionalFormatting>
  <conditionalFormatting sqref="E2">
    <cfRule type="expression" dxfId="4" priority="1" stopIfTrue="1">
      <formula>#REF!&gt;0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A39201601</value>
    </field>
    <field name="Objective-Title">
      <value order="0">2021-22 Settlement Final Key Briefing Tables - Amendment - Welsh</value>
    </field>
    <field name="Objective-Description">
      <value order="0"/>
    </field>
    <field name="Objective-CreationStamp">
      <value order="0">2022-03-07T15:07:54Z</value>
    </field>
    <field name="Objective-IsApproved">
      <value order="0">false</value>
    </field>
    <field name="Objective-IsPublished">
      <value order="0">true</value>
    </field>
    <field name="Objective-DatePublished">
      <value order="0">2022-03-08T14:11:07Z</value>
    </field>
    <field name="Objective-ModificationStamp">
      <value order="0">2022-03-08T14:11:07Z</value>
    </field>
    <field name="Objective-Owner">
      <value order="0">Caddick, Ashley (EPS - LG - FPS)</value>
    </field>
    <field name="Objective-Path">
      <value order="0">Objective Global Folder:Business File Plan:Education &amp; Public Services (EPS):Education &amp; Public Services (EPS) - Local Government - Finance Policy:1 - Save:Unitary Authority Settlement:Administration:2021-2022:Local Authorities - 2021-2022 - Unitary Authorities Settlement - Reports &amp; Outputs:Amendment - 2021-22 Settlement</value>
    </field>
    <field name="Objective-Parent">
      <value order="0">Amendment - 2021-22 Settlement</value>
    </field>
    <field name="Objective-State">
      <value order="0">Published</value>
    </field>
    <field name="Objective-VersionId">
      <value order="0">vA75930786</value>
    </field>
    <field name="Objective-Version">
      <value order="0">3.0</value>
    </field>
    <field name="Objective-VersionNumber">
      <value order="0">4</value>
    </field>
    <field name="Objective-VersionComment">
      <value order="0"/>
    </field>
    <field name="Objective-FileNumber">
      <value order="0">qA1434412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9" ma:contentTypeDescription="Create a new document." ma:contentTypeScope="" ma:versionID="6cea25c280ab7985df9012e4369483ac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364dd777d5a6cc8bdf9b0b7cd3543151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C5847C38-2425-49F3-9005-48F285D83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ECE9E2-9B6C-4898-B26E-C037F44C552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1DB470-13A4-4DEE-989B-B0F022615470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ea8e2f1-ddf1-43bb-8dd9-6e781c1fd173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Rhestr gynnwys</vt:lpstr>
      <vt:lpstr>Tabl_1a</vt:lpstr>
      <vt:lpstr>Tabl_1b</vt:lpstr>
      <vt:lpstr>Tabl_1c</vt:lpstr>
      <vt:lpstr>Tabl_2a</vt:lpstr>
      <vt:lpstr>Tabl_2b</vt:lpstr>
      <vt:lpstr>Tabl_2c</vt:lpstr>
      <vt:lpstr>Tabl_3</vt:lpstr>
      <vt:lpstr>Tabl_4a</vt:lpstr>
      <vt:lpstr>Tabl_4b</vt:lpstr>
      <vt:lpstr>Tabl_4c</vt:lpstr>
      <vt:lpstr>Tabl_4d</vt:lpstr>
      <vt:lpstr>Tabl_5</vt:lpstr>
      <vt:lpstr>Tabl_6</vt:lpstr>
      <vt:lpstr>Tabl_7</vt:lpstr>
      <vt:lpstr>Nodiaddau</vt:lpstr>
    </vt:vector>
  </TitlesOfParts>
  <Company>Welsh Assembly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edwardss5</dc:creator>
  <cp:lastModifiedBy>Fulker, Louise (EPS - Digital and Strategic Comms)</cp:lastModifiedBy>
  <cp:lastPrinted>2016-10-14T12:35:10Z</cp:lastPrinted>
  <dcterms:created xsi:type="dcterms:W3CDTF">2010-10-15T11:12:03Z</dcterms:created>
  <dcterms:modified xsi:type="dcterms:W3CDTF">2022-03-08T14:19:40Z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A39201601</vt:lpwstr>
  </property>
  <property fmtid="{D5CDD505-2E9C-101B-9397-08002B2CF9AE}" pid="4" name="Objective-Title">
    <vt:lpwstr>2021-22 Settlement Final Key Briefing Tables - Amendment - Welsh</vt:lpwstr>
  </property>
  <property fmtid="{D5CDD505-2E9C-101B-9397-08002B2CF9AE}" pid="5" name="Objective-Description">
    <vt:lpwstr/>
  </property>
  <property fmtid="{D5CDD505-2E9C-101B-9397-08002B2CF9AE}" pid="6" name="Objective-CreationStamp">
    <vt:filetime>2022-03-07T15:20:13Z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2022-03-08T14:11:07Z</vt:filetime>
  </property>
  <property fmtid="{D5CDD505-2E9C-101B-9397-08002B2CF9AE}" pid="10" name="Objective-ModificationStamp">
    <vt:filetime>2022-03-08T14:11:07Z</vt:filetime>
  </property>
  <property fmtid="{D5CDD505-2E9C-101B-9397-08002B2CF9AE}" pid="11" name="Objective-Owner">
    <vt:lpwstr>Caddick, Ashley (EPS - LG - FPS)</vt:lpwstr>
  </property>
  <property fmtid="{D5CDD505-2E9C-101B-9397-08002B2CF9AE}" pid="12" name="Objective-Path">
    <vt:lpwstr>Objective Global Folder:Business File Plan:Education &amp; Public Services (EPS):Education &amp; Public Services (EPS) - Local Government - Finance Policy:1 - Save:Unitary Authority Settlement:Administration:2021-2022:Local Authorities - 2021-2022 - Unitary Autho</vt:lpwstr>
  </property>
  <property fmtid="{D5CDD505-2E9C-101B-9397-08002B2CF9AE}" pid="13" name="Objective-Parent">
    <vt:lpwstr>Amendment - 2021-22 Settlement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vA75930786</vt:lpwstr>
  </property>
  <property fmtid="{D5CDD505-2E9C-101B-9397-08002B2CF9AE}" pid="16" name="Objective-Version">
    <vt:lpwstr>3.0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  <property fmtid="{D5CDD505-2E9C-101B-9397-08002B2CF9AE}" pid="26" name="ContentTypeId">
    <vt:lpwstr>0x0101009635F2668BD12043972266CC600EA70D</vt:lpwstr>
  </property>
</Properties>
</file>