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ustomProperty15.bin" ContentType="application/vnd.openxmlformats-officedocument.spreadsheetml.customProperty"/>
  <Override PartName="/xl/customProperty16.bin" ContentType="application/vnd.openxmlformats-officedocument.spreadsheetml.customProperty"/>
  <Override PartName="/xl/customProperty17.bin" ContentType="application/vnd.openxmlformats-officedocument.spreadsheetml.customProperty"/>
  <Override PartName="/xl/customProperty18.bin" ContentType="application/vnd.openxmlformats-officedocument.spreadsheetml.customProperty"/>
  <Override PartName="/xl/customProperty19.bin" ContentType="application/vnd.openxmlformats-officedocument.spreadsheetml.customProperty"/>
  <Override PartName="/xl/customProperty20.bin" ContentType="application/vnd.openxmlformats-officedocument.spreadsheetml.customProperty"/>
  <Override PartName="/xl/customProperty21.bin" ContentType="application/vnd.openxmlformats-officedocument.spreadsheetml.customProperty"/>
  <Override PartName="/xl/customProperty22.bin" ContentType="application/vnd.openxmlformats-officedocument.spreadsheetml.customProperty"/>
  <Override PartName="/xl/customProperty23.bin" ContentType="application/vnd.openxmlformats-officedocument.spreadsheetml.customProperty"/>
  <Override PartName="/xl/customProperty24.bin" ContentType="application/vnd.openxmlformats-officedocument.spreadsheetml.customProperty"/>
  <Override PartName="/xl/customProperty25.bin" ContentType="application/vnd.openxmlformats-officedocument.spreadsheetml.customProperty"/>
  <Override PartName="/xl/customProperty26.bin" ContentType="application/vnd.openxmlformats-officedocument.spreadsheetml.customProperty"/>
  <Override PartName="/xl/customProperty27.bin" ContentType="application/vnd.openxmlformats-officedocument.spreadsheetml.customProperty"/>
  <Override PartName="/xl/customProperty28.bin" ContentType="application/vnd.openxmlformats-officedocument.spreadsheetml.customProperty"/>
  <Override PartName="/xl/customProperty29.bin" ContentType="application/vnd.openxmlformats-officedocument.spreadsheetml.customProperty"/>
  <Override PartName="/xl/customProperty30.bin" ContentType="application/vnd.openxmlformats-officedocument.spreadsheetml.customProperty"/>
  <Override PartName="/xl/customProperty31.bin" ContentType="application/vnd.openxmlformats-officedocument.spreadsheetml.customProperty"/>
  <Override PartName="/xl/customProperty32.bin" ContentType="application/vnd.openxmlformats-officedocument.spreadsheetml.customProperty"/>
  <Override PartName="/xl/customProperty33.bin" ContentType="application/vnd.openxmlformats-officedocument.spreadsheetml.customProperty"/>
  <Override PartName="/xl/customProperty34.bin" ContentType="application/vnd.openxmlformats-officedocument.spreadsheetml.customProperty"/>
  <Override PartName="/xl/customProperty35.bin" ContentType="application/vnd.openxmlformats-officedocument.spreadsheetml.customProperty"/>
  <Override PartName="/xl/customProperty36.bin" ContentType="application/vnd.openxmlformats-officedocument.spreadsheetml.customProperty"/>
  <Override PartName="/xl/customProperty37.bin" ContentType="application/vnd.openxmlformats-officedocument.spreadsheetml.customProperty"/>
  <Override PartName="/xl/customProperty38.bin" ContentType="application/vnd.openxmlformats-officedocument.spreadsheetml.customProperty"/>
  <Override PartName="/xl/customProperty39.bin" ContentType="application/vnd.openxmlformats-officedocument.spreadsheetml.customProperty"/>
  <Override PartName="/xl/customProperty40.bin" ContentType="application/vnd.openxmlformats-officedocument.spreadsheetml.customProperty"/>
  <Override PartName="/xl/customProperty41.bin" ContentType="application/vnd.openxmlformats-officedocument.spreadsheetml.customProperty"/>
  <Override PartName="/xl/customProperty42.bin" ContentType="application/vnd.openxmlformats-officedocument.spreadsheetml.customProperty"/>
  <Override PartName="/xl/customProperty43.bin" ContentType="application/vnd.openxmlformats-officedocument.spreadsheetml.customProperty"/>
  <Override PartName="/xl/customProperty44.bin" ContentType="application/vnd.openxmlformats-officedocument.spreadsheetml.customProperty"/>
  <Override PartName="/xl/customProperty45.bin" ContentType="application/vnd.openxmlformats-officedocument.spreadsheetml.customProperty"/>
  <Override PartName="/xl/drawings/drawing1.xml" ContentType="application/vnd.openxmlformats-officedocument.drawing+xml"/>
  <Override PartName="/xl/customProperty46.bin" ContentType="application/vnd.openxmlformats-officedocument.spreadsheetml.customProperty"/>
  <Override PartName="/xl/drawings/drawing2.xml" ContentType="application/vnd.openxmlformats-officedocument.drawing+xml"/>
  <Override PartName="/xl/customProperty47.bin" ContentType="application/vnd.openxmlformats-officedocument.spreadsheetml.customProperty"/>
  <Override PartName="/xl/customProperty48.bin" ContentType="application/vnd.openxmlformats-officedocument.spreadsheetml.customProperty"/>
  <Override PartName="/xl/customProperty49.bin" ContentType="application/vnd.openxmlformats-officedocument.spreadsheetml.customProperty"/>
  <Override PartName="/xl/customProperty50.bin" ContentType="application/vnd.openxmlformats-officedocument.spreadsheetml.customProperty"/>
  <Override PartName="/xl/customProperty51.bin" ContentType="application/vnd.openxmlformats-officedocument.spreadsheetml.customProperty"/>
  <Override PartName="/xl/customProperty52.bin" ContentType="application/vnd.openxmlformats-officedocument.spreadsheetml.customProperty"/>
  <Override PartName="/xl/customProperty53.bin" ContentType="application/vnd.openxmlformats-officedocument.spreadsheetml.customProperty"/>
  <Override PartName="/xl/customProperty54.bin" ContentType="application/vnd.openxmlformats-officedocument.spreadsheetml.customProperty"/>
  <Override PartName="/xl/customProperty55.bin" ContentType="application/vnd.openxmlformats-officedocument.spreadsheetml.customProperty"/>
  <Override PartName="/xl/customProperty56.bin" ContentType="application/vnd.openxmlformats-officedocument.spreadsheetml.customProperty"/>
  <Override PartName="/xl/customProperty57.bin" ContentType="application/vnd.openxmlformats-officedocument.spreadsheetml.customProperty"/>
  <Override PartName="/xl/customProperty58.bin" ContentType="application/vnd.openxmlformats-officedocument.spreadsheetml.customProperty"/>
  <Override PartName="/xl/customProperty59.bin" ContentType="application/vnd.openxmlformats-officedocument.spreadsheetml.customProperty"/>
  <Override PartName="/xl/customProperty60.bin" ContentType="application/vnd.openxmlformats-officedocument.spreadsheetml.customProperty"/>
  <Override PartName="/xl/customProperty61.bin" ContentType="application/vnd.openxmlformats-officedocument.spreadsheetml.customProperty"/>
  <Override PartName="/xl/customProperty6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inso365.sharepoint.com/sites/AnnualReportandAccounts/Shared Documents/ARA 2021-22/Final Version/Welsh Lang/"/>
    </mc:Choice>
  </mc:AlternateContent>
  <xr:revisionPtr revIDLastSave="5882" documentId="8_{8D8C8AB8-2AF4-4F26-A184-C0D36E1905C2}" xr6:coauthVersionLast="47" xr6:coauthVersionMax="47" xr10:uidLastSave="{B595EE19-188A-4369-A7BD-A92BDEE9D365}"/>
  <bookViews>
    <workbookView xWindow="-25710" yWindow="650" windowWidth="25820" windowHeight="14020" firstSheet="1" activeTab="1" xr2:uid="{A00368AA-308F-41A8-A1ED-A414157FBBD2}"/>
  </bookViews>
  <sheets>
    <sheet name="T1 - Single Total Figs (Org)" sheetId="1" state="hidden" r:id="rId1"/>
    <sheet name="Graff 1" sheetId="47" r:id="rId2"/>
    <sheet name="OLD Graph 4" sheetId="48" state="hidden" r:id="rId3"/>
    <sheet name="Tabl 1" sheetId="91" r:id="rId4"/>
    <sheet name="Graff 2" sheetId="49" r:id="rId5"/>
    <sheet name="Graff 3" sheetId="50" r:id="rId6"/>
    <sheet name="Graff 4" sheetId="90" r:id="rId7"/>
    <sheet name="OLD Graph 7" sheetId="51" state="hidden" r:id="rId8"/>
    <sheet name="Graff 5" sheetId="54" r:id="rId9"/>
    <sheet name="OLD Graph 11" sheetId="55" state="hidden" r:id="rId10"/>
    <sheet name="Graff 6" sheetId="56" r:id="rId11"/>
    <sheet name="Graff 7" sheetId="93" r:id="rId12"/>
    <sheet name="Graff 8" sheetId="85" r:id="rId13"/>
    <sheet name="Graff 9" sheetId="57" r:id="rId14"/>
    <sheet name="Graff 10" sheetId="58" r:id="rId15"/>
    <sheet name="Graff 11" sheetId="59" r:id="rId16"/>
    <sheet name="Graff 12" sheetId="60" r:id="rId17"/>
    <sheet name="Graff 13" sheetId="61" r:id="rId18"/>
    <sheet name="Graff 14" sheetId="62" r:id="rId19"/>
    <sheet name="Graff 15" sheetId="63" r:id="rId20"/>
    <sheet name="Graff 16" sheetId="64" r:id="rId21"/>
    <sheet name="Graff 17" sheetId="65" r:id="rId22"/>
    <sheet name="Graff 18" sheetId="74" r:id="rId23"/>
    <sheet name="Graff 19" sheetId="76" r:id="rId24"/>
    <sheet name="Tabl 2" sheetId="77" r:id="rId25"/>
    <sheet name="Graff 20" sheetId="78" r:id="rId26"/>
    <sheet name="Tabl 3" sheetId="36" r:id="rId27"/>
    <sheet name="Tabl 4" sheetId="2" r:id="rId28"/>
    <sheet name="Tabl 5" sheetId="3" r:id="rId29"/>
    <sheet name="Tabl 6" sheetId="94" r:id="rId30"/>
    <sheet name="Tabl 7" sheetId="4" r:id="rId31"/>
    <sheet name="Tabl 8" sheetId="5" r:id="rId32"/>
    <sheet name="Tabl 9" sheetId="6" r:id="rId33"/>
    <sheet name="Tabl 10" sheetId="7" r:id="rId34"/>
    <sheet name="Tabl 11" sheetId="8" r:id="rId35"/>
    <sheet name="Tabl 12" sheetId="9" r:id="rId36"/>
    <sheet name="Tabl 13" sheetId="10" r:id="rId37"/>
    <sheet name="Tabl 14" sheetId="11" r:id="rId38"/>
    <sheet name="Tabl 15" sheetId="12" r:id="rId39"/>
    <sheet name="Tabl 16" sheetId="14" r:id="rId40"/>
    <sheet name="Tabl 17" sheetId="15" r:id="rId41"/>
    <sheet name="Tabl 18" sheetId="16" r:id="rId42"/>
    <sheet name="Tudalen 106" sheetId="18" r:id="rId43"/>
    <sheet name="Tudalen 107" sheetId="19" r:id="rId44"/>
    <sheet name="Tudalen 108" sheetId="20" r:id="rId45"/>
    <sheet name="Tudalen 109" sheetId="21" r:id="rId46"/>
    <sheet name="Tudalen 112" sheetId="22" r:id="rId47"/>
    <sheet name="Tudalen 114" sheetId="89" r:id="rId48"/>
    <sheet name="Tudalen 115-1" sheetId="86" r:id="rId49"/>
    <sheet name="Tudalen 115-2" sheetId="92" r:id="rId50"/>
    <sheet name="Tudalen 116" sheetId="23" r:id="rId51"/>
    <sheet name="Tudalen 117" sheetId="24" r:id="rId52"/>
    <sheet name="Tudalen 118" sheetId="25" r:id="rId53"/>
    <sheet name="Tudalen 119" sheetId="26" r:id="rId54"/>
    <sheet name="Tudalen 120" sheetId="27" r:id="rId55"/>
    <sheet name="Tudalen 121" sheetId="28" r:id="rId56"/>
    <sheet name="Tudalen 122-1" sheetId="29" r:id="rId57"/>
    <sheet name="Tudalen 122-2" sheetId="30" r:id="rId58"/>
    <sheet name="Tudalen 122-3" sheetId="31" r:id="rId59"/>
    <sheet name="Tudalen 123-1" sheetId="32" r:id="rId60"/>
    <sheet name="Tudalen 123-2" sheetId="33" r:id="rId61"/>
    <sheet name="Tudalen 124" sheetId="34" r:id="rId62"/>
  </sheets>
  <definedNames>
    <definedName name="_ftn1" localSheetId="0">'T1 - Single Total Figs (Org)'!$A$37</definedName>
    <definedName name="_ftn1" localSheetId="26">'Tabl 3'!$A$18</definedName>
    <definedName name="_ftn2" localSheetId="0">'T1 - Single Total Figs (Org)'!$A$38</definedName>
    <definedName name="_ftn2" localSheetId="26">'Tabl 3'!$A$20</definedName>
    <definedName name="_ftn3" localSheetId="52">'Tudalen 118'!$A$39</definedName>
    <definedName name="_ftnref1" localSheetId="0">'T1 - Single Total Figs (Org)'!$B$2</definedName>
    <definedName name="_ftnref1" localSheetId="26">'Tabl 3'!$B$2</definedName>
    <definedName name="_ftnref2" localSheetId="0">'T1 - Single Total Figs (Org)'!#REF!</definedName>
    <definedName name="_ftnref2" localSheetId="26">'Tabl 3'!#REF!</definedName>
    <definedName name="_ftnref3" localSheetId="52">'Tudalen 118'!$A$32</definedName>
    <definedName name="_GoBack" localSheetId="52">'Tudalen 118'!$A$37</definedName>
    <definedName name="_Hlk2342774" localSheetId="0">'T1 - Single Total Figs (Org)'!#REF!</definedName>
    <definedName name="_Hlk2342774" localSheetId="26">'Tabl 3'!#REF!</definedName>
    <definedName name="_Hlk33429345" localSheetId="41">'Tabl 18'!$A$1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90" l="1"/>
  <c r="E6" i="90"/>
  <c r="D6" i="90"/>
  <c r="C6" i="90"/>
  <c r="B6" i="90"/>
  <c r="F5" i="90"/>
  <c r="E5" i="90"/>
  <c r="D5" i="90"/>
  <c r="C5" i="90"/>
  <c r="B5" i="90"/>
  <c r="F4" i="90"/>
  <c r="E4" i="90"/>
  <c r="D4" i="90"/>
  <c r="C4" i="90"/>
  <c r="B4" i="90"/>
  <c r="F3" i="90"/>
  <c r="E3" i="90"/>
  <c r="D3" i="90"/>
  <c r="C3" i="90"/>
  <c r="B3" i="90"/>
  <c r="C6" i="89" l="1"/>
</calcChain>
</file>

<file path=xl/sharedStrings.xml><?xml version="1.0" encoding="utf-8"?>
<sst xmlns="http://schemas.openxmlformats.org/spreadsheetml/2006/main" count="1171" uniqueCount="614">
  <si>
    <t>Table 1. Single total figures of remuneration for directors for the year ended 31 March 2021</t>
  </si>
  <si>
    <r>
      <t>Salary and fees paid</t>
    </r>
    <r>
      <rPr>
        <vertAlign val="superscript"/>
        <sz val="12"/>
        <color rgb="FFFFFFFF"/>
        <rFont val="Arial"/>
        <family val="2"/>
      </rPr>
      <t>1</t>
    </r>
  </si>
  <si>
    <t>Bonus</t>
  </si>
  <si>
    <t>Taxable benefits</t>
  </si>
  <si>
    <t>Pension related benefits</t>
  </si>
  <si>
    <t>Total for 
2020/21
(2019/20)</t>
  </si>
  <si>
    <t>£k in bands of £5k</t>
  </si>
  <si>
    <t>£ to the nearest £100</t>
  </si>
  <si>
    <t>£ to the nearest £1,000</t>
  </si>
  <si>
    <t>Accounting Officer</t>
  </si>
  <si>
    <t>Sarah Richards
Chief Executive</t>
  </si>
  <si>
    <t xml:space="preserve"> (140-145)</t>
  </si>
  <si>
    <t>(-)</t>
  </si>
  <si>
    <t>(195-200)</t>
  </si>
  <si>
    <t>Executive Directors</t>
  </si>
  <si>
    <t>Paul McGuiness
Director of Corporate Services (from March 2020)</t>
  </si>
  <si>
    <t>(0-5)
(75-80
full-time
equivalent)</t>
  </si>
  <si>
    <t>(0-5)</t>
  </si>
  <si>
    <t>02/02/21 - have asked for clarification of job title.</t>
  </si>
  <si>
    <t>Navees Rahman
Director of Corporate Services (to March 2020 and from December 2020)</t>
  </si>
  <si>
    <t>(85-90)</t>
  </si>
  <si>
    <t xml:space="preserve"> (135-140)</t>
  </si>
  <si>
    <t>Graham Stallwood
Director of Operations (from May 2019)</t>
  </si>
  <si>
    <t>(90-95)
(100-105
full-time equivalent)</t>
  </si>
  <si>
    <t>(125-130)</t>
  </si>
  <si>
    <t>Christine Thorby
Director of Strategy</t>
  </si>
  <si>
    <t>(110-115)</t>
  </si>
  <si>
    <t>(415-420)</t>
  </si>
  <si>
    <t>Tim Guy
Director of Transformation (to March 2020)</t>
  </si>
  <si>
    <t xml:space="preserve">
(100-105)
(105-110)
full-time
equivalent</t>
  </si>
  <si>
    <t>(145-150)</t>
  </si>
  <si>
    <t>Phil Hammond
Director of Volume Casework (to July 2019)</t>
  </si>
  <si>
    <t>-</t>
  </si>
  <si>
    <t>(120-125)
(75-80
full-time
 equivalent)</t>
  </si>
  <si>
    <t>(120-125)</t>
  </si>
  <si>
    <t>Non-Executive Directors</t>
  </si>
  <si>
    <t>Trudi Elliott
Chair, Non-Executive (from April 2018)</t>
  </si>
  <si>
    <t>(20-25)</t>
  </si>
  <si>
    <t xml:space="preserve">
Sally Dixon
Director, Non-Executive (from July 2019)</t>
  </si>
  <si>
    <t>(5-10)
(10-15
full-time equivalent)</t>
  </si>
  <si>
    <t>(5-10)</t>
  </si>
  <si>
    <t>Dr Rebecca Driver
Director, Non-Executive (from December 2019)</t>
  </si>
  <si>
    <t>(0-5)
(10-15
full-time
equivalent)</t>
  </si>
  <si>
    <t>Stephen Tetlow
Director, Non-Executive (from July 2019)</t>
  </si>
  <si>
    <t>(5-10)
(10-15
 full-time equivalent)</t>
  </si>
  <si>
    <t>Jayne Erskine
Director, Non-Executive (to May 2019)</t>
  </si>
  <si>
    <t>0-5</t>
  </si>
  <si>
    <t>(0-5)
(10-15
full-time equivalent)</t>
  </si>
  <si>
    <t>(10-15)</t>
  </si>
  <si>
    <t>David Holt
Director, Non-Executive (to December 2019)</t>
  </si>
  <si>
    <t>Susan Johnson
Director, Non-Executive (to July 2019)</t>
  </si>
  <si>
    <t>[1] Her Majesty Revenue and Customs have considered the payment of expenses for Non-Executive Directors and concluded that all travel/accommodation expenses incurred in the normal course of business are not considered to be taxable (in the 2018/19 Annual Report and Accounts these were included in the ‘salary and fees paid’ column).</t>
  </si>
  <si>
    <t>Graph 4. Planning appeals in Wales over the last five years</t>
  </si>
  <si>
    <t>2017/18</t>
  </si>
  <si>
    <t>2018/19</t>
  </si>
  <si>
    <t>2019/20</t>
  </si>
  <si>
    <t>2020/21</t>
  </si>
  <si>
    <t>2021/22</t>
  </si>
  <si>
    <t>Cases received</t>
  </si>
  <si>
    <t>Cases decided</t>
  </si>
  <si>
    <t>Median time to decide in weeks</t>
  </si>
  <si>
    <t>Average decision time in weeks</t>
  </si>
  <si>
    <t>Last update: date</t>
  </si>
  <si>
    <t>Graph 7. Virtual events held in England in 2021/22</t>
  </si>
  <si>
    <t>April to June 2021</t>
  </si>
  <si>
    <t>July to September 2021</t>
  </si>
  <si>
    <t>October to December 2021</t>
  </si>
  <si>
    <t>January to March 2022</t>
  </si>
  <si>
    <t>Virtual events</t>
  </si>
  <si>
    <t xml:space="preserve">Graph 11. Appeal cases decided by quarter in 2021/22 </t>
  </si>
  <si>
    <t>Case decided</t>
  </si>
  <si>
    <t>2017-18</t>
  </si>
  <si>
    <t>2018-19</t>
  </si>
  <si>
    <t>2019-20</t>
  </si>
  <si>
    <t>2020-21</t>
  </si>
  <si>
    <t>2021-22</t>
  </si>
  <si>
    <t>2022-23</t>
  </si>
  <si>
    <t>2023-24</t>
  </si>
  <si>
    <t>Staff</t>
  </si>
  <si>
    <t>140-145
(140-145)</t>
  </si>
  <si>
    <t xml:space="preserve"> 0-5
(0-5)</t>
  </si>
  <si>
    <t>-
(-)</t>
  </si>
  <si>
    <t>-
(0-5)</t>
  </si>
  <si>
    <t>90-95
(85-90)</t>
  </si>
  <si>
    <t>0-5
(0-5)</t>
  </si>
  <si>
    <t>105-110
(105-110)</t>
  </si>
  <si>
    <t>110-115
(110-115)</t>
  </si>
  <si>
    <t>20-25
(20-25)</t>
  </si>
  <si>
    <t>10-15
(10-15)</t>
  </si>
  <si>
    <t>Last update: 11/04/22</t>
  </si>
  <si>
    <t>Awaiting MyCSP information</t>
  </si>
  <si>
    <t>140-145</t>
  </si>
  <si>
    <t>£59,412</t>
  </si>
  <si>
    <t>£59,389</t>
  </si>
  <si>
    <t>£27,684</t>
  </si>
  <si>
    <t>£27,607</t>
  </si>
  <si>
    <t>1-50%</t>
  </si>
  <si>
    <t>51-99%</t>
  </si>
  <si>
    <t>£'000</t>
  </si>
  <si>
    <t>As at March 2022</t>
  </si>
  <si>
    <t>2022/23
£’000</t>
  </si>
  <si>
    <t>Cost</t>
  </si>
  <si>
    <t>Net</t>
  </si>
  <si>
    <t>(5,304)</t>
  </si>
  <si>
    <t>(3,549)</t>
  </si>
  <si>
    <t>(1,556)</t>
  </si>
  <si>
    <t>(10,409)</t>
  </si>
  <si>
    <t>2021/22
£'000</t>
  </si>
  <si>
    <t>2020/21
£'000</t>
  </si>
  <si>
    <t>4a</t>
  </si>
  <si>
    <t>4b</t>
  </si>
  <si>
    <t>31/03/2022
£'000</t>
  </si>
  <si>
    <t>31/03/2021
£'000</t>
  </si>
  <si>
    <t>4b,5</t>
  </si>
  <si>
    <t>6,7</t>
  </si>
  <si>
    <t>(1,433)</t>
  </si>
  <si>
    <t>(208)</t>
  </si>
  <si>
    <t>(607)</t>
  </si>
  <si>
    <t>(12,657)</t>
  </si>
  <si>
    <t>(9)</t>
  </si>
  <si>
    <t>(15)</t>
  </si>
  <si>
    <t>£’000</t>
  </si>
  <si>
    <t>(1)</t>
  </si>
  <si>
    <t>(171)</t>
  </si>
  <si>
    <t>2020/21
£’000</t>
  </si>
  <si>
    <t>Ex gratia
£’000</t>
  </si>
  <si>
    <t>(21)</t>
  </si>
  <si>
    <t>Updated by: Alison Preston</t>
  </si>
  <si>
    <t>S11</t>
  </si>
  <si>
    <t>S12</t>
  </si>
  <si>
    <t>S13</t>
  </si>
  <si>
    <t>S14</t>
  </si>
  <si>
    <t>S15</t>
  </si>
  <si>
    <t>S16</t>
  </si>
  <si>
    <t>S18</t>
  </si>
  <si>
    <t>S19</t>
  </si>
  <si>
    <t>S20</t>
  </si>
  <si>
    <t>S21</t>
  </si>
  <si>
    <t>S22</t>
  </si>
  <si>
    <t>56,000
(56,000)</t>
  </si>
  <si>
    <t>200-205
(200-205)</t>
  </si>
  <si>
    <t>4,000
(30,000)</t>
  </si>
  <si>
    <t>5-10
(105-110)</t>
  </si>
  <si>
    <t>38,000
(46,000)</t>
  </si>
  <si>
    <t>130-135
(135-140)</t>
  </si>
  <si>
    <t>41,000
(41,000)</t>
  </si>
  <si>
    <t>145-150
(145-150)</t>
  </si>
  <si>
    <t>-5,000
(40,000)</t>
  </si>
  <si>
    <t>105-110
(150-155)</t>
  </si>
  <si>
    <t>Last update: 09/05/22</t>
  </si>
  <si>
    <t>2.5-5</t>
  </si>
  <si>
    <t>0-2.5</t>
  </si>
  <si>
    <t>20-25</t>
  </si>
  <si>
    <t>25-30</t>
  </si>
  <si>
    <t>5-10</t>
  </si>
  <si>
    <t>55-60</t>
  </si>
  <si>
    <t>"Graph6</t>
  </si>
  <si>
    <t>2021/22:</t>
  </si>
  <si>
    <t>£27,529</t>
  </si>
  <si>
    <t>£42,878</t>
  </si>
  <si>
    <t>£58,806</t>
  </si>
  <si>
    <t>£43,484</t>
  </si>
  <si>
    <t>£61,221</t>
  </si>
  <si>
    <t>Graff 1. Apeliadau yn Lloegr dros bum mlynedd</t>
  </si>
  <si>
    <t>Achosion wedi'u derbyn</t>
  </si>
  <si>
    <t>Achosion wedi'u penderfynu</t>
  </si>
  <si>
    <t>Amser canolrifol i benderfynu mewn wythnosau</t>
  </si>
  <si>
    <t>Graff 2. Ymgysylltiad trwy'r arolwg Gwasanaeth Sifil</t>
  </si>
  <si>
    <t>Meincnod y Gwasanaeth Sifil</t>
  </si>
  <si>
    <t>Graff 3. Y bwlch cyflog rhwng y rhywiau dros bum mlynedd</t>
  </si>
  <si>
    <t>Bwlch cyflog rhwng y rhywiau</t>
  </si>
  <si>
    <t>Graff 4: Dadansoddiad o Gydraddoldeb, Amrywiaeth a Chynwysoldeb</t>
  </si>
  <si>
    <t>Staff anabl</t>
  </si>
  <si>
    <t>Staff du, Asiaidd ac ethnig lleiafrifol</t>
  </si>
  <si>
    <t>Staff benywaidd</t>
  </si>
  <si>
    <t>Staff lesbiaidd, hoyw, deurywiol ac 'arall'</t>
  </si>
  <si>
    <t>Gwasanaeth Sifil (Ch1 2021)</t>
  </si>
  <si>
    <t>Graff 5. Cynlluniau Lleol a dderbyniwyd ac a gyhoeddwyd</t>
  </si>
  <si>
    <t>Cynlluniau Lleol a dderbyniwyd</t>
  </si>
  <si>
    <t>Cynlluniau Lleol a gyhoeddwyd</t>
  </si>
  <si>
    <t>Incwm o Gynlluniau Lleol mewn £miliynau</t>
  </si>
  <si>
    <t>Math o apeliadau</t>
  </si>
  <si>
    <t>Achosion wedi'u penderfynu yn 2021/22</t>
  </si>
  <si>
    <t>Apeliadau cynllunio</t>
  </si>
  <si>
    <t>Apeliadau cynllunio - Deiliaid tai</t>
  </si>
  <si>
    <t>Apeliadau gorfodi - Hysbysiad gorfodi</t>
  </si>
  <si>
    <t>Apeliadau gorfodi - Tystysgrif datblygiad cyfreithlon</t>
  </si>
  <si>
    <t>Apeliadau cynllunio - Apêl fasnachol</t>
  </si>
  <si>
    <t>Apeliadau cynllunio - Apêl caniatâd adeilad rhestredig a chaniatâd ardal gadwraeth</t>
  </si>
  <si>
    <t>Apeliadau arbenigol - Gorchymyn diogelu coed</t>
  </si>
  <si>
    <t>Apeliadau arbenigol - Apeliadau, cyfarwyddiadau ac addasiadau Hawliau Tramwy</t>
  </si>
  <si>
    <t>Apeliadau cynllunio - Hysbysebion</t>
  </si>
  <si>
    <t>Apeliadau gorfodi - Hysbysiad adeilad rhestredig a hysbysiad gorfodi ardal gadwraeth</t>
  </si>
  <si>
    <t>Apeliadau arbenigol - Gwrychoedd uchel</t>
  </si>
  <si>
    <t>Apeliadau cynllunio - Ceisiadau cynllunio a alwyd i mewn</t>
  </si>
  <si>
    <t>Apeliadau cynllunio - Cytundeb Adran 106</t>
  </si>
  <si>
    <t>Apeliadau arbenigol - Amgylcheddol a gwrychoedd</t>
  </si>
  <si>
    <t>Graff 9. Amser penderfynu canolrifol ar gyfer achosion apêl gynllunio wedi'u penderfynu trwy sylwadau ysgrifenedig</t>
  </si>
  <si>
    <t>Amser penderfynu canolrifol mewn wythnosau - 10fed Canradd</t>
  </si>
  <si>
    <t>Amser penderfynu canolrifol mewn wythnosau - 25ain Canradd</t>
  </si>
  <si>
    <t>Amser penderfynu canolrifol mewn wythnosau - 50fed Canradd</t>
  </si>
  <si>
    <t>Amser penderfynu canolrifol mewn wythnosau - 75ain Canradd</t>
  </si>
  <si>
    <t>Amser penderfynu canolrifol mewn wythnosau - 90ain Canradd</t>
  </si>
  <si>
    <t>Amser penderfynu canolrifol mewn wythnosau -100fed Canradd</t>
  </si>
  <si>
    <t>Graff 10. Amser penderfynu canolrifol ar gyfer achosion apêl gynllunio wedi'u penderfynu trwy wrandawiadau</t>
  </si>
  <si>
    <t>Amser penderfynu canolrifol mewn wythnosau - 100fed Canradd</t>
  </si>
  <si>
    <t>Graff 11. Amser penderfynu canolrifol ar gyfer achosion apêl gynllunio wedi'u penderfynu trwy ymchwiliadau</t>
  </si>
  <si>
    <t>Graff 12. Amser penderfynu canolrifol ar gyfer achosion apêl gorfodi wedi'u penderfynu trwy sylwadau ysgrifenedig</t>
  </si>
  <si>
    <t>Graff 13. Amser penderfynu canolrifol ar gyfer achosion apêl gorfodi wedi'u penderfynu trwy wrandawiadau</t>
  </si>
  <si>
    <t>Graff 14. Amser penderfynu canolrifol ar gyfer achosion apêl gorfodi wedi'u penderfynu trwy ymchwiliadau</t>
  </si>
  <si>
    <t>Graff 15. Amser penderfynu canolrifol ar gyfer apeliadau hawliau tramwy</t>
  </si>
  <si>
    <t>Graff 16. Amser penderfynu canolrifol ar gyfer achosion apêl gorchymyn diogelu coed, apêl gwrychoedd neu berthi uchel ac apêl gwrychoedd</t>
  </si>
  <si>
    <t>Ceisiadau wedi'u derbyn</t>
  </si>
  <si>
    <t>Incwm o Brosiectau Seilwaith o Arwyddocâd Cenedlaethol mewn £miliynau</t>
  </si>
  <si>
    <t>Graff 18. Amserau ymateb cyfartalog i gwynion dros bum mlynedd</t>
  </si>
  <si>
    <t>Amserau ymateb cyfartalog i gwynion mewn diwrnodau</t>
  </si>
  <si>
    <t>Graff 19. Cwynion i'r Ombwdsmon Seneddol a Gwasanaeth Iechyd</t>
  </si>
  <si>
    <t>Cwynion a dderbyniwyd gan yr Ombwdsmon Seneddol a Gwasanaeth Iechyd</t>
  </si>
  <si>
    <t>Cwynion a gadarnhawyd yn rhannol neu'n llwyr gan yr Ombwdsmon Seneddol a Gwasanaeth Iechyd</t>
  </si>
  <si>
    <t>Tabl 2. Effaith amgylcheddol o Temple Quay House a theithio busnes</t>
  </si>
  <si>
    <r>
      <t>Allyriadau nwyon t</t>
    </r>
    <r>
      <rPr>
        <sz val="12"/>
        <color theme="1"/>
        <rFont val="Calibri"/>
        <family val="2"/>
      </rPr>
      <t>ŷ</t>
    </r>
    <r>
      <rPr>
        <sz val="12"/>
        <color theme="1"/>
        <rFont val="Arial"/>
        <family val="2"/>
      </rPr>
      <t xml:space="preserve"> gwydr</t>
    </r>
  </si>
  <si>
    <t>Dangosyddion anariannol (tCO2e)</t>
  </si>
  <si>
    <t>Allyriadau crynswth ar gyfer ystodau 1 a 2 (tCO2e)</t>
  </si>
  <si>
    <t>Allyriadau nwyon tŷ gwydr</t>
  </si>
  <si>
    <t>Cyfanswm allyriadau net ar gyfer ystodau 1 a 2 (tCO2e)</t>
  </si>
  <si>
    <t>Dangosyddion anariannol (kgCO2)</t>
  </si>
  <si>
    <t>Allyriadau crynswth ar gyfer ystod 3 teithio busnes swyddogol (kgCO2)</t>
  </si>
  <si>
    <t>Allyriadau ystod 3 eraill</t>
  </si>
  <si>
    <t>Defnydd cysylltiedig o ynni (KW h)</t>
  </si>
  <si>
    <t>Trydau: tariff gwyrdd</t>
  </si>
  <si>
    <t>Nwy</t>
  </si>
  <si>
    <t>Nwy petrolewm hylifedig</t>
  </si>
  <si>
    <t>Arall</t>
  </si>
  <si>
    <t>Dangosyddion ariannol (£'000)</t>
  </si>
  <si>
    <t>Gwariant ar ynni</t>
  </si>
  <si>
    <t>Gwariant trwydded ymrwymiad lleihau carbon</t>
  </si>
  <si>
    <t>Incwm ymrwymiad lleihau carbon o ailgylchu</t>
  </si>
  <si>
    <t>Gwariant ar deithio busnes swyddogol</t>
  </si>
  <si>
    <r>
      <t>Defnydd o adnodd y mae pen draw iddo - d</t>
    </r>
    <r>
      <rPr>
        <sz val="12"/>
        <color theme="1"/>
        <rFont val="Calibri"/>
        <family val="2"/>
      </rPr>
      <t>ŵ</t>
    </r>
    <r>
      <rPr>
        <sz val="8.4"/>
        <color theme="1"/>
        <rFont val="Arial"/>
        <family val="2"/>
      </rPr>
      <t>r</t>
    </r>
  </si>
  <si>
    <t>Dangosyddion anariannol (m3)</t>
  </si>
  <si>
    <r>
      <t>Defnyddio d</t>
    </r>
    <r>
      <rPr>
        <sz val="12"/>
        <color theme="1"/>
        <rFont val="Calibri"/>
        <family val="2"/>
      </rPr>
      <t>ŵ</t>
    </r>
    <r>
      <rPr>
        <sz val="12"/>
        <color theme="1"/>
        <rFont val="Arial"/>
        <family val="2"/>
      </rPr>
      <t>r - a gyflenwir</t>
    </r>
  </si>
  <si>
    <t>Defnydd o adnodd y mae pen draw iddo - dŵr</t>
  </si>
  <si>
    <r>
      <t>Defnyddio d</t>
    </r>
    <r>
      <rPr>
        <sz val="12"/>
        <color theme="1"/>
        <rFont val="Calibri"/>
        <family val="2"/>
      </rPr>
      <t>ŵ</t>
    </r>
    <r>
      <rPr>
        <sz val="12"/>
        <color theme="1"/>
        <rFont val="Arial"/>
        <family val="2"/>
      </rPr>
      <t>r - a dynnir</t>
    </r>
  </si>
  <si>
    <r>
      <t>Costau cyflenwi d</t>
    </r>
    <r>
      <rPr>
        <sz val="12"/>
        <color theme="1"/>
        <rFont val="Calibri"/>
        <family val="2"/>
      </rPr>
      <t>ŵr</t>
    </r>
  </si>
  <si>
    <t>Gwastraff</t>
  </si>
  <si>
    <t>Dangosyddion anariannol (t)</t>
  </si>
  <si>
    <t>Cyfanswm y gwastraff</t>
  </si>
  <si>
    <t>Gwastraff peryglus</t>
  </si>
  <si>
    <t>Gwastraff nad yw'n beryglus - tirlenwi</t>
  </si>
  <si>
    <t>Gwastraff nad yw'n beryglus - ailddefnyddio neu ailgylchu</t>
  </si>
  <si>
    <t>Gwastraff nad yw'n beryglus - llosgi neu ynni o wastraff</t>
  </si>
  <si>
    <t>Cyfanswm cost gwaredu</t>
  </si>
  <si>
    <t>Cost gwaredu gwastraff peryglus</t>
  </si>
  <si>
    <t>(meddiannaeth o 34%)</t>
  </si>
  <si>
    <t>(meddiannaeth o 22%)</t>
  </si>
  <si>
    <t>(meddiannaeth o 22% - ailddatganwyd)</t>
  </si>
  <si>
    <t>Cyfalaf</t>
  </si>
  <si>
    <t>Incwm</t>
  </si>
  <si>
    <t>Tabl 3. Cyfanswm ffigurau unigol cyflogau'r Cyfarwyddwyr ar gyfer y flwyddyn a ddaeth i ben ar 31 Mawrth 2022</t>
  </si>
  <si>
    <t>Cyflog a ffïoedd a dalwyd</t>
  </si>
  <si>
    <t>Bonws</t>
  </si>
  <si>
    <t>Buddion trethadwy</t>
  </si>
  <si>
    <t>Buddion yn gysylltiedig â phensiwn</t>
  </si>
  <si>
    <t>Cyfanswm ar gyfer 2021/22
(2020/21)</t>
  </si>
  <si>
    <t>£k mewn bandiau o £5k</t>
  </si>
  <si>
    <t>£ i'r £100 agosaf</t>
  </si>
  <si>
    <t>£ i'r £1,000 agosaf</t>
  </si>
  <si>
    <t>Swyddog Cyfrifyddu</t>
  </si>
  <si>
    <t>Sarah Richards
Prif Weithredwr
(Swyddog Cyfrifyddu)</t>
  </si>
  <si>
    <t>Cyfarwyddwyr Gweithredol</t>
  </si>
  <si>
    <t>Paul McGuiness
Cyfarwyddwr Dros Dro Gwasanaethau Corfforaethol (o fis Mawrth 2020 i fis Mawrth 2021)
(Cyfarwyddwr Gweithredol)</t>
  </si>
  <si>
    <t>Navees Rahman
Cyfarwyddwr Gwasanaethau Corfforaethol 
(Cyfarwyddwr Gweithredol)</t>
  </si>
  <si>
    <t>Graham Stallwood
Cyfarwyddwr Gweithrediadau
(Cyfarwyddwr Gweithredol)</t>
  </si>
  <si>
    <t>Christine Thorby
Cyfarwyddwr Strategaeth
(Cyfarwyddwr Gweithredol)</t>
  </si>
  <si>
    <t>Cyfarwyddwyr Anweithredol</t>
  </si>
  <si>
    <t>Trudi Elliott
Cadeirydd, Anweithredol
(Cyfarwyddwr Anweithredol)</t>
  </si>
  <si>
    <t>Sally Dixon
(Cyfarwyddwr Anweithredol)</t>
  </si>
  <si>
    <t>Dr Rebecca Driver
(Cyfarwyddwr Anweithredol)</t>
  </si>
  <si>
    <t>Stephen Tetlow
(Cyfarwyddwr Anweithredol)</t>
  </si>
  <si>
    <t>Tabl 4. Datgeliad pensiynau'r Cyfarwyddwyr</t>
  </si>
  <si>
    <t>Cynnydd gwirioneddol mewn pensiwn a chyfandaliad cysylltiedig wrth gyrraedd oed pensiwn</t>
  </si>
  <si>
    <t>Cyfanswm pensiwn cronedig wrth gyrraedd oed pensiwn ar 31/3/22 a'r cyfandaliad cysylltiedig</t>
  </si>
  <si>
    <t>Gwerth Trosglwyddo Cyfwerth ag Arian Parod (CETV) mewn £k i'r £1,000 agosaf</t>
  </si>
  <si>
    <t>£'000 mewn bandiau o £2,500</t>
  </si>
  <si>
    <t xml:space="preserve">
Ar 31/03/21
</t>
  </si>
  <si>
    <t>Ar 31/03/22</t>
  </si>
  <si>
    <t>Cynnydd gwirioneddol</t>
  </si>
  <si>
    <t xml:space="preserve">Sarah Richards
Prif Weithredwr </t>
  </si>
  <si>
    <t>Navees Rahman
Cyfarwyddwr Gwasanaethau Corfforaethol</t>
  </si>
  <si>
    <t>Graham Stallwood
Cyfarwyddwr Gweithrediadau</t>
  </si>
  <si>
    <t>Christine Thorby
Cyfarwyddwr Strategaeth</t>
  </si>
  <si>
    <t>Band Cyfanswm Cyflog y Cyfarwyddwr ar y Cyflog Uchaf (£’000)</t>
  </si>
  <si>
    <t>Cyfanswm Canolrifol - Arolygydd</t>
  </si>
  <si>
    <t>Cymhareb Cyflogau - Arolygydd</t>
  </si>
  <si>
    <t>Cyfanswm Canolrifol - Cymorth</t>
  </si>
  <si>
    <t>Cymhareb Cyflogau - Cymorth</t>
  </si>
  <si>
    <t>Tabl 5. Datgeliad cyflog teg</t>
  </si>
  <si>
    <t>Parhaol (cyfartaledd)</t>
  </si>
  <si>
    <t>Band Cyflog 2 yr Uwch Wasanaeth Sifil</t>
  </si>
  <si>
    <t>Band Cyflog 1 yr Uwch Wasanaeth Sifil</t>
  </si>
  <si>
    <t>Gradd 6-7 (Uwch Aelodau Staff)</t>
  </si>
  <si>
    <t>Arolygydd Cyflogedig</t>
  </si>
  <si>
    <t>Cymorth</t>
  </si>
  <si>
    <t>Gweithwyr Achos</t>
  </si>
  <si>
    <t>Cyfanswm</t>
  </si>
  <si>
    <t>Llai Secondiadau</t>
  </si>
  <si>
    <t>Ychwanegu Staff Asiantaeth</t>
  </si>
  <si>
    <t>Cyfanswm a Gyflogwyd</t>
  </si>
  <si>
    <t>Tabl 8. Cynrychiolaeth undeb llafur</t>
  </si>
  <si>
    <t>Tabl 7. Cyfwerth ag amser llawn a gyflogwyd yn y flwyddyn</t>
  </si>
  <si>
    <t>Cyflogeion a oedd yn swyddogion undeb perthnasol yn ystod y cyfnod</t>
  </si>
  <si>
    <t>Cyflogeion cyfwerth ag amser llawn</t>
  </si>
  <si>
    <t>Tabl 9. Canran yr amser a dreuliwyd ar amser cyfleuster</t>
  </si>
  <si>
    <t>Canran yr amser</t>
  </si>
  <si>
    <t>Nifer y cyflogeion</t>
  </si>
  <si>
    <t>Tabl 10. Canran y bil cyflogau a wariwyd ar amser cyfleuster</t>
  </si>
  <si>
    <t>Cyfanswm cost amser cyfleuster</t>
  </si>
  <si>
    <t>Cyfanswm bil cyflogau</t>
  </si>
  <si>
    <t>Cost amser cyfleuster fel canran o'r bil cyflogau</t>
  </si>
  <si>
    <t>Mae ffigur cyfanswm y bil cyflogau yn cynrychioli taliadau cyflog, tra bod y costau Staff yn cynnwys addasiadau cyfrifyddu sy'n angenrheidiol ar gyfer y datganiadau ariannol.</t>
  </si>
  <si>
    <t>Tabl 11. Gweithgareddau Undeb Llafur â thâl</t>
  </si>
  <si>
    <t>Amser a dreuliwyd ar weithgareddau Undeb Llafur â thâl fel canran o'r cyfanswm oriau amser cyfleuster â thâl</t>
  </si>
  <si>
    <t>Tabl 12. Cyfanswm costau staff</t>
  </si>
  <si>
    <t>Cyflogau</t>
  </si>
  <si>
    <t>Costau nawdd cymdeithasol</t>
  </si>
  <si>
    <t>Costau pensiwn eraill</t>
  </si>
  <si>
    <t>Is-gyfanswm</t>
  </si>
  <si>
    <t>Staff asiantaeth</t>
  </si>
  <si>
    <t>Cyfanswm y costau staff net</t>
  </si>
  <si>
    <t>Tabl 13. Ymrwymiadau oddi ar y gyflogres</t>
  </si>
  <si>
    <t>Ymrwymiadau gweithwyr ar gyflogau uchel oddi ar y gyflogres ar 31 Mawrth 2022, yn ennill £245 y dydd neu fwy</t>
  </si>
  <si>
    <t>Ym mis Mawrth 2022</t>
  </si>
  <si>
    <t>Nifer yr ymrwymiadau presennol.</t>
  </si>
  <si>
    <t>Ohonynt…</t>
  </si>
  <si>
    <t>Y nifer sydd wedi bodoli am lai na blwyddyn adeg yr adroddiad.</t>
  </si>
  <si>
    <t>Y nifer sydd wedi bodoli am rhwng blwyddyn a dwy flynedd adeg yr adroddiad.</t>
  </si>
  <si>
    <t>Y nifer sydd wedi bodoli am rhwng dwy a thair blynedd adeg yr adroddiad.</t>
  </si>
  <si>
    <t>Y nifer sydd wedi bodoli am rhwng tair a phedair blynedd adeg yr adroddiad.</t>
  </si>
  <si>
    <t>Y nifer sydd wedi bodoli am bedair neu fwy adeg yr adroddiad.</t>
  </si>
  <si>
    <t>Tabl 14. Gweithwyr oddi ar y gyflogres a gyflogwyd yn ystod y flwyddyn</t>
  </si>
  <si>
    <t>Yr holl weithwyr ar gyflogau uchel oddi ar y gyflogres a gyflogwyd ar unrhyw adeg yn ystod y flwyddyn a ddaeth i ben ar 31 Mawrth 2022, yn ennill £245 y dydd neu fwy</t>
  </si>
  <si>
    <t>Nifer y gweithwyr dros dro oddi ar y gyflogres a gyflogwyd yn ystod y flwyddyn a ddaeth i ben ar 31 Mawrth 2022</t>
  </si>
  <si>
    <t>Heb fod yn ddarostyngedig i ddeddfwriaeth oddi ar y gyflogres</t>
  </si>
  <si>
    <t>Yn ddarostyngedig i ddeddfwriaeth oddi ar y gyflogres ac y pennwyd bod IR35 yn berthnasol iddynt</t>
  </si>
  <si>
    <t>Yn ddarostyngedig i ddeddfwriaeth oddi ar y gyflogres ac y pennwyd nad yw IR35 yn berthnasol iddynt</t>
  </si>
  <si>
    <t>Nifer yr ymrwymiadau a ailaseswyd at ddiben cysondeb/sicrwydd yn ystod y flwyddyn.</t>
  </si>
  <si>
    <t>O'r rheiny: Nifer yr ymrwymiadau a welodd newid i statws IR35 yn dilyn yr adolygiad cysondeb.</t>
  </si>
  <si>
    <t>Tabl 15. Ymrwyniadau oddi ar y gyflogres ar gyfer aelodau'r Bwrdd/uwch swyddogion</t>
  </si>
  <si>
    <t>Unrhyw ymrwymiadau oddi ar y gyflogres ar gyfer aelodau'r Bwrdd, a/neu uwch swyddogion â chyfrifoldeb ariannol sylweddol, rhwng 1 Ebrill 2021 a 31 Mawrth 2022.</t>
  </si>
  <si>
    <t>Nifer yr ymrwymiadau oddi ar y gyflogres ar gyfer aelodau'r Bwrdd, a/neu uwch swyddogion  â chyfrifoldeb ariannol sylweddol, yn ystod y flwyddyn ariannol.</t>
  </si>
  <si>
    <t>Cyfanswm nifer yr unigolion ar y gyflogres ac oddi ar y gyflogres yr ystyriwyd eu bod yn 'aelodau'r Bwrdd, a/neu'n uwch swyddogion â chyfrifoldeb ariannol sylweddol' yn ystod y flwyddyn ariannol. Dylai'r ffigur hwn gynnwys ymrwymiadau ar y gyflogres ac oddi ar y gyflogres.</t>
  </si>
  <si>
    <t xml:space="preserve">Tabl 16. Cyllideb, all-dro a thanwariant 2021/22 </t>
  </si>
  <si>
    <t>Cyllideb wreiddiol
£'000</t>
  </si>
  <si>
    <t>Cyllideb ddiwygiedig
£'000</t>
  </si>
  <si>
    <t>All-dro 
£'000</t>
  </si>
  <si>
    <t>Tanwariant
£'000</t>
  </si>
  <si>
    <t>Costau staff a chostau cysylltiedig</t>
  </si>
  <si>
    <t>Costau rhedeg nad ydynt yn ymwneud â chyflogau</t>
  </si>
  <si>
    <t>Derbynebau</t>
  </si>
  <si>
    <t>Costau net</t>
  </si>
  <si>
    <t>Costau a glustnodwyd</t>
  </si>
  <si>
    <t>Cyfanswm costau rhaglenni</t>
  </si>
  <si>
    <t>Costau nad ydynt yn arian parod (Gwariant a Reolir yn Flynyddol - AME)</t>
  </si>
  <si>
    <t>Cyfanswm gwariant gweithredu</t>
  </si>
  <si>
    <t>Gwariant cyfalaf</t>
  </si>
  <si>
    <t>Tabl 17. Dyraniadau dros dro presennol</t>
  </si>
  <si>
    <t>Gwariant a reolir yn flynyddol</t>
  </si>
  <si>
    <t>Tabl 18. Incwm a chostau ar gyfer gweithgarwch gwaith achos</t>
  </si>
  <si>
    <t>Seilwaith Cenedlaethol</t>
  </si>
  <si>
    <t>Cynlluniau Lleol</t>
  </si>
  <si>
    <t>Gwaith Achos Arbenigol Mawr arall</t>
  </si>
  <si>
    <t>Cyfansymiau</t>
  </si>
  <si>
    <t>Mae'r costau'n cynnwys elfen o waith cyn gwneud cais sy'n digwydd cyn i'r incwm gael ei gydnabod, felly gall costau a'r incwm cysylltiedig rychwantu blynyddoedd ariannol gwahanol.</t>
  </si>
  <si>
    <t>Mae costau Gwaith Achos Arbenigol Mawr arall yn cael eu hadennill yn rhannol yn unig o'r gwaith rydym yn ymgymryd ag ef ar ran adrannau eraill y llywodraeth.</t>
  </si>
  <si>
    <t>Tudalen 106. Datganiad o wariant net cynhwysfawr</t>
  </si>
  <si>
    <t>Nodyn</t>
  </si>
  <si>
    <t>Incwm o werthu nwyddau a gwasanaethau</t>
  </si>
  <si>
    <t>Incwm gweithredu arall</t>
  </si>
  <si>
    <t xml:space="preserve">Incwm gweithredu  </t>
  </si>
  <si>
    <t>Costau staff</t>
  </si>
  <si>
    <t>Costau gweinyddol eraill</t>
  </si>
  <si>
    <t>Gwariant net ar gyfer y flwyddyn</t>
  </si>
  <si>
    <t>Tudalen 107. Datganiad o'r sefyllfa ariannol</t>
  </si>
  <si>
    <t>Asedau anghyfredol</t>
  </si>
  <si>
    <t>Eiddo, peiriannau ac offer</t>
  </si>
  <si>
    <t>Rhagdaliadau sy'n fwy na blwyddyn</t>
  </si>
  <si>
    <t>Cyfanswm asedau anghyfredol</t>
  </si>
  <si>
    <t>Asedau cyfredol</t>
  </si>
  <si>
    <t>Masnach a symiau eraill sy'n dderbyniadwy</t>
  </si>
  <si>
    <t>Arian parod a chyfwerth ag arian parod</t>
  </si>
  <si>
    <t>Cyfanswm asedau cyfredol</t>
  </si>
  <si>
    <t>Cyfanswm asedau</t>
  </si>
  <si>
    <t>Rhwymedigaethau cyfredol</t>
  </si>
  <si>
    <t>Masnach a symiau eraill sy'n daladwy</t>
  </si>
  <si>
    <t>Darpariaethau</t>
  </si>
  <si>
    <t>Cyfanswm rhwymedigaethau cyfredol</t>
  </si>
  <si>
    <t>Asedau llai rhwymedigaethau</t>
  </si>
  <si>
    <t>Ecwiti trethdalwyr</t>
  </si>
  <si>
    <t>Cronfa gyffredinol</t>
  </si>
  <si>
    <t>Cyfanswm ecwiti trethdalwyr</t>
  </si>
  <si>
    <t>Tudalen 108. Datganiad o lifoedd arian</t>
  </si>
  <si>
    <t>Llifoedd arian parod o weithgareddau gweithredu</t>
  </si>
  <si>
    <t>Gwariant gweithredu net</t>
  </si>
  <si>
    <t>Addasiadau ar gyfer trafodion heb fod yn arian parod</t>
  </si>
  <si>
    <t>(Cynnydd)/Gostyngiad mewn masnach a symiau eraill sy'n dderbyniadwy</t>
  </si>
  <si>
    <t>Llai symudiad yn y ddarpariaeth drwgddyledion</t>
  </si>
  <si>
    <t>Cynnydd/(Gostyngiad) mewn symiau masnach sy'n daladwy</t>
  </si>
  <si>
    <t>Llai symudiadau mewn symiau sy'n daladwy yn ymwneud ag eitemau nad ydynt yn mynd trwy'r SOCNE</t>
  </si>
  <si>
    <t>Defnydd o ddarpariaethau</t>
  </si>
  <si>
    <t>All-lif arian parod net o weithgareddau gweithredu</t>
  </si>
  <si>
    <t>Llifoedd arian parod o weithgareddau buddsoddi</t>
  </si>
  <si>
    <t>Prynu eiddo, peiriannau ac offer</t>
  </si>
  <si>
    <t>Prynu asedau anniriaethol</t>
  </si>
  <si>
    <t>All-lif arian parod net o weithgareddau buddsoddi</t>
  </si>
  <si>
    <t>Llifoedd arian parod o weithgareddau cyllido</t>
  </si>
  <si>
    <t>Cyllid gan yr Adran Ffyniant Bro, Tai a Chymunedau</t>
  </si>
  <si>
    <t>(Gostyngiad)/cynnydd net mewn symiau arian parod a chyfwerth ag arian parod yn ystod y cyfnod</t>
  </si>
  <si>
    <t>Symiau arian parod a chyfwerth ag arian parod ar ddechrau'r cyfnod</t>
  </si>
  <si>
    <t>Symiau arian parod a chyfwerth ag arian parod ar ddiwedd y cyfnod</t>
  </si>
  <si>
    <t>Tudalen 109. Datganiad o newidiadau i ecwiti trethdalwyr</t>
  </si>
  <si>
    <t>Cronfa gyffredinol
£'000</t>
  </si>
  <si>
    <t>Balans ar 31 Mawrth 2020</t>
  </si>
  <si>
    <t>Newidiadau i Ecwiti Trethdalwyr ar gyfer 2020/21</t>
  </si>
  <si>
    <t>Cyfanswm gwariant cynhwysfawr</t>
  </si>
  <si>
    <t>Taliadau heb fod yn arian parod - cyflog yr archwilydd</t>
  </si>
  <si>
    <t>Taliadau tybiannol</t>
  </si>
  <si>
    <t>Balans ar 31 Mawrth 2021</t>
  </si>
  <si>
    <t>Newidiadau i Ecwiti Trethdalwyr ar gyfer 2021/22</t>
  </si>
  <si>
    <t>Balans ar 31 Mawrth 2022</t>
  </si>
  <si>
    <t>Tudalen 112. Nodyn 1.1.o</t>
  </si>
  <si>
    <t>Newid a gyhoeddwyd</t>
  </si>
  <si>
    <t>Cyhoeddwyd gan y Bwrdd Safonau Cyfrifyddu Rhyngwladol</t>
  </si>
  <si>
    <t>Y flwyddyn ariannol y byddai'r newid yn gymwys iddi'n gyntaf</t>
  </si>
  <si>
    <t xml:space="preserve">Safonau Adrodd Ariannol Rhyngwladol 16 Prydlesi </t>
  </si>
  <si>
    <t>Daw i rym o 2022/23</t>
  </si>
  <si>
    <t>Safonau Adrodd Ariannol Rhyngwladol 17 Contractau Yswiriant</t>
  </si>
  <si>
    <t>Tudalen 114. Nodyn 2 Trosglwyddo swyddogaeth</t>
  </si>
  <si>
    <t>Cyllid gan Lywodraeth Cymru</t>
  </si>
  <si>
    <t>Incwm uniongyrchol gan Lywodraeth Cymru</t>
  </si>
  <si>
    <t>Cyfanswm cyllid gan Lywodraeth Cymru</t>
  </si>
  <si>
    <t>Incwm uniongyrchol gan gyrff a sefydliadau eraill y Llywodraeth</t>
  </si>
  <si>
    <t>Cyfanswm incwm</t>
  </si>
  <si>
    <t>Costau gweinyddol uniongyrchol:</t>
  </si>
  <si>
    <t>Rhenti o dan brydlesi gweithredu - Hurio peiriannau a pheirianwaith</t>
  </si>
  <si>
    <t>Prydlesi gweithredu eraill</t>
  </si>
  <si>
    <t>Teithio, cynhaliaeth a lletygarwch</t>
  </si>
  <si>
    <t>Gwasanaethau cyfreithiol a phroffesiynol</t>
  </si>
  <si>
    <t>Gwasanaethau cymorth</t>
  </si>
  <si>
    <t>Cyfanswm costau uniongyrchol</t>
  </si>
  <si>
    <t>Dyraniad gorbenion</t>
  </si>
  <si>
    <t>Mae costau gweinyddol eraill yn cynnwys: Drwgddyledion; Telathrebu a Thechnoleg Gwybodaeth arall; Hyfforddiant a Chynadleddau; Gwasanaethau post; a chostau Amrywiol eraill.</t>
  </si>
  <si>
    <t>Tudalen 115-1. Costau ac incwm ar gyfer gweithgareddau yn ôl ffrwd incwm yng Nghymru hyd at 30 Medi 2021</t>
  </si>
  <si>
    <t>Apeliadau gorfodi</t>
  </si>
  <si>
    <t>Hawliau Tramwy</t>
  </si>
  <si>
    <t>Apeliadau Cynllunio Adeiladau Rhestredig</t>
  </si>
  <si>
    <t>Gorchmynion Prynu Gorfodol</t>
  </si>
  <si>
    <t>Incwm o Lywodraeth Cymru</t>
  </si>
  <si>
    <t>Rhaglen Gweddnewid</t>
  </si>
  <si>
    <t>Tudalen 116. Nodyn 3 Datganiad o gostau gweithredu</t>
  </si>
  <si>
    <t>Tudalen 117. Nodyn 4a Costau staff</t>
  </si>
  <si>
    <t>Cyfanswm costau staff net</t>
  </si>
  <si>
    <t>Tudalen 118. Nodyn 4b Costau gweinyddol eraill</t>
  </si>
  <si>
    <t>Rhenti dan brydlesi gweithredu:</t>
  </si>
  <si>
    <t>Hurio offer a pheiriannau</t>
  </si>
  <si>
    <t>Eitemau anariannol:</t>
  </si>
  <si>
    <t>Dibrisiant</t>
  </si>
  <si>
    <t>Amorteiddio</t>
  </si>
  <si>
    <t>Gwariant arall:</t>
  </si>
  <si>
    <t>Ffïoedd i Arolygwyr heb fod ar gyflog misol</t>
  </si>
  <si>
    <t>Costau llety</t>
  </si>
  <si>
    <t>Gwasanaethau Cymorth</t>
  </si>
  <si>
    <t>Ymchwil a Datblygu</t>
  </si>
  <si>
    <t>Technoleg Gwybodaeth</t>
  </si>
  <si>
    <t>Costau ex gratia</t>
  </si>
  <si>
    <t>Costau anffafriol</t>
  </si>
  <si>
    <t>Drwgddyledion a dileu dyledion</t>
  </si>
  <si>
    <t>Telathrebu</t>
  </si>
  <si>
    <t>Hyfforddiant a chynadleddau</t>
  </si>
  <si>
    <t>Gwasanaethau post</t>
  </si>
  <si>
    <t>Cyflenwadau swyddfa</t>
  </si>
  <si>
    <t>Cyfanswm costau gweinyddol</t>
  </si>
  <si>
    <t>Cyflog yr Archwilydd - Mae'n cynrychioli'r ffi archwilio dybiannol mewn perthynas ag ardystiad blynyddol y Rheolwr ac Archwilydd Cyffredinol o ddatganiadau ariannol yr Arolygiaeth Gynllunio. Nid oedd unrhyw gyflog yn ddyledus am waith heb fod yn waith archwilio.</t>
  </si>
  <si>
    <t xml:space="preserve">Mae taliadau adenilladwy yr Adran Ffyniant Bro, Tai a Chymunedau ar gyfer cyflenwi gwasanaethau cyfrifyddu ac Adnoddau Dynol. </t>
  </si>
  <si>
    <t>Mae costau gweinyddol eraill yn cynnwys ffïoedd proffesiynol, cyhoeddiadau a thanysgrifiadau, dodrefn/ffitiadau a gwasanaethau cyfieithu.</t>
  </si>
  <si>
    <t>Adran Lefelu i Fyny, Tai a Chymunedau ad-daliadau</t>
  </si>
  <si>
    <t>Tudalen 119. Nodyn 5 Incwm gweithredu</t>
  </si>
  <si>
    <t>Ffïoedd a thaliadau</t>
  </si>
  <si>
    <t>Gwaith achos arbenigol mawr arall</t>
  </si>
  <si>
    <t>Cyfanswm ffïoedd a thaliadau</t>
  </si>
  <si>
    <t>Nwyddau a gwasanaethau</t>
  </si>
  <si>
    <t>Cyfanswm nwyddau a gwasanaethau</t>
  </si>
  <si>
    <t>Incwm amrywiol</t>
  </si>
  <si>
    <t>Adennill costau anffafriol</t>
  </si>
  <si>
    <t>Cyfanswm incwm amrywiol</t>
  </si>
  <si>
    <t>Cyfanswm incwm tybiannol amrywiol</t>
  </si>
  <si>
    <t>Cyfanswm incwm gweithredu</t>
  </si>
  <si>
    <t>Tudalen 120. Nodyn 6 Eiddo, peiriannau ac offer</t>
  </si>
  <si>
    <t>Cost neu brisiad</t>
  </si>
  <si>
    <t>Ar 1 Ebrill 2021</t>
  </si>
  <si>
    <t>Ychwanegiadau</t>
  </si>
  <si>
    <t>Gwarediadau</t>
  </si>
  <si>
    <t>Ar 31 Mawrth 2022</t>
  </si>
  <si>
    <t>Codwyd yn y flwyddyn</t>
  </si>
  <si>
    <t>Gwerth llyfr net ar 31 Mawrth 2022</t>
  </si>
  <si>
    <t>Ar 31 Mawrth 2021</t>
  </si>
  <si>
    <t>Cyllido asedau</t>
  </si>
  <si>
    <t>Yn berchen arnynt ar 31 Mawrth 2022</t>
  </si>
  <si>
    <t>Ar 1 Ebrill 2020</t>
  </si>
  <si>
    <t>Gwerth llyfr net ar 31 Mawrth 2021</t>
  </si>
  <si>
    <t>Ar 31 Mawrth 2020</t>
  </si>
  <si>
    <t>Yn berchen arnynt ar 31 Mawrth 2021</t>
  </si>
  <si>
    <t>Tudalen 121. Nodyn 7 Asedau anniriaethol</t>
  </si>
  <si>
    <t>a Gynhyrchwyd yn Fewnol</t>
  </si>
  <si>
    <t>Ased sydd wrthi'n cael ei adeiladu
£’000</t>
  </si>
  <si>
    <t>Ar waith
£’000</t>
  </si>
  <si>
    <t>Cyfanswm
£’000</t>
  </si>
  <si>
    <t>Tudalen 122- 1. Nodyn 8 Symiau masnach sy'n dderbyniadwy ac asedau cyfredol eraill</t>
  </si>
  <si>
    <t>Symiau sy'n dod yn ddyledus o fewn blwyddyn</t>
  </si>
  <si>
    <t>Symiau masnach sy'n dderbyniadwy</t>
  </si>
  <si>
    <t>Symiau eraill sy'n dderbyniadwy - TAW</t>
  </si>
  <si>
    <t>Symiau eraill sy'n dderbyniadwy - Arall</t>
  </si>
  <si>
    <t>Rhagdaliadau ac incwm cronedig</t>
  </si>
  <si>
    <t>Rhagdaliadau sy'n dod yn ddyledus ar ôl blwyddyn</t>
  </si>
  <si>
    <t>Mae symiau eraill sy'n dderbyniadwy yn cynnwys balansau sy'n daladwy gan sefydliadau ac adrannau eraill y llywodraeth nad ydynt yn ymwneud â gwaith rheolaidd ar sail ffi a blaensymiau ac adenillion amrywiol y gyflogres.</t>
  </si>
  <si>
    <t>Tudalen 122 - 2. Nodyn 9 Arian parod a chyfwerth ag arian parod</t>
  </si>
  <si>
    <t>Balans ar 1 Ebrill</t>
  </si>
  <si>
    <t>Newid net i falansau arian parod a chyfwerth ag arian parod</t>
  </si>
  <si>
    <t>Balans ar 31 Mawrth</t>
  </si>
  <si>
    <t>Cedwir yr holl falansau arian parod yng Ngwasanaeth Bancio'r Llywodraeth.</t>
  </si>
  <si>
    <t>Tudalen 122 - 3. Nodyn 10 Symiau masnach sy'n daladwy a rhwymedigaethau cyfredol eraill</t>
  </si>
  <si>
    <t>Symiau masnach sy'n daladwy</t>
  </si>
  <si>
    <t>Symiau eraill sy'n daladwy - TAW, trethiant a nawdd cymdeithasol</t>
  </si>
  <si>
    <t>Symiau eraill sy'n daladwy - yn cynnwys didyniadau'r gyflogres</t>
  </si>
  <si>
    <t>Croniadau ac incwm gohiriedig</t>
  </si>
  <si>
    <t>Cyfanswm y symiau taladwy ar 31 Mawrth</t>
  </si>
  <si>
    <t>Tudalen 123 - 1. Nodyn 11. Darpariaethau</t>
  </si>
  <si>
    <t>Costau anffafriol
£’000</t>
  </si>
  <si>
    <t>Balans ar 1 Ebrill 2021</t>
  </si>
  <si>
    <t>Balans ar 1 Ebrill 2020</t>
  </si>
  <si>
    <t>Darparwyd yn y flwyddyn</t>
  </si>
  <si>
    <t>Defnyddiwyd yn y flwyddyn</t>
  </si>
  <si>
    <t>Tudalen 123 - 2. Dadansoddiad o amseriad disgwyliedig llifoedd wedi'u disgowntio</t>
  </si>
  <si>
    <t>Dim hwyrach nag un flwyddyn</t>
  </si>
  <si>
    <t>Tudalen 125. Nodyn 14 Ymrwymiadau ariannol eraill</t>
  </si>
  <si>
    <t>Hwyrach nag un flwyddyn a dim mwy na phum mlynedd</t>
  </si>
  <si>
    <t>Rhif adnabod y risg</t>
  </si>
  <si>
    <t xml:space="preserve">Teitl y risg </t>
  </si>
  <si>
    <t>Categori risg</t>
  </si>
  <si>
    <t>Parodrwydd i dderbyn risg</t>
  </si>
  <si>
    <t>Sgôr ym mis Mawrth 2021</t>
  </si>
  <si>
    <t>Sgôr ym mis Mawrth 2022</t>
  </si>
  <si>
    <t>Diogelu data</t>
  </si>
  <si>
    <t>Tabl 1. Proffiliau risg</t>
  </si>
  <si>
    <t>Methiant i ymsefydlu newidiadau</t>
  </si>
  <si>
    <t>Methiant i reoli rhanddeiliaid</t>
  </si>
  <si>
    <t>Diwygiadau Cynllunio</t>
  </si>
  <si>
    <t>Effaith ceisiadau seilwaith cenedlaethol</t>
  </si>
  <si>
    <t>Iechyd, Diogelwch a Lles</t>
  </si>
  <si>
    <t>Y gallu i ymateb i newid allanol a bod yn barod amdano</t>
  </si>
  <si>
    <t>Peidio â bodloni disgwyliadau perfformiad gweithredol</t>
  </si>
  <si>
    <t>Model gweithredol tymor hir yn anghynaliadwy</t>
  </si>
  <si>
    <t>Sgiliau ar gyfer y Dyfodol</t>
  </si>
  <si>
    <t>Gwerth ac ansawdd data</t>
  </si>
  <si>
    <t>Cydymffurfio, cyfreithiol, a rheoleiddiol</t>
  </si>
  <si>
    <t>Cyflawni gweithredol</t>
  </si>
  <si>
    <t>Enw da a hygrededd</t>
  </si>
  <si>
    <t>Pobl</t>
  </si>
  <si>
    <t>Amharod</t>
  </si>
  <si>
    <t>Parod</t>
  </si>
  <si>
    <t>Lleiafsymiol</t>
  </si>
  <si>
    <t>Awyddus</t>
  </si>
  <si>
    <t>Gochelgar</t>
  </si>
  <si>
    <t>Risg newydd</t>
  </si>
  <si>
    <t>Graff 6. Achosion apêl wedi'u penderfynu yn ôl math yn 2021/22</t>
  </si>
  <si>
    <t>Holl apeliadau cynllunio</t>
  </si>
  <si>
    <t>Apeliadau arbenigol - Tir comin</t>
  </si>
  <si>
    <t>Graff 7. Canran yr apeliadau a oedd yn ddilys y tro cyntaf</t>
  </si>
  <si>
    <t>Gweithdrefn</t>
  </si>
  <si>
    <t>Sylwadau ysgrifenedig</t>
  </si>
  <si>
    <t>Ymchwiliadau</t>
  </si>
  <si>
    <t>Gwrandawiadau</t>
  </si>
  <si>
    <t>Pob un</t>
  </si>
  <si>
    <t>Graff 8. Canran yr apeliadau a ganiatawyd a nifer y tai y rhoddwyd caniatâd iddynt dros bum mlynedd</t>
  </si>
  <si>
    <t>Nifer y tai</t>
  </si>
  <si>
    <t>Canran yr achosion a ganiatawyd</t>
  </si>
  <si>
    <t>Graff 17. Prosiectau Seilwaith o Arwyddocâd Cenedlaethol a dderbyniwyd a'r argymhellion a wnaed yn 2020/21</t>
  </si>
  <si>
    <t>Argymhellion a gyhoeddwyd</t>
  </si>
  <si>
    <t>Cafwyd ad-daliad yn ystod Chwarter 3 2021/22 gan fod y gwerthoedd blaenorol wedi'u seilio ar amcangyfrifon llawer uwch na'r defnydd gwirioneddol. Arweiniodd hyn at gostau cyflenwi dŵr llawer is yn ystod Chwarter 1-3 2021/22.</t>
  </si>
  <si>
    <t>Nid oedd modd cyfrifo ffigurau gwastraff gan y cânt eu cyfuno â'r holl gostau sy'n gysylltiedig â glanhau'r swyddfa ac ni ellir eu gwahanu.</t>
  </si>
  <si>
    <t>Graff 20. Gwariant ac incwm dros y tair blynedd diwethaf ac adolygiadau gwariant yn y dyfodol</t>
  </si>
  <si>
    <t>Heb fod yn staff</t>
  </si>
  <si>
    <t>Paul McGuiness
Cyfarwyddwr Dros Dro Gwasanaethau Corfforaethol</t>
  </si>
  <si>
    <t>Newid i gyfanswm cyflog y Cyfarwyddwr â'r cyflog uchaf</t>
  </si>
  <si>
    <t>Ni chrybwyllwyd</t>
  </si>
  <si>
    <t>Newid i fonws y Cyfarwyddwr â'r cyflog uchaf</t>
  </si>
  <si>
    <t xml:space="preserve">Tabl 6. Cymarebau canradd cyflog teg </t>
  </si>
  <si>
    <t>Cymhareb tâl</t>
  </si>
  <si>
    <t>Cyflog</t>
  </si>
  <si>
    <t>Cyfanswm tâl</t>
  </si>
  <si>
    <t>25ain Canradd</t>
  </si>
  <si>
    <t>50fed Canradd</t>
  </si>
  <si>
    <t>75ain Canradd</t>
  </si>
  <si>
    <t>Tudalen 115-2. Staff mewn swyddi a drosglwyddwyd</t>
  </si>
  <si>
    <t>Cyfwerth ag amser llawn ar 30/09/22</t>
  </si>
  <si>
    <t>Uwch aelodau staff</t>
  </si>
  <si>
    <t>Arolygwyr cyflogedig</t>
  </si>
  <si>
    <t>Adferwyd yn y flwyddyn</t>
  </si>
  <si>
    <t>0-5
(75-80)
(75-80 cyfwerth ag amser llawn)</t>
  </si>
  <si>
    <t>Newid cyfartalog i'r cyfanswm cyflog o weithwyr</t>
  </si>
  <si>
    <t>Newid cyfartalog i fonysau o weithwyr</t>
  </si>
  <si>
    <t>Llif arian net o weithgareddau ariannu</t>
  </si>
  <si>
    <t>Ni ddisgwylir gweithredu cyn 2023/24</t>
  </si>
  <si>
    <t>2021/22 Technoleg Gwybodaeth
£’000</t>
  </si>
  <si>
    <t>2020/21 Technoleg Gwybodaeth
£’000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</si>
</sst>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£&quot;#,##0.00;[Red]\-&quot;£&quot;#,##0.00"/>
    <numFmt numFmtId="43" formatCode="_-* #,##0.00_-;\-* #,##0.00_-;_-* &quot;-&quot;??_-;_-@_-"/>
    <numFmt numFmtId="164" formatCode="#,##0;\(#,##0\)"/>
    <numFmt numFmtId="165" formatCode="0.0%"/>
    <numFmt numFmtId="166" formatCode="#,##0.00;\(#,##0.00\)"/>
    <numFmt numFmtId="167" formatCode="_-* #,##0_-;\-* #,##0_-;_-* &quot;-&quot;??_-;_-@_-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  <family val="2"/>
    </font>
    <font>
      <vertAlign val="superscript"/>
      <sz val="12"/>
      <color rgb="FFFFFFFF"/>
      <name val="Arial"/>
      <family val="2"/>
    </font>
    <font>
      <b/>
      <sz val="12"/>
      <color rgb="FFFF0000"/>
      <name val="Arial"/>
      <family val="2"/>
    </font>
    <font>
      <sz val="12"/>
      <color rgb="FFFFFFFF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Verdana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12"/>
      <color theme="1"/>
      <name val="Arial"/>
      <family val="2"/>
    </font>
    <font>
      <sz val="12"/>
      <color theme="0" tint="-0.249977111117893"/>
      <name val="Arial"/>
      <family val="2"/>
    </font>
    <font>
      <sz val="11"/>
      <color theme="0" tint="-0.249977111117893"/>
      <name val="Calibri"/>
      <family val="2"/>
      <scheme val="minor"/>
    </font>
    <font>
      <sz val="12"/>
      <color theme="1"/>
      <name val="Calibri"/>
      <family val="2"/>
    </font>
    <font>
      <sz val="8.4"/>
      <color theme="1"/>
      <name val="Arial"/>
      <family val="2"/>
    </font>
    <font>
      <strike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2" fillId="0" borderId="0"/>
    <xf numFmtId="0" fontId="24" fillId="0" borderId="0"/>
  </cellStyleXfs>
  <cellXfs count="262">
    <xf numFmtId="0" fontId="0" fillId="0" borderId="0" xfId="0"/>
    <xf numFmtId="0" fontId="4" fillId="0" borderId="0" xfId="1" applyAlignment="1">
      <alignment vertical="center"/>
    </xf>
    <xf numFmtId="0" fontId="3" fillId="0" borderId="0" xfId="0" applyFont="1" applyAlignment="1">
      <alignment horizontal="right" vertical="center" wrapText="1"/>
    </xf>
    <xf numFmtId="0" fontId="0" fillId="0" borderId="0" xfId="0" applyAlignment="1">
      <alignment vertical="top"/>
    </xf>
    <xf numFmtId="0" fontId="7" fillId="0" borderId="0" xfId="0" applyFont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9" fillId="0" borderId="11" xfId="0" applyFont="1" applyBorder="1" applyAlignment="1">
      <alignment vertical="center" wrapText="1"/>
    </xf>
    <xf numFmtId="164" fontId="9" fillId="0" borderId="11" xfId="0" applyNumberFormat="1" applyFont="1" applyBorder="1" applyAlignment="1">
      <alignment horizontal="right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64" fontId="9" fillId="0" borderId="6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164" fontId="9" fillId="0" borderId="2" xfId="0" quotePrefix="1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9" fillId="0" borderId="6" xfId="0" quotePrefix="1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0" xfId="0" applyFont="1"/>
    <xf numFmtId="0" fontId="9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6" fillId="0" borderId="11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right" vertical="center" wrapText="1"/>
    </xf>
    <xf numFmtId="0" fontId="15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" fillId="0" borderId="0" xfId="0" applyFont="1"/>
    <xf numFmtId="17" fontId="9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/>
    <xf numFmtId="0" fontId="9" fillId="0" borderId="11" xfId="0" applyFont="1" applyBorder="1" applyAlignment="1">
      <alignment vertical="center"/>
    </xf>
    <xf numFmtId="164" fontId="16" fillId="0" borderId="11" xfId="0" applyNumberFormat="1" applyFont="1" applyBorder="1" applyAlignment="1">
      <alignment horizontal="right" vertical="center" wrapText="1"/>
    </xf>
    <xf numFmtId="0" fontId="9" fillId="4" borderId="11" xfId="0" applyFont="1" applyFill="1" applyBorder="1" applyAlignment="1">
      <alignment horizontal="right" vertical="center" wrapText="1"/>
    </xf>
    <xf numFmtId="0" fontId="9" fillId="4" borderId="11" xfId="0" applyFont="1" applyFill="1" applyBorder="1" applyAlignment="1">
      <alignment vertical="center" wrapText="1"/>
    </xf>
    <xf numFmtId="164" fontId="9" fillId="4" borderId="11" xfId="0" applyNumberFormat="1" applyFont="1" applyFill="1" applyBorder="1" applyAlignment="1">
      <alignment horizontal="right" vertical="center" wrapText="1"/>
    </xf>
    <xf numFmtId="0" fontId="17" fillId="4" borderId="11" xfId="0" applyFont="1" applyFill="1" applyBorder="1" applyAlignment="1">
      <alignment vertical="center" wrapText="1"/>
    </xf>
    <xf numFmtId="0" fontId="17" fillId="4" borderId="11" xfId="0" applyFont="1" applyFill="1" applyBorder="1" applyAlignment="1">
      <alignment horizontal="right" vertical="center" wrapText="1"/>
    </xf>
    <xf numFmtId="0" fontId="18" fillId="0" borderId="11" xfId="0" applyFont="1" applyBorder="1" applyAlignment="1">
      <alignment vertical="center"/>
    </xf>
    <xf numFmtId="0" fontId="19" fillId="0" borderId="0" xfId="0" applyFont="1"/>
    <xf numFmtId="0" fontId="18" fillId="4" borderId="11" xfId="0" applyFont="1" applyFill="1" applyBorder="1" applyAlignment="1">
      <alignment horizontal="center" vertical="top" wrapText="1"/>
    </xf>
    <xf numFmtId="0" fontId="20" fillId="0" borderId="0" xfId="0" applyFont="1"/>
    <xf numFmtId="0" fontId="0" fillId="0" borderId="11" xfId="0" applyBorder="1"/>
    <xf numFmtId="0" fontId="7" fillId="0" borderId="9" xfId="0" applyFont="1" applyBorder="1" applyAlignment="1">
      <alignment vertical="center" wrapText="1"/>
    </xf>
    <xf numFmtId="0" fontId="15" fillId="0" borderId="11" xfId="0" applyFont="1" applyBorder="1" applyAlignment="1">
      <alignment vertical="center"/>
    </xf>
    <xf numFmtId="165" fontId="9" fillId="0" borderId="11" xfId="3" applyNumberFormat="1" applyFont="1" applyBorder="1"/>
    <xf numFmtId="9" fontId="9" fillId="0" borderId="11" xfId="3" applyFont="1" applyBorder="1"/>
    <xf numFmtId="3" fontId="9" fillId="0" borderId="11" xfId="2" applyNumberFormat="1" applyFont="1" applyBorder="1" applyAlignment="1">
      <alignment horizontal="right"/>
    </xf>
    <xf numFmtId="3" fontId="9" fillId="0" borderId="11" xfId="0" applyNumberFormat="1" applyFont="1" applyBorder="1"/>
    <xf numFmtId="0" fontId="15" fillId="0" borderId="11" xfId="4" applyFont="1" applyBorder="1"/>
    <xf numFmtId="0" fontId="9" fillId="0" borderId="10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4" fontId="9" fillId="0" borderId="11" xfId="0" applyNumberFormat="1" applyFont="1" applyBorder="1"/>
    <xf numFmtId="0" fontId="16" fillId="0" borderId="11" xfId="0" applyFont="1" applyBorder="1" applyAlignment="1">
      <alignment vertical="top"/>
    </xf>
    <xf numFmtId="0" fontId="9" fillId="0" borderId="0" xfId="0" applyFont="1" applyAlignment="1">
      <alignment vertical="center"/>
    </xf>
    <xf numFmtId="0" fontId="0" fillId="0" borderId="0" xfId="0" applyAlignment="1">
      <alignment horizontal="right"/>
    </xf>
    <xf numFmtId="164" fontId="14" fillId="0" borderId="11" xfId="0" applyNumberFormat="1" applyFont="1" applyBorder="1" applyAlignment="1">
      <alignment horizontal="right" vertical="center" wrapText="1"/>
    </xf>
    <xf numFmtId="0" fontId="14" fillId="4" borderId="11" xfId="0" applyFont="1" applyFill="1" applyBorder="1" applyAlignment="1">
      <alignment vertical="center" wrapText="1"/>
    </xf>
    <xf numFmtId="164" fontId="14" fillId="4" borderId="11" xfId="0" applyNumberFormat="1" applyFont="1" applyFill="1" applyBorder="1" applyAlignment="1">
      <alignment horizontal="right" vertical="center" wrapText="1"/>
    </xf>
    <xf numFmtId="3" fontId="9" fillId="0" borderId="11" xfId="0" quotePrefix="1" applyNumberFormat="1" applyFont="1" applyBorder="1" applyAlignment="1">
      <alignment horizontal="right" vertical="center" wrapText="1"/>
    </xf>
    <xf numFmtId="0" fontId="9" fillId="5" borderId="0" xfId="0" applyFont="1" applyFill="1"/>
    <xf numFmtId="164" fontId="9" fillId="5" borderId="11" xfId="0" quotePrefix="1" applyNumberFormat="1" applyFont="1" applyFill="1" applyBorder="1" applyAlignment="1">
      <alignment horizontal="center" vertical="top" wrapText="1"/>
    </xf>
    <xf numFmtId="0" fontId="9" fillId="5" borderId="0" xfId="0" applyFont="1" applyFill="1" applyAlignment="1">
      <alignment vertical="top"/>
    </xf>
    <xf numFmtId="0" fontId="15" fillId="0" borderId="11" xfId="0" applyFont="1" applyBorder="1" applyAlignment="1">
      <alignment vertical="top"/>
    </xf>
    <xf numFmtId="164" fontId="9" fillId="0" borderId="11" xfId="0" applyNumberFormat="1" applyFont="1" applyBorder="1" applyAlignment="1">
      <alignment vertical="top" wrapText="1"/>
    </xf>
    <xf numFmtId="0" fontId="27" fillId="0" borderId="0" xfId="0" applyFont="1"/>
    <xf numFmtId="10" fontId="9" fillId="0" borderId="11" xfId="3" applyNumberFormat="1" applyFont="1" applyBorder="1"/>
    <xf numFmtId="10" fontId="9" fillId="0" borderId="11" xfId="3" applyNumberFormat="1" applyFont="1" applyBorder="1" applyAlignment="1">
      <alignment vertical="center"/>
    </xf>
    <xf numFmtId="164" fontId="9" fillId="0" borderId="11" xfId="0" quotePrefix="1" applyNumberFormat="1" applyFont="1" applyBorder="1" applyAlignment="1">
      <alignment horizontal="center" vertical="top" wrapText="1"/>
    </xf>
    <xf numFmtId="0" fontId="18" fillId="0" borderId="11" xfId="0" applyFont="1" applyFill="1" applyBorder="1" applyAlignment="1">
      <alignment vertical="center" wrapText="1"/>
    </xf>
    <xf numFmtId="0" fontId="18" fillId="0" borderId="11" xfId="0" applyFont="1" applyFill="1" applyBorder="1" applyAlignment="1">
      <alignment horizontal="right" vertical="center" wrapText="1"/>
    </xf>
    <xf numFmtId="164" fontId="18" fillId="0" borderId="11" xfId="0" applyNumberFormat="1" applyFont="1" applyFill="1" applyBorder="1" applyAlignment="1">
      <alignment horizontal="right" vertical="center" wrapText="1"/>
    </xf>
    <xf numFmtId="0" fontId="18" fillId="0" borderId="11" xfId="0" quotePrefix="1" applyFont="1" applyFill="1" applyBorder="1" applyAlignment="1">
      <alignment horizontal="right" vertical="center" wrapText="1"/>
    </xf>
    <xf numFmtId="0" fontId="0" fillId="0" borderId="0" xfId="0" applyFill="1"/>
    <xf numFmtId="0" fontId="15" fillId="0" borderId="9" xfId="0" applyFont="1" applyFill="1" applyBorder="1" applyAlignment="1">
      <alignment vertical="center"/>
    </xf>
    <xf numFmtId="0" fontId="18" fillId="0" borderId="11" xfId="0" applyFont="1" applyFill="1" applyBorder="1" applyAlignment="1">
      <alignment horizontal="justify" vertical="center" wrapText="1"/>
    </xf>
    <xf numFmtId="0" fontId="15" fillId="0" borderId="11" xfId="0" applyFont="1" applyFill="1" applyBorder="1" applyAlignment="1">
      <alignment vertical="center"/>
    </xf>
    <xf numFmtId="0" fontId="13" fillId="0" borderId="11" xfId="0" applyFont="1" applyFill="1" applyBorder="1" applyAlignment="1">
      <alignment vertical="center"/>
    </xf>
    <xf numFmtId="0" fontId="0" fillId="0" borderId="11" xfId="0" applyFill="1" applyBorder="1"/>
    <xf numFmtId="0" fontId="1" fillId="0" borderId="11" xfId="0" applyFont="1" applyFill="1" applyBorder="1"/>
    <xf numFmtId="0" fontId="0" fillId="0" borderId="11" xfId="0" quotePrefix="1" applyFill="1" applyBorder="1" applyAlignment="1">
      <alignment horizontal="right"/>
    </xf>
    <xf numFmtId="0" fontId="1" fillId="0" borderId="11" xfId="0" quotePrefix="1" applyFont="1" applyFill="1" applyBorder="1" applyAlignment="1">
      <alignment horizontal="right"/>
    </xf>
    <xf numFmtId="0" fontId="1" fillId="0" borderId="0" xfId="0" applyFont="1" applyFill="1"/>
    <xf numFmtId="164" fontId="25" fillId="0" borderId="11" xfId="0" applyNumberFormat="1" applyFont="1" applyFill="1" applyBorder="1" applyAlignment="1">
      <alignment horizontal="right" vertical="center" wrapText="1"/>
    </xf>
    <xf numFmtId="167" fontId="18" fillId="0" borderId="11" xfId="2" applyNumberFormat="1" applyFont="1" applyFill="1" applyBorder="1" applyAlignment="1">
      <alignment vertical="center" wrapText="1"/>
    </xf>
    <xf numFmtId="167" fontId="25" fillId="0" borderId="11" xfId="2" applyNumberFormat="1" applyFont="1" applyFill="1" applyBorder="1" applyAlignment="1">
      <alignment horizontal="left" vertical="center"/>
    </xf>
    <xf numFmtId="167" fontId="18" fillId="0" borderId="11" xfId="2" applyNumberFormat="1" applyFont="1" applyFill="1" applyBorder="1" applyAlignment="1">
      <alignment horizontal="left" vertical="center"/>
    </xf>
    <xf numFmtId="0" fontId="18" fillId="0" borderId="11" xfId="0" applyFont="1" applyFill="1" applyBorder="1" applyAlignment="1">
      <alignment vertical="center"/>
    </xf>
    <xf numFmtId="167" fontId="18" fillId="0" borderId="11" xfId="2" applyNumberFormat="1" applyFont="1" applyFill="1" applyBorder="1" applyAlignment="1">
      <alignment vertical="center"/>
    </xf>
    <xf numFmtId="167" fontId="18" fillId="0" borderId="11" xfId="2" applyNumberFormat="1" applyFont="1" applyFill="1" applyBorder="1"/>
    <xf numFmtId="167" fontId="25" fillId="0" borderId="11" xfId="2" applyNumberFormat="1" applyFont="1" applyFill="1" applyBorder="1" applyAlignment="1">
      <alignment horizontal="justify" vertical="center"/>
    </xf>
    <xf numFmtId="167" fontId="25" fillId="0" borderId="11" xfId="2" applyNumberFormat="1" applyFont="1" applyFill="1" applyBorder="1" applyAlignment="1">
      <alignment horizontal="justify" vertical="center" wrapText="1"/>
    </xf>
    <xf numFmtId="0" fontId="23" fillId="0" borderId="0" xfId="0" applyFont="1" applyFill="1"/>
    <xf numFmtId="0" fontId="9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vertical="center" wrapText="1"/>
    </xf>
    <xf numFmtId="167" fontId="0" fillId="0" borderId="11" xfId="2" applyNumberFormat="1" applyFont="1" applyFill="1" applyBorder="1"/>
    <xf numFmtId="167" fontId="0" fillId="0" borderId="11" xfId="2" quotePrefix="1" applyNumberFormat="1" applyFont="1" applyFill="1" applyBorder="1" applyAlignment="1">
      <alignment horizontal="right"/>
    </xf>
    <xf numFmtId="0" fontId="14" fillId="0" borderId="11" xfId="0" applyFont="1" applyFill="1" applyBorder="1" applyAlignment="1">
      <alignment vertical="center" wrapText="1"/>
    </xf>
    <xf numFmtId="167" fontId="1" fillId="0" borderId="11" xfId="2" applyNumberFormat="1" applyFont="1" applyFill="1" applyBorder="1"/>
    <xf numFmtId="167" fontId="1" fillId="0" borderId="11" xfId="2" quotePrefix="1" applyNumberFormat="1" applyFont="1" applyFill="1" applyBorder="1" applyAlignment="1">
      <alignment horizontal="right"/>
    </xf>
    <xf numFmtId="0" fontId="9" fillId="0" borderId="11" xfId="0" applyFont="1" applyFill="1" applyBorder="1" applyAlignment="1">
      <alignment horizontal="right" vertical="center" wrapText="1"/>
    </xf>
    <xf numFmtId="0" fontId="9" fillId="0" borderId="11" xfId="0" applyFont="1" applyFill="1" applyBorder="1" applyAlignment="1">
      <alignment horizontal="justify" vertical="center" wrapText="1"/>
    </xf>
    <xf numFmtId="0" fontId="9" fillId="0" borderId="11" xfId="0" applyFont="1" applyFill="1" applyBorder="1"/>
    <xf numFmtId="0" fontId="7" fillId="0" borderId="9" xfId="0" applyFont="1" applyFill="1" applyBorder="1" applyAlignment="1">
      <alignment vertical="center"/>
    </xf>
    <xf numFmtId="0" fontId="16" fillId="0" borderId="11" xfId="0" applyFont="1" applyFill="1" applyBorder="1" applyAlignment="1">
      <alignment horizontal="right" vertical="center" wrapText="1"/>
    </xf>
    <xf numFmtId="0" fontId="16" fillId="0" borderId="11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horizontal="justify" vertical="center" wrapText="1"/>
    </xf>
    <xf numFmtId="0" fontId="9" fillId="0" borderId="11" xfId="0" applyFont="1" applyFill="1" applyBorder="1" applyAlignment="1">
      <alignment horizontal="left" vertical="center"/>
    </xf>
    <xf numFmtId="167" fontId="9" fillId="0" borderId="11" xfId="2" applyNumberFormat="1" applyFont="1" applyFill="1" applyBorder="1" applyAlignment="1">
      <alignment horizontal="left" vertical="center"/>
    </xf>
    <xf numFmtId="164" fontId="9" fillId="0" borderId="11" xfId="0" applyNumberFormat="1" applyFont="1" applyFill="1" applyBorder="1" applyAlignment="1">
      <alignment horizontal="right" vertical="center" wrapText="1"/>
    </xf>
    <xf numFmtId="167" fontId="14" fillId="0" borderId="11" xfId="2" applyNumberFormat="1" applyFont="1" applyFill="1" applyBorder="1" applyAlignment="1">
      <alignment vertical="center" wrapText="1"/>
    </xf>
    <xf numFmtId="164" fontId="14" fillId="0" borderId="11" xfId="0" applyNumberFormat="1" applyFont="1" applyFill="1" applyBorder="1" applyAlignment="1">
      <alignment horizontal="right" vertical="center" wrapText="1"/>
    </xf>
    <xf numFmtId="164" fontId="11" fillId="0" borderId="11" xfId="0" applyNumberFormat="1" applyFont="1" applyFill="1" applyBorder="1" applyAlignment="1">
      <alignment horizontal="right" vertical="center" wrapText="1"/>
    </xf>
    <xf numFmtId="0" fontId="9" fillId="0" borderId="11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167" fontId="9" fillId="0" borderId="11" xfId="2" applyNumberFormat="1" applyFont="1" applyFill="1" applyBorder="1" applyAlignment="1">
      <alignment vertical="center" wrapText="1"/>
    </xf>
    <xf numFmtId="3" fontId="14" fillId="0" borderId="11" xfId="0" applyNumberFormat="1" applyFont="1" applyFill="1" applyBorder="1"/>
    <xf numFmtId="167" fontId="9" fillId="0" borderId="11" xfId="2" quotePrefix="1" applyNumberFormat="1" applyFont="1" applyFill="1" applyBorder="1" applyAlignment="1">
      <alignment horizontal="right" vertical="center" wrapText="1"/>
    </xf>
    <xf numFmtId="0" fontId="9" fillId="0" borderId="11" xfId="0" applyFont="1" applyFill="1" applyBorder="1" applyAlignment="1">
      <alignment horizontal="right"/>
    </xf>
    <xf numFmtId="3" fontId="9" fillId="0" borderId="11" xfId="0" applyNumberFormat="1" applyFont="1" applyFill="1" applyBorder="1"/>
    <xf numFmtId="0" fontId="9" fillId="0" borderId="9" xfId="0" applyFont="1" applyFill="1" applyBorder="1" applyAlignment="1">
      <alignment vertical="center"/>
    </xf>
    <xf numFmtId="164" fontId="14" fillId="0" borderId="11" xfId="0" applyNumberFormat="1" applyFont="1" applyFill="1" applyBorder="1" applyAlignment="1">
      <alignment vertical="center" wrapText="1"/>
    </xf>
    <xf numFmtId="167" fontId="9" fillId="0" borderId="11" xfId="2" applyNumberFormat="1" applyFont="1" applyFill="1" applyBorder="1" applyAlignment="1">
      <alignment horizontal="right" vertical="center" wrapText="1"/>
    </xf>
    <xf numFmtId="164" fontId="9" fillId="0" borderId="11" xfId="0" quotePrefix="1" applyNumberFormat="1" applyFont="1" applyFill="1" applyBorder="1" applyAlignment="1">
      <alignment horizontal="right" vertical="center" wrapText="1"/>
    </xf>
    <xf numFmtId="0" fontId="9" fillId="0" borderId="15" xfId="0" applyFont="1" applyFill="1" applyBorder="1" applyAlignment="1">
      <alignment vertical="center"/>
    </xf>
    <xf numFmtId="0" fontId="9" fillId="0" borderId="17" xfId="0" applyFont="1" applyFill="1" applyBorder="1" applyAlignment="1">
      <alignment vertical="center"/>
    </xf>
    <xf numFmtId="0" fontId="9" fillId="0" borderId="16" xfId="0" applyFont="1" applyFill="1" applyBorder="1" applyAlignment="1">
      <alignment vertical="center"/>
    </xf>
    <xf numFmtId="3" fontId="9" fillId="0" borderId="11" xfId="0" quotePrefix="1" applyNumberFormat="1" applyFont="1" applyFill="1" applyBorder="1" applyAlignment="1">
      <alignment horizontal="right" vertical="center" wrapText="1"/>
    </xf>
    <xf numFmtId="3" fontId="14" fillId="0" borderId="11" xfId="0" applyNumberFormat="1" applyFont="1" applyFill="1" applyBorder="1" applyAlignment="1">
      <alignment vertical="center" wrapText="1"/>
    </xf>
    <xf numFmtId="0" fontId="14" fillId="0" borderId="11" xfId="0" quotePrefix="1" applyFont="1" applyFill="1" applyBorder="1" applyAlignment="1">
      <alignment horizontal="right" vertical="center" wrapText="1"/>
    </xf>
    <xf numFmtId="0" fontId="0" fillId="0" borderId="0" xfId="0" applyFill="1" applyAlignment="1">
      <alignment horizontal="right"/>
    </xf>
    <xf numFmtId="0" fontId="26" fillId="0" borderId="0" xfId="0" applyFont="1" applyFill="1"/>
    <xf numFmtId="0" fontId="9" fillId="0" borderId="11" xfId="0" applyFont="1" applyFill="1" applyBorder="1" applyAlignment="1">
      <alignment horizontal="right" vertical="center"/>
    </xf>
    <xf numFmtId="0" fontId="9" fillId="0" borderId="11" xfId="0" applyFont="1" applyFill="1" applyBorder="1" applyAlignment="1">
      <alignment horizontal="left" vertical="center" wrapText="1"/>
    </xf>
    <xf numFmtId="0" fontId="9" fillId="0" borderId="0" xfId="0" applyFont="1" applyFill="1"/>
    <xf numFmtId="3" fontId="9" fillId="0" borderId="11" xfId="0" applyNumberFormat="1" applyFont="1" applyFill="1" applyBorder="1" applyAlignment="1">
      <alignment horizontal="right" vertical="center" wrapText="1"/>
    </xf>
    <xf numFmtId="0" fontId="9" fillId="0" borderId="18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left" vertical="center" wrapText="1"/>
    </xf>
    <xf numFmtId="3" fontId="14" fillId="0" borderId="12" xfId="0" applyNumberFormat="1" applyFont="1" applyFill="1" applyBorder="1" applyAlignment="1">
      <alignment horizontal="right" vertical="center" wrapText="1"/>
    </xf>
    <xf numFmtId="3" fontId="14" fillId="0" borderId="11" xfId="0" applyNumberFormat="1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right" vertical="center" wrapText="1"/>
    </xf>
    <xf numFmtId="0" fontId="9" fillId="0" borderId="0" xfId="0" applyFont="1" applyFill="1" applyAlignment="1">
      <alignment vertical="center" wrapText="1"/>
    </xf>
    <xf numFmtId="164" fontId="9" fillId="0" borderId="11" xfId="0" applyNumberFormat="1" applyFont="1" applyFill="1" applyBorder="1" applyAlignment="1">
      <alignment vertical="center" wrapText="1"/>
    </xf>
    <xf numFmtId="164" fontId="17" fillId="0" borderId="11" xfId="0" applyNumberFormat="1" applyFont="1" applyFill="1" applyBorder="1" applyAlignment="1">
      <alignment vertical="center" wrapText="1"/>
    </xf>
    <xf numFmtId="164" fontId="17" fillId="0" borderId="11" xfId="0" applyNumberFormat="1" applyFont="1" applyFill="1" applyBorder="1" applyAlignment="1">
      <alignment horizontal="right" vertical="center" wrapText="1"/>
    </xf>
    <xf numFmtId="167" fontId="14" fillId="0" borderId="11" xfId="2" quotePrefix="1" applyNumberFormat="1" applyFont="1" applyFill="1" applyBorder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right" vertical="center" wrapText="1"/>
    </xf>
    <xf numFmtId="0" fontId="15" fillId="0" borderId="0" xfId="0" applyFont="1" applyFill="1" applyAlignment="1">
      <alignment vertical="center"/>
    </xf>
    <xf numFmtId="0" fontId="15" fillId="0" borderId="6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 wrapText="1"/>
    </xf>
    <xf numFmtId="0" fontId="9" fillId="0" borderId="11" xfId="0" quotePrefix="1" applyFont="1" applyFill="1" applyBorder="1" applyAlignment="1">
      <alignment horizontal="right" vertical="center" wrapText="1"/>
    </xf>
    <xf numFmtId="0" fontId="9" fillId="0" borderId="11" xfId="0" applyFont="1" applyFill="1" applyBorder="1" applyAlignment="1">
      <alignment horizontal="right" vertical="center" wrapText="1" indent="4"/>
    </xf>
    <xf numFmtId="9" fontId="9" fillId="0" borderId="11" xfId="3" applyFont="1" applyFill="1" applyBorder="1" applyAlignment="1">
      <alignment horizontal="right" vertical="center" wrapText="1"/>
    </xf>
    <xf numFmtId="166" fontId="9" fillId="0" borderId="11" xfId="0" applyNumberFormat="1" applyFont="1" applyFill="1" applyBorder="1" applyAlignment="1">
      <alignment horizontal="right" vertical="center" wrapText="1"/>
    </xf>
    <xf numFmtId="0" fontId="9" fillId="0" borderId="0" xfId="0" applyFont="1" applyFill="1" applyAlignment="1">
      <alignment vertical="center"/>
    </xf>
    <xf numFmtId="9" fontId="9" fillId="0" borderId="11" xfId="0" applyNumberFormat="1" applyFont="1" applyFill="1" applyBorder="1" applyAlignment="1">
      <alignment horizontal="left" vertical="center" wrapText="1"/>
    </xf>
    <xf numFmtId="164" fontId="9" fillId="0" borderId="11" xfId="0" applyNumberFormat="1" applyFont="1" applyFill="1" applyBorder="1" applyAlignment="1">
      <alignment horizontal="center" vertical="center" wrapText="1"/>
    </xf>
    <xf numFmtId="166" fontId="9" fillId="0" borderId="11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vertical="center"/>
    </xf>
    <xf numFmtId="0" fontId="9" fillId="0" borderId="11" xfId="0" applyFont="1" applyFill="1" applyBorder="1" applyAlignment="1">
      <alignment horizontal="left" vertical="center" wrapText="1" indent="5"/>
    </xf>
    <xf numFmtId="14" fontId="0" fillId="0" borderId="0" xfId="0" applyNumberFormat="1" applyFill="1"/>
    <xf numFmtId="0" fontId="9" fillId="0" borderId="0" xfId="0" applyFont="1" applyFill="1" applyBorder="1"/>
    <xf numFmtId="4" fontId="9" fillId="0" borderId="11" xfId="0" applyNumberFormat="1" applyFont="1" applyFill="1" applyBorder="1"/>
    <xf numFmtId="4" fontId="28" fillId="0" borderId="11" xfId="0" applyNumberFormat="1" applyFont="1" applyBorder="1"/>
    <xf numFmtId="165" fontId="0" fillId="0" borderId="0" xfId="0" applyNumberFormat="1" applyFill="1"/>
    <xf numFmtId="3" fontId="0" fillId="0" borderId="0" xfId="0" applyNumberFormat="1" applyFill="1"/>
    <xf numFmtId="165" fontId="1" fillId="0" borderId="0" xfId="0" applyNumberFormat="1" applyFont="1" applyFill="1"/>
    <xf numFmtId="0" fontId="9" fillId="0" borderId="11" xfId="0" applyFont="1" applyBorder="1" applyAlignment="1">
      <alignment wrapText="1"/>
    </xf>
    <xf numFmtId="0" fontId="9" fillId="0" borderId="11" xfId="0" applyFont="1" applyBorder="1" applyAlignment="1">
      <alignment horizontal="right"/>
    </xf>
    <xf numFmtId="0" fontId="28" fillId="0" borderId="11" xfId="0" applyFont="1" applyBorder="1"/>
    <xf numFmtId="0" fontId="0" fillId="6" borderId="0" xfId="0" applyFill="1"/>
    <xf numFmtId="1" fontId="9" fillId="0" borderId="11" xfId="0" applyNumberFormat="1" applyFont="1" applyBorder="1"/>
    <xf numFmtId="167" fontId="9" fillId="0" borderId="11" xfId="2" applyNumberFormat="1" applyFont="1" applyBorder="1"/>
    <xf numFmtId="9" fontId="28" fillId="0" borderId="11" xfId="3" applyFont="1" applyBorder="1"/>
    <xf numFmtId="0" fontId="29" fillId="0" borderId="11" xfId="0" applyFont="1" applyBorder="1"/>
    <xf numFmtId="3" fontId="0" fillId="0" borderId="0" xfId="0" applyNumberFormat="1"/>
    <xf numFmtId="0" fontId="30" fillId="0" borderId="0" xfId="0" applyFont="1" applyAlignment="1">
      <alignment horizontal="right"/>
    </xf>
    <xf numFmtId="0" fontId="9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164" fontId="0" fillId="0" borderId="0" xfId="0" applyNumberFormat="1"/>
    <xf numFmtId="164" fontId="9" fillId="0" borderId="11" xfId="0" quotePrefix="1" applyNumberFormat="1" applyFont="1" applyFill="1" applyBorder="1" applyAlignment="1">
      <alignment horizontal="center" vertical="top" wrapText="1"/>
    </xf>
    <xf numFmtId="164" fontId="9" fillId="0" borderId="11" xfId="0" quotePrefix="1" applyNumberFormat="1" applyFont="1" applyFill="1" applyBorder="1" applyAlignment="1">
      <alignment horizontal="center" vertical="center" wrapText="1"/>
    </xf>
    <xf numFmtId="167" fontId="14" fillId="0" borderId="11" xfId="2" applyNumberFormat="1" applyFont="1" applyFill="1" applyBorder="1" applyAlignment="1">
      <alignment horizontal="right" vertical="center" wrapText="1"/>
    </xf>
    <xf numFmtId="167" fontId="14" fillId="0" borderId="11" xfId="2" quotePrefix="1" applyNumberFormat="1" applyFont="1" applyFill="1" applyBorder="1" applyAlignment="1">
      <alignment horizontal="right" vertical="top" wrapText="1"/>
    </xf>
    <xf numFmtId="167" fontId="25" fillId="0" borderId="11" xfId="2" applyNumberFormat="1" applyFont="1" applyFill="1" applyBorder="1" applyAlignment="1">
      <alignment vertical="center" wrapText="1"/>
    </xf>
    <xf numFmtId="0" fontId="0" fillId="0" borderId="0" xfId="0" applyFill="1" applyBorder="1"/>
    <xf numFmtId="0" fontId="0" fillId="0" borderId="0" xfId="0" applyBorder="1"/>
    <xf numFmtId="3" fontId="29" fillId="0" borderId="0" xfId="0" applyNumberFormat="1" applyFont="1" applyBorder="1"/>
    <xf numFmtId="0" fontId="29" fillId="0" borderId="0" xfId="0" applyFont="1" applyBorder="1"/>
    <xf numFmtId="4" fontId="9" fillId="0" borderId="11" xfId="0" quotePrefix="1" applyNumberFormat="1" applyFont="1" applyFill="1" applyBorder="1" applyAlignment="1">
      <alignment horizontal="right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right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wrapText="1"/>
    </xf>
    <xf numFmtId="0" fontId="9" fillId="0" borderId="11" xfId="0" applyFont="1" applyBorder="1" applyAlignment="1">
      <alignment vertical="top"/>
    </xf>
    <xf numFmtId="0" fontId="9" fillId="0" borderId="13" xfId="0" applyFont="1" applyBorder="1" applyAlignment="1">
      <alignment vertical="center"/>
    </xf>
    <xf numFmtId="8" fontId="9" fillId="0" borderId="11" xfId="0" applyNumberFormat="1" applyFont="1" applyBorder="1" applyAlignment="1">
      <alignment horizontal="left" vertical="center" wrapText="1"/>
    </xf>
    <xf numFmtId="0" fontId="23" fillId="0" borderId="0" xfId="0" applyFont="1"/>
    <xf numFmtId="0" fontId="9" fillId="0" borderId="15" xfId="0" applyFont="1" applyBorder="1" applyAlignment="1">
      <alignment vertical="center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4" fillId="0" borderId="0" xfId="0" applyFont="1" applyFill="1" applyAlignment="1">
      <alignment horizontal="left" indent="1"/>
    </xf>
    <xf numFmtId="0" fontId="9" fillId="0" borderId="0" xfId="0" applyFont="1" applyAlignment="1">
      <alignment horizontal="left" indent="1"/>
    </xf>
    <xf numFmtId="0" fontId="9" fillId="0" borderId="0" xfId="0" applyFont="1" applyAlignment="1">
      <alignment vertical="center" wrapText="1"/>
    </xf>
    <xf numFmtId="0" fontId="9" fillId="0" borderId="11" xfId="0" applyFont="1" applyBorder="1" applyAlignment="1">
      <alignment horizontal="left" vertical="center"/>
    </xf>
    <xf numFmtId="0" fontId="9" fillId="0" borderId="8" xfId="0" applyFont="1" applyBorder="1" applyAlignment="1">
      <alignment vertical="center"/>
    </xf>
    <xf numFmtId="0" fontId="15" fillId="0" borderId="8" xfId="0" applyFont="1" applyBorder="1" applyAlignment="1">
      <alignment vertical="center"/>
    </xf>
    <xf numFmtId="0" fontId="9" fillId="4" borderId="11" xfId="0" applyFont="1" applyFill="1" applyBorder="1" applyAlignment="1">
      <alignment horizontal="justify" vertical="center" wrapText="1"/>
    </xf>
    <xf numFmtId="0" fontId="9" fillId="4" borderId="11" xfId="0" applyFont="1" applyFill="1" applyBorder="1"/>
    <xf numFmtId="0" fontId="18" fillId="0" borderId="11" xfId="0" applyFont="1" applyBorder="1" applyAlignment="1">
      <alignment vertical="center" wrapText="1"/>
    </xf>
    <xf numFmtId="0" fontId="18" fillId="0" borderId="11" xfId="0" applyFont="1" applyBorder="1" applyAlignment="1">
      <alignment horizontal="left" vertical="center"/>
    </xf>
    <xf numFmtId="0" fontId="18" fillId="0" borderId="11" xfId="0" applyFont="1" applyBorder="1"/>
    <xf numFmtId="0" fontId="25" fillId="0" borderId="11" xfId="0" applyFont="1" applyBorder="1" applyAlignment="1">
      <alignment horizontal="justify" vertical="center"/>
    </xf>
    <xf numFmtId="0" fontId="25" fillId="0" borderId="11" xfId="0" applyFont="1" applyBorder="1" applyAlignment="1">
      <alignment horizontal="justify" vertical="center" wrapText="1"/>
    </xf>
    <xf numFmtId="0" fontId="25" fillId="0" borderId="11" xfId="0" applyFont="1" applyBorder="1" applyAlignment="1">
      <alignment horizontal="left" vertical="center"/>
    </xf>
    <xf numFmtId="0" fontId="25" fillId="0" borderId="11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18" fillId="0" borderId="0" xfId="0" applyFont="1"/>
    <xf numFmtId="0" fontId="26" fillId="0" borderId="0" xfId="0" applyFont="1"/>
    <xf numFmtId="0" fontId="26" fillId="0" borderId="11" xfId="0" applyFont="1" applyBorder="1"/>
    <xf numFmtId="0" fontId="18" fillId="0" borderId="11" xfId="0" applyFont="1" applyBorder="1" applyAlignment="1">
      <alignment wrapText="1"/>
    </xf>
    <xf numFmtId="164" fontId="18" fillId="0" borderId="11" xfId="0" applyNumberFormat="1" applyFont="1" applyBorder="1" applyAlignment="1">
      <alignment vertical="top" wrapText="1"/>
    </xf>
    <xf numFmtId="9" fontId="18" fillId="0" borderId="11" xfId="0" applyNumberFormat="1" applyFont="1" applyBorder="1" applyAlignment="1">
      <alignment horizontal="center" vertical="center" wrapText="1"/>
    </xf>
    <xf numFmtId="0" fontId="33" fillId="0" borderId="11" xfId="0" applyFont="1" applyBorder="1" applyAlignment="1">
      <alignment vertical="center" wrapText="1"/>
    </xf>
    <xf numFmtId="46" fontId="18" fillId="0" borderId="11" xfId="0" quotePrefix="1" applyNumberFormat="1" applyFont="1" applyBorder="1" applyAlignment="1">
      <alignment vertical="center"/>
    </xf>
    <xf numFmtId="46" fontId="18" fillId="0" borderId="11" xfId="0" quotePrefix="1" applyNumberFormat="1" applyFont="1" applyBorder="1" applyAlignment="1">
      <alignment vertical="center" wrapText="1"/>
    </xf>
    <xf numFmtId="0" fontId="18" fillId="0" borderId="11" xfId="0" applyFont="1" applyBorder="1" applyAlignment="1">
      <alignment horizontal="right" vertical="center" wrapText="1"/>
    </xf>
    <xf numFmtId="3" fontId="18" fillId="0" borderId="11" xfId="0" quotePrefix="1" applyNumberFormat="1" applyFont="1" applyBorder="1" applyAlignment="1">
      <alignment horizontal="right" vertical="center" wrapText="1"/>
    </xf>
    <xf numFmtId="0" fontId="18" fillId="0" borderId="15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11" fillId="0" borderId="7" xfId="0" applyFont="1" applyBorder="1" applyAlignment="1">
      <alignment horizontal="justify" vertical="top" wrapText="1"/>
    </xf>
    <xf numFmtId="0" fontId="11" fillId="0" borderId="1" xfId="0" applyFont="1" applyBorder="1" applyAlignment="1">
      <alignment horizontal="justify" vertical="top" wrapText="1"/>
    </xf>
    <xf numFmtId="0" fontId="13" fillId="3" borderId="3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5" xfId="0" applyFont="1" applyFill="1" applyBorder="1" applyAlignment="1">
      <alignment vertical="center" wrapText="1"/>
    </xf>
    <xf numFmtId="164" fontId="13" fillId="3" borderId="3" xfId="0" applyNumberFormat="1" applyFont="1" applyFill="1" applyBorder="1" applyAlignment="1">
      <alignment vertical="center" wrapText="1"/>
    </xf>
    <xf numFmtId="164" fontId="13" fillId="3" borderId="4" xfId="0" applyNumberFormat="1" applyFont="1" applyFill="1" applyBorder="1" applyAlignment="1">
      <alignment vertical="center" wrapText="1"/>
    </xf>
    <xf numFmtId="164" fontId="13" fillId="3" borderId="5" xfId="0" applyNumberFormat="1" applyFont="1" applyFill="1" applyBorder="1" applyAlignment="1">
      <alignment vertical="center" wrapText="1"/>
    </xf>
    <xf numFmtId="164" fontId="14" fillId="0" borderId="7" xfId="0" applyNumberFormat="1" applyFont="1" applyBorder="1" applyAlignment="1">
      <alignment vertical="top" wrapText="1"/>
    </xf>
    <xf numFmtId="164" fontId="9" fillId="0" borderId="1" xfId="0" applyNumberFormat="1" applyFont="1" applyBorder="1" applyAlignment="1">
      <alignment vertical="top" wrapText="1"/>
    </xf>
    <xf numFmtId="0" fontId="9" fillId="0" borderId="11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5" fontId="9" fillId="0" borderId="11" xfId="0" applyNumberFormat="1" applyFont="1" applyBorder="1" applyAlignment="1">
      <alignment horizontal="center" vertical="center" wrapText="1"/>
    </xf>
    <xf numFmtId="14" fontId="9" fillId="0" borderId="15" xfId="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right" vertical="center" wrapText="1"/>
    </xf>
    <xf numFmtId="0" fontId="9" fillId="0" borderId="11" xfId="0" applyFont="1" applyBorder="1" applyAlignment="1">
      <alignment horizontal="right" vertical="center" wrapText="1"/>
    </xf>
    <xf numFmtId="0" fontId="9" fillId="4" borderId="11" xfId="0" applyFont="1" applyFill="1" applyBorder="1" applyAlignment="1">
      <alignment horizontal="center" vertical="center" wrapText="1"/>
    </xf>
  </cellXfs>
  <cellStyles count="6">
    <cellStyle name="Comma" xfId="2" builtinId="3"/>
    <cellStyle name="Hyperlink" xfId="1" builtinId="8"/>
    <cellStyle name="Normal" xfId="0" builtinId="0"/>
    <cellStyle name="Normal 10" xfId="5" xr:uid="{42708C4F-0869-464E-96F8-7B901EB3E5B0}"/>
    <cellStyle name="Normal 2" xfId="4" xr:uid="{ABC6F157-DAE6-4887-8AAC-309086D4D5AA}"/>
    <cellStyle name="Percent" xfId="3" builtinId="5"/>
  </cellStyles>
  <dxfs count="0"/>
  <tableStyles count="0" defaultTableStyle="TableStyleMedium2" defaultPivotStyle="PivotStyleLight16"/>
  <colors>
    <mruColors>
      <color rgb="FFEAD2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theme" Target="theme/theme1.xml"/><Relationship Id="rId68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tyles" Target="styles.xml"/><Relationship Id="rId69" Type="http://schemas.openxmlformats.org/officeDocument/2006/relationships/customXml" Target="../customXml/item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customXml" Target="../customXml/item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376555</xdr:colOff>
      <xdr:row>18</xdr:row>
      <xdr:rowOff>688975</xdr:rowOff>
    </xdr:from>
    <xdr:to>
      <xdr:col>1</xdr:col>
      <xdr:colOff>376555</xdr:colOff>
      <xdr:row>18</xdr:row>
      <xdr:rowOff>688975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324A5C3B-3D99-439A-91B4-77151D86F1CF}"/>
            </a:ext>
          </a:extLst>
        </xdr:cNvPr>
        <xdr:cNvCxnSpPr>
          <a:cxnSpLocks noChangeShapeType="1"/>
        </xdr:cNvCxnSpPr>
      </xdr:nvCxnSpPr>
      <xdr:spPr bwMode="auto">
        <a:xfrm>
          <a:off x="986155" y="5070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447040</xdr:colOff>
      <xdr:row>50</xdr:row>
      <xdr:rowOff>151130</xdr:rowOff>
    </xdr:from>
    <xdr:to>
      <xdr:col>2</xdr:col>
      <xdr:colOff>447040</xdr:colOff>
      <xdr:row>50</xdr:row>
      <xdr:rowOff>151130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B30951BB-72C2-459C-9D3D-BA8A8F1FC4F7}"/>
            </a:ext>
          </a:extLst>
        </xdr:cNvPr>
        <xdr:cNvCxnSpPr>
          <a:cxnSpLocks noChangeShapeType="1"/>
        </xdr:cNvCxnSpPr>
      </xdr:nvCxnSpPr>
      <xdr:spPr bwMode="auto">
        <a:xfrm>
          <a:off x="1666240" y="7132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6.bin"/><Relationship Id="rId1" Type="http://schemas.openxmlformats.org/officeDocument/2006/relationships/printerSettings" Target="../printerSettings/printerSettings2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7.bin"/><Relationship Id="rId1" Type="http://schemas.openxmlformats.org/officeDocument/2006/relationships/printerSettings" Target="../printerSettings/printerSettings3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8.bin"/><Relationship Id="rId1" Type="http://schemas.openxmlformats.org/officeDocument/2006/relationships/printerSettings" Target="../printerSettings/printerSettings4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9.bin"/><Relationship Id="rId1" Type="http://schemas.openxmlformats.org/officeDocument/2006/relationships/printerSettings" Target="../printerSettings/printerSettings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8.bin"/><Relationship Id="rId1" Type="http://schemas.openxmlformats.org/officeDocument/2006/relationships/printerSettings" Target="../printerSettings/printerSettings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0.bin"/><Relationship Id="rId1" Type="http://schemas.openxmlformats.org/officeDocument/2006/relationships/printerSettings" Target="../printerSettings/printerSettings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2.bin"/><Relationship Id="rId1" Type="http://schemas.openxmlformats.org/officeDocument/2006/relationships/printerSettings" Target="../printerSettings/printerSettings8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customProperty" Target="../customProperty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46.bin"/><Relationship Id="rId1" Type="http://schemas.openxmlformats.org/officeDocument/2006/relationships/printerSettings" Target="../printerSettings/printerSettings9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3.bin"/><Relationship Id="rId1" Type="http://schemas.openxmlformats.org/officeDocument/2006/relationships/printerSettings" Target="../printerSettings/printerSettings10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4.bin"/><Relationship Id="rId1" Type="http://schemas.openxmlformats.org/officeDocument/2006/relationships/printerSettings" Target="../printerSettings/printerSettings11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7.bin"/><Relationship Id="rId1" Type="http://schemas.openxmlformats.org/officeDocument/2006/relationships/printerSettings" Target="../printerSettings/printerSettings12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C37B4-FFB4-41A5-A013-74BB770F8F7D}">
  <sheetPr>
    <tabColor theme="0"/>
  </sheetPr>
  <dimension ref="A1:H38"/>
  <sheetViews>
    <sheetView workbookViewId="0">
      <selection activeCell="I13" sqref="I13"/>
    </sheetView>
  </sheetViews>
  <sheetFormatPr defaultRowHeight="14.6" x14ac:dyDescent="0.4"/>
  <cols>
    <col min="1" max="1" width="30.53515625" style="3" customWidth="1"/>
    <col min="2" max="2" width="11.69140625" customWidth="1"/>
    <col min="3" max="6" width="11" customWidth="1"/>
  </cols>
  <sheetData>
    <row r="1" spans="1:8" ht="30" customHeight="1" thickBot="1" x14ac:dyDescent="0.45">
      <c r="A1" s="236" t="s">
        <v>0</v>
      </c>
      <c r="B1" s="237"/>
      <c r="C1" s="237"/>
      <c r="D1" s="237"/>
      <c r="E1" s="237"/>
      <c r="F1" s="238"/>
    </row>
    <row r="2" spans="1:8" ht="45" x14ac:dyDescent="0.4">
      <c r="A2" s="239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</row>
    <row r="3" spans="1:8" ht="45.45" thickBot="1" x14ac:dyDescent="0.45">
      <c r="A3" s="240"/>
      <c r="B3" s="11" t="s">
        <v>6</v>
      </c>
      <c r="C3" s="12" t="s">
        <v>6</v>
      </c>
      <c r="D3" s="11" t="s">
        <v>7</v>
      </c>
      <c r="E3" s="11" t="s">
        <v>8</v>
      </c>
      <c r="F3" s="12" t="s">
        <v>6</v>
      </c>
    </row>
    <row r="4" spans="1:8" ht="15.9" thickBot="1" x14ac:dyDescent="0.45">
      <c r="A4" s="241" t="s">
        <v>9</v>
      </c>
      <c r="B4" s="242"/>
      <c r="C4" s="242"/>
      <c r="D4" s="242"/>
      <c r="E4" s="242"/>
      <c r="F4" s="243"/>
    </row>
    <row r="5" spans="1:8" ht="15" x14ac:dyDescent="0.4">
      <c r="A5" s="247" t="s">
        <v>10</v>
      </c>
      <c r="B5" s="13"/>
      <c r="C5" s="13"/>
      <c r="D5" s="13"/>
      <c r="E5" s="13"/>
      <c r="F5" s="13"/>
    </row>
    <row r="6" spans="1:8" ht="15.45" thickBot="1" x14ac:dyDescent="0.45">
      <c r="A6" s="248"/>
      <c r="B6" s="13" t="s">
        <v>11</v>
      </c>
      <c r="C6" s="13" t="s">
        <v>12</v>
      </c>
      <c r="D6" s="13" t="s">
        <v>12</v>
      </c>
      <c r="E6" s="13">
        <v>-55000</v>
      </c>
      <c r="F6" s="13" t="s">
        <v>13</v>
      </c>
    </row>
    <row r="7" spans="1:8" ht="15.9" thickBot="1" x14ac:dyDescent="0.45">
      <c r="A7" s="244" t="s">
        <v>14</v>
      </c>
      <c r="B7" s="245"/>
      <c r="C7" s="245"/>
      <c r="D7" s="245"/>
      <c r="E7" s="245"/>
      <c r="F7" s="246"/>
    </row>
    <row r="8" spans="1:8" ht="15" x14ac:dyDescent="0.4">
      <c r="A8" s="247" t="s">
        <v>15</v>
      </c>
      <c r="B8" s="13"/>
      <c r="C8" s="13"/>
      <c r="D8" s="13"/>
      <c r="E8" s="13"/>
      <c r="F8" s="13"/>
    </row>
    <row r="9" spans="1:8" ht="60.45" thickBot="1" x14ac:dyDescent="0.45">
      <c r="A9" s="248"/>
      <c r="B9" s="14" t="s">
        <v>16</v>
      </c>
      <c r="C9" s="14" t="s">
        <v>12</v>
      </c>
      <c r="D9" s="14" t="s">
        <v>12</v>
      </c>
      <c r="E9" s="14">
        <v>-1000</v>
      </c>
      <c r="F9" s="14" t="s">
        <v>17</v>
      </c>
      <c r="H9" t="s">
        <v>18</v>
      </c>
    </row>
    <row r="10" spans="1:8" ht="15" x14ac:dyDescent="0.4">
      <c r="A10" s="247" t="s">
        <v>19</v>
      </c>
      <c r="B10" s="13"/>
      <c r="C10" s="13"/>
      <c r="D10" s="13"/>
      <c r="E10" s="13"/>
      <c r="F10" s="13"/>
    </row>
    <row r="11" spans="1:8" ht="26.25" customHeight="1" thickBot="1" x14ac:dyDescent="0.45">
      <c r="A11" s="248"/>
      <c r="B11" s="14" t="s">
        <v>20</v>
      </c>
      <c r="C11" s="14" t="s">
        <v>12</v>
      </c>
      <c r="D11" s="14" t="s">
        <v>12</v>
      </c>
      <c r="E11" s="15">
        <v>-51000</v>
      </c>
      <c r="F11" s="14" t="s">
        <v>21</v>
      </c>
    </row>
    <row r="12" spans="1:8" ht="15" x14ac:dyDescent="0.4">
      <c r="A12" s="247" t="s">
        <v>22</v>
      </c>
      <c r="B12" s="13"/>
      <c r="C12" s="13"/>
      <c r="D12" s="13"/>
      <c r="E12" s="13"/>
      <c r="F12" s="13"/>
    </row>
    <row r="13" spans="1:8" ht="60.45" thickBot="1" x14ac:dyDescent="0.45">
      <c r="A13" s="248"/>
      <c r="B13" s="16" t="s">
        <v>23</v>
      </c>
      <c r="C13" s="14" t="s">
        <v>12</v>
      </c>
      <c r="D13" s="14" t="s">
        <v>12</v>
      </c>
      <c r="E13" s="14">
        <v>-36000</v>
      </c>
      <c r="F13" s="14" t="s">
        <v>24</v>
      </c>
    </row>
    <row r="14" spans="1:8" ht="15" x14ac:dyDescent="0.4">
      <c r="A14" s="247" t="s">
        <v>25</v>
      </c>
      <c r="B14" s="13"/>
      <c r="C14" s="13"/>
      <c r="D14" s="13"/>
      <c r="E14" s="13"/>
      <c r="F14" s="13"/>
    </row>
    <row r="15" spans="1:8" ht="24" customHeight="1" thickBot="1" x14ac:dyDescent="0.45">
      <c r="A15" s="248"/>
      <c r="B15" s="14" t="s">
        <v>26</v>
      </c>
      <c r="C15" s="14" t="s">
        <v>12</v>
      </c>
      <c r="D15" s="14" t="s">
        <v>12</v>
      </c>
      <c r="E15" s="14">
        <v>-309000</v>
      </c>
      <c r="F15" s="14" t="s">
        <v>27</v>
      </c>
    </row>
    <row r="16" spans="1:8" ht="15" x14ac:dyDescent="0.4">
      <c r="A16" s="247" t="s">
        <v>28</v>
      </c>
      <c r="B16" s="13" t="s">
        <v>12</v>
      </c>
      <c r="C16" s="13" t="s">
        <v>12</v>
      </c>
      <c r="D16" s="13" t="s">
        <v>12</v>
      </c>
      <c r="E16" s="13" t="s">
        <v>12</v>
      </c>
      <c r="F16" s="13" t="s">
        <v>12</v>
      </c>
    </row>
    <row r="17" spans="1:6" ht="75.45" thickBot="1" x14ac:dyDescent="0.45">
      <c r="A17" s="248"/>
      <c r="B17" s="16" t="s">
        <v>29</v>
      </c>
      <c r="C17" s="14" t="s">
        <v>12</v>
      </c>
      <c r="D17" s="14" t="s">
        <v>12</v>
      </c>
      <c r="E17" s="14">
        <v>-41000</v>
      </c>
      <c r="F17" s="14" t="s">
        <v>30</v>
      </c>
    </row>
    <row r="18" spans="1:6" ht="15" x14ac:dyDescent="0.4">
      <c r="A18" s="247" t="s">
        <v>31</v>
      </c>
      <c r="B18" s="17" t="s">
        <v>32</v>
      </c>
      <c r="C18" s="17" t="s">
        <v>32</v>
      </c>
      <c r="D18" s="17" t="s">
        <v>32</v>
      </c>
      <c r="E18" s="17" t="s">
        <v>32</v>
      </c>
      <c r="F18" s="17" t="s">
        <v>32</v>
      </c>
    </row>
    <row r="19" spans="1:6" ht="75.45" thickBot="1" x14ac:dyDescent="0.45">
      <c r="A19" s="248"/>
      <c r="B19" s="16" t="s">
        <v>33</v>
      </c>
      <c r="C19" s="14" t="s">
        <v>12</v>
      </c>
      <c r="D19" s="14" t="s">
        <v>12</v>
      </c>
      <c r="E19" s="15" t="s">
        <v>12</v>
      </c>
      <c r="F19" s="14" t="s">
        <v>34</v>
      </c>
    </row>
    <row r="20" spans="1:6" ht="15.9" thickBot="1" x14ac:dyDescent="0.45">
      <c r="A20" s="244" t="s">
        <v>35</v>
      </c>
      <c r="B20" s="245"/>
      <c r="C20" s="245"/>
      <c r="D20" s="245"/>
      <c r="E20" s="245"/>
      <c r="F20" s="246"/>
    </row>
    <row r="21" spans="1:6" ht="15" x14ac:dyDescent="0.4">
      <c r="A21" s="247" t="s">
        <v>36</v>
      </c>
      <c r="B21" s="13"/>
      <c r="C21" s="13"/>
      <c r="D21" s="13"/>
      <c r="E21" s="13"/>
      <c r="F21" s="13"/>
    </row>
    <row r="22" spans="1:6" ht="15.45" thickBot="1" x14ac:dyDescent="0.45">
      <c r="A22" s="248"/>
      <c r="B22" s="14" t="s">
        <v>37</v>
      </c>
      <c r="C22" s="14" t="s">
        <v>12</v>
      </c>
      <c r="D22" s="14" t="s">
        <v>12</v>
      </c>
      <c r="E22" s="14" t="s">
        <v>12</v>
      </c>
      <c r="F22" s="14" t="s">
        <v>37</v>
      </c>
    </row>
    <row r="23" spans="1:6" ht="15" x14ac:dyDescent="0.4">
      <c r="A23" s="247" t="s">
        <v>38</v>
      </c>
      <c r="B23" s="13"/>
      <c r="C23" s="13"/>
      <c r="D23" s="13"/>
      <c r="E23" s="13"/>
      <c r="F23" s="13"/>
    </row>
    <row r="24" spans="1:6" ht="60.45" thickBot="1" x14ac:dyDescent="0.45">
      <c r="A24" s="248"/>
      <c r="B24" s="14" t="s">
        <v>39</v>
      </c>
      <c r="C24" s="14" t="s">
        <v>12</v>
      </c>
      <c r="D24" s="14" t="s">
        <v>12</v>
      </c>
      <c r="E24" s="14" t="s">
        <v>12</v>
      </c>
      <c r="F24" s="14" t="s">
        <v>40</v>
      </c>
    </row>
    <row r="25" spans="1:6" ht="15" x14ac:dyDescent="0.4">
      <c r="A25" s="247" t="s">
        <v>41</v>
      </c>
      <c r="B25" s="13"/>
      <c r="C25" s="13"/>
      <c r="D25" s="13"/>
      <c r="E25" s="13"/>
      <c r="F25" s="13"/>
    </row>
    <row r="26" spans="1:6" ht="60.45" thickBot="1" x14ac:dyDescent="0.45">
      <c r="A26" s="248"/>
      <c r="B26" s="14" t="s">
        <v>42</v>
      </c>
      <c r="C26" s="14" t="s">
        <v>12</v>
      </c>
      <c r="D26" s="14" t="s">
        <v>12</v>
      </c>
      <c r="E26" s="14" t="s">
        <v>12</v>
      </c>
      <c r="F26" s="14" t="s">
        <v>17</v>
      </c>
    </row>
    <row r="27" spans="1:6" ht="15" x14ac:dyDescent="0.4">
      <c r="A27" s="247" t="s">
        <v>43</v>
      </c>
      <c r="B27" s="13"/>
      <c r="C27" s="13"/>
      <c r="D27" s="13"/>
      <c r="E27" s="13"/>
      <c r="F27" s="13"/>
    </row>
    <row r="28" spans="1:6" ht="60.45" thickBot="1" x14ac:dyDescent="0.45">
      <c r="A28" s="248"/>
      <c r="B28" s="14" t="s">
        <v>44</v>
      </c>
      <c r="C28" s="14" t="s">
        <v>12</v>
      </c>
      <c r="D28" s="14" t="s">
        <v>12</v>
      </c>
      <c r="E28" s="14" t="s">
        <v>12</v>
      </c>
      <c r="F28" s="14" t="s">
        <v>40</v>
      </c>
    </row>
    <row r="29" spans="1:6" ht="15" x14ac:dyDescent="0.4">
      <c r="A29" s="247" t="s">
        <v>45</v>
      </c>
      <c r="B29" s="13" t="s">
        <v>32</v>
      </c>
      <c r="C29" s="13" t="s">
        <v>32</v>
      </c>
      <c r="D29" s="13" t="s">
        <v>32</v>
      </c>
      <c r="E29" s="13" t="s">
        <v>32</v>
      </c>
      <c r="F29" s="13" t="s">
        <v>46</v>
      </c>
    </row>
    <row r="30" spans="1:6" ht="60.45" thickBot="1" x14ac:dyDescent="0.45">
      <c r="A30" s="248"/>
      <c r="B30" s="14" t="s">
        <v>47</v>
      </c>
      <c r="C30" s="14" t="s">
        <v>12</v>
      </c>
      <c r="D30" s="14" t="s">
        <v>12</v>
      </c>
      <c r="E30" s="14" t="s">
        <v>12</v>
      </c>
      <c r="F30" s="14" t="s">
        <v>48</v>
      </c>
    </row>
    <row r="31" spans="1:6" ht="15" x14ac:dyDescent="0.4">
      <c r="A31" s="247" t="s">
        <v>49</v>
      </c>
      <c r="B31" s="13" t="s">
        <v>32</v>
      </c>
      <c r="C31" s="13" t="s">
        <v>32</v>
      </c>
      <c r="D31" s="13" t="s">
        <v>32</v>
      </c>
      <c r="E31" s="13" t="s">
        <v>32</v>
      </c>
      <c r="F31" s="13" t="s">
        <v>32</v>
      </c>
    </row>
    <row r="32" spans="1:6" ht="60.45" thickBot="1" x14ac:dyDescent="0.45">
      <c r="A32" s="248"/>
      <c r="B32" s="14" t="s">
        <v>39</v>
      </c>
      <c r="C32" s="14" t="s">
        <v>12</v>
      </c>
      <c r="D32" s="14" t="s">
        <v>12</v>
      </c>
      <c r="E32" s="14" t="s">
        <v>12</v>
      </c>
      <c r="F32" s="14" t="s">
        <v>40</v>
      </c>
    </row>
    <row r="33" spans="1:6" ht="15" x14ac:dyDescent="0.4">
      <c r="A33" s="247" t="s">
        <v>50</v>
      </c>
      <c r="B33" s="17" t="s">
        <v>32</v>
      </c>
      <c r="C33" s="13" t="s">
        <v>32</v>
      </c>
      <c r="D33" s="13" t="s">
        <v>32</v>
      </c>
      <c r="E33" s="13" t="s">
        <v>32</v>
      </c>
      <c r="F33" s="17" t="s">
        <v>32</v>
      </c>
    </row>
    <row r="34" spans="1:6" ht="60.45" thickBot="1" x14ac:dyDescent="0.45">
      <c r="A34" s="248"/>
      <c r="B34" s="14" t="s">
        <v>42</v>
      </c>
      <c r="C34" s="14" t="s">
        <v>12</v>
      </c>
      <c r="D34" s="14" t="s">
        <v>12</v>
      </c>
      <c r="E34" s="14" t="s">
        <v>12</v>
      </c>
      <c r="F34" s="14" t="s">
        <v>17</v>
      </c>
    </row>
    <row r="35" spans="1:6" ht="15.45" x14ac:dyDescent="0.4">
      <c r="A35" s="18"/>
      <c r="B35" s="19"/>
      <c r="C35" s="19"/>
      <c r="D35" s="19"/>
      <c r="E35" s="19"/>
      <c r="F35" s="19"/>
    </row>
    <row r="36" spans="1:6" ht="15.45" x14ac:dyDescent="0.4">
      <c r="A36" s="18"/>
      <c r="B36" s="19"/>
      <c r="C36" s="19"/>
      <c r="D36" s="19"/>
      <c r="E36" s="19"/>
      <c r="F36" s="19"/>
    </row>
    <row r="37" spans="1:6" ht="15.45" x14ac:dyDescent="0.4">
      <c r="A37" s="19" t="s">
        <v>51</v>
      </c>
      <c r="B37" s="19"/>
      <c r="C37" s="19"/>
      <c r="D37" s="19"/>
      <c r="E37" s="19"/>
      <c r="F37" s="19"/>
    </row>
    <row r="38" spans="1:6" x14ac:dyDescent="0.4">
      <c r="A38"/>
    </row>
  </sheetData>
  <mergeCells count="19">
    <mergeCell ref="A31:A32"/>
    <mergeCell ref="A33:A34"/>
    <mergeCell ref="A21:A22"/>
    <mergeCell ref="A23:A24"/>
    <mergeCell ref="A27:A28"/>
    <mergeCell ref="A25:A26"/>
    <mergeCell ref="A29:A30"/>
    <mergeCell ref="A1:F1"/>
    <mergeCell ref="A2:A3"/>
    <mergeCell ref="A4:F4"/>
    <mergeCell ref="A7:F7"/>
    <mergeCell ref="A20:F20"/>
    <mergeCell ref="A5:A6"/>
    <mergeCell ref="A16:A17"/>
    <mergeCell ref="A8:A9"/>
    <mergeCell ref="A10:A11"/>
    <mergeCell ref="A14:A15"/>
    <mergeCell ref="A18:A19"/>
    <mergeCell ref="A12:A13"/>
  </mergeCells>
  <phoneticPr fontId="8" type="noConversion"/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05448-7EE3-4194-8552-3D43E08D2EF4}">
  <dimension ref="A1:G9"/>
  <sheetViews>
    <sheetView tabSelected="1" workbookViewId="0">
      <selection activeCell="D18" sqref="D18"/>
    </sheetView>
  </sheetViews>
  <sheetFormatPr defaultRowHeight="14.6" x14ac:dyDescent="0.4"/>
  <cols>
    <col min="1" max="1" width="47.61328125" bestFit="1" customWidth="1"/>
    <col min="2" max="5" width="11" customWidth="1"/>
    <col min="6" max="6" width="9" bestFit="1" customWidth="1"/>
  </cols>
  <sheetData>
    <row r="1" spans="1:7" ht="15.45" x14ac:dyDescent="0.4">
      <c r="A1" s="19" t="s">
        <v>163</v>
      </c>
      <c r="B1" s="19"/>
      <c r="C1" s="19"/>
      <c r="D1" s="19"/>
      <c r="E1" s="19"/>
    </row>
    <row r="2" spans="1:7" ht="15.45" x14ac:dyDescent="0.4">
      <c r="A2" s="31"/>
      <c r="B2" s="31" t="s">
        <v>53</v>
      </c>
      <c r="C2" s="31" t="s">
        <v>54</v>
      </c>
      <c r="D2" s="31" t="s">
        <v>55</v>
      </c>
      <c r="E2" s="31" t="s">
        <v>56</v>
      </c>
      <c r="F2" s="31" t="s">
        <v>57</v>
      </c>
    </row>
    <row r="3" spans="1:7" ht="15.45" x14ac:dyDescent="0.4">
      <c r="A3" s="31" t="s">
        <v>164</v>
      </c>
      <c r="B3" s="48">
        <v>24453</v>
      </c>
      <c r="C3" s="48">
        <v>22913</v>
      </c>
      <c r="D3" s="48">
        <v>22097</v>
      </c>
      <c r="E3" s="48">
        <v>20104</v>
      </c>
      <c r="F3" s="48">
        <v>21305</v>
      </c>
      <c r="G3" s="75"/>
    </row>
    <row r="4" spans="1:7" ht="15.45" x14ac:dyDescent="0.4">
      <c r="A4" s="31" t="s">
        <v>165</v>
      </c>
      <c r="B4" s="48">
        <v>19283</v>
      </c>
      <c r="C4" s="48">
        <v>18594</v>
      </c>
      <c r="D4" s="48">
        <v>22552</v>
      </c>
      <c r="E4" s="48">
        <v>16747</v>
      </c>
      <c r="F4" s="48">
        <v>17433</v>
      </c>
      <c r="G4" s="75"/>
    </row>
    <row r="5" spans="1:7" ht="15.45" x14ac:dyDescent="0.4">
      <c r="A5" s="31" t="s">
        <v>166</v>
      </c>
      <c r="B5" s="49">
        <v>18</v>
      </c>
      <c r="C5" s="49">
        <v>24</v>
      </c>
      <c r="D5" s="49">
        <v>21</v>
      </c>
      <c r="E5" s="49">
        <v>23</v>
      </c>
      <c r="F5" s="49">
        <v>24</v>
      </c>
    </row>
    <row r="8" spans="1:7" ht="15.45" x14ac:dyDescent="0.4">
      <c r="A8" s="19"/>
    </row>
    <row r="9" spans="1:7" ht="15.45" x14ac:dyDescent="0.4">
      <c r="A9" s="165"/>
    </row>
  </sheetData>
  <pageMargins left="0.7" right="0.7" top="0.75" bottom="0.75" header="0.3" footer="0.3"/>
  <customProperties>
    <customPr name="EpmWorksheetKeyString_GU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CC756-8588-41EB-A3F0-0974B0AC3A83}">
  <dimension ref="A1:F7"/>
  <sheetViews>
    <sheetView workbookViewId="0">
      <selection activeCell="B23" sqref="B23"/>
    </sheetView>
  </sheetViews>
  <sheetFormatPr defaultRowHeight="14.6" x14ac:dyDescent="0.4"/>
  <cols>
    <col min="1" max="1" width="33.3046875" customWidth="1"/>
  </cols>
  <sheetData>
    <row r="1" spans="1:6" ht="15.45" x14ac:dyDescent="0.4">
      <c r="A1" s="19" t="s">
        <v>52</v>
      </c>
      <c r="B1" s="19"/>
      <c r="C1" s="19"/>
      <c r="D1" s="19"/>
      <c r="E1" s="19"/>
    </row>
    <row r="2" spans="1:6" ht="15.45" x14ac:dyDescent="0.4">
      <c r="A2" s="31"/>
      <c r="B2" s="31" t="s">
        <v>53</v>
      </c>
      <c r="C2" s="31" t="s">
        <v>54</v>
      </c>
      <c r="D2" s="31" t="s">
        <v>55</v>
      </c>
      <c r="E2" s="31" t="s">
        <v>56</v>
      </c>
      <c r="F2" s="31" t="s">
        <v>57</v>
      </c>
    </row>
    <row r="3" spans="1:6" ht="15.45" x14ac:dyDescent="0.4">
      <c r="A3" s="31" t="s">
        <v>58</v>
      </c>
      <c r="B3" s="48">
        <v>578</v>
      </c>
      <c r="C3" s="48">
        <v>527</v>
      </c>
      <c r="D3" s="48">
        <v>521</v>
      </c>
      <c r="E3" s="48">
        <v>509</v>
      </c>
      <c r="F3" s="48"/>
    </row>
    <row r="4" spans="1:6" ht="15.45" x14ac:dyDescent="0.4">
      <c r="A4" s="31" t="s">
        <v>59</v>
      </c>
      <c r="B4" s="48">
        <v>491</v>
      </c>
      <c r="C4" s="48">
        <v>532</v>
      </c>
      <c r="D4" s="48">
        <v>434</v>
      </c>
      <c r="E4" s="48">
        <v>488</v>
      </c>
      <c r="F4" s="48"/>
    </row>
    <row r="5" spans="1:6" ht="15.45" x14ac:dyDescent="0.4">
      <c r="A5" s="31" t="s">
        <v>61</v>
      </c>
      <c r="B5" s="48">
        <v>18</v>
      </c>
      <c r="C5" s="48">
        <v>25</v>
      </c>
      <c r="D5" s="48">
        <v>13</v>
      </c>
      <c r="E5" s="48">
        <v>15</v>
      </c>
      <c r="F5" s="48"/>
    </row>
    <row r="7" spans="1:6" x14ac:dyDescent="0.4">
      <c r="A7" t="s">
        <v>62</v>
      </c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C7546-886C-45E7-A662-E310EE46D48D}">
  <dimension ref="A1:F13"/>
  <sheetViews>
    <sheetView workbookViewId="0">
      <selection activeCell="B15" sqref="B15"/>
    </sheetView>
  </sheetViews>
  <sheetFormatPr defaultRowHeight="14.6" x14ac:dyDescent="0.4"/>
  <cols>
    <col min="1" max="1" width="18" bestFit="1" customWidth="1"/>
    <col min="2" max="2" width="32.765625" customWidth="1"/>
    <col min="3" max="3" width="38.84375" bestFit="1" customWidth="1"/>
    <col min="4" max="4" width="13.765625" bestFit="1" customWidth="1"/>
    <col min="5" max="6" width="27.23046875" bestFit="1" customWidth="1"/>
  </cols>
  <sheetData>
    <row r="1" spans="1:6" ht="15.45" x14ac:dyDescent="0.4">
      <c r="A1" s="173" t="s">
        <v>552</v>
      </c>
    </row>
    <row r="2" spans="1:6" ht="15.45" x14ac:dyDescent="0.4">
      <c r="A2" s="31" t="s">
        <v>545</v>
      </c>
      <c r="B2" s="31" t="s">
        <v>546</v>
      </c>
      <c r="C2" s="31" t="s">
        <v>547</v>
      </c>
      <c r="D2" s="31" t="s">
        <v>548</v>
      </c>
      <c r="E2" s="31" t="s">
        <v>549</v>
      </c>
      <c r="F2" s="31" t="s">
        <v>550</v>
      </c>
    </row>
    <row r="3" spans="1:6" ht="15.45" x14ac:dyDescent="0.4">
      <c r="A3" s="31" t="s">
        <v>128</v>
      </c>
      <c r="B3" s="171" t="s">
        <v>551</v>
      </c>
      <c r="C3" s="31" t="s">
        <v>563</v>
      </c>
      <c r="D3" s="31" t="s">
        <v>567</v>
      </c>
      <c r="E3" s="31">
        <v>12</v>
      </c>
      <c r="F3" s="31">
        <v>12</v>
      </c>
    </row>
    <row r="4" spans="1:6" ht="15.45" x14ac:dyDescent="0.4">
      <c r="A4" s="31" t="s">
        <v>129</v>
      </c>
      <c r="B4" s="171" t="s">
        <v>553</v>
      </c>
      <c r="C4" s="31" t="s">
        <v>564</v>
      </c>
      <c r="D4" s="31" t="s">
        <v>568</v>
      </c>
      <c r="E4" s="31">
        <v>16</v>
      </c>
      <c r="F4" s="31">
        <v>16</v>
      </c>
    </row>
    <row r="5" spans="1:6" ht="15.45" x14ac:dyDescent="0.4">
      <c r="A5" s="31" t="s">
        <v>130</v>
      </c>
      <c r="B5" s="171" t="s">
        <v>554</v>
      </c>
      <c r="C5" s="31" t="s">
        <v>565</v>
      </c>
      <c r="D5" s="31" t="s">
        <v>569</v>
      </c>
      <c r="E5" s="31">
        <v>12</v>
      </c>
      <c r="F5" s="31">
        <v>12</v>
      </c>
    </row>
    <row r="6" spans="1:6" ht="15.45" x14ac:dyDescent="0.4">
      <c r="A6" s="31" t="s">
        <v>131</v>
      </c>
      <c r="B6" s="171" t="s">
        <v>555</v>
      </c>
      <c r="C6" s="31" t="s">
        <v>565</v>
      </c>
      <c r="D6" s="31" t="s">
        <v>569</v>
      </c>
      <c r="E6" s="31">
        <v>16</v>
      </c>
      <c r="F6" s="31">
        <v>16</v>
      </c>
    </row>
    <row r="7" spans="1:6" ht="30.45" x14ac:dyDescent="0.4">
      <c r="A7" s="31" t="s">
        <v>132</v>
      </c>
      <c r="B7" s="171" t="s">
        <v>556</v>
      </c>
      <c r="C7" s="31" t="s">
        <v>564</v>
      </c>
      <c r="D7" s="31" t="s">
        <v>567</v>
      </c>
      <c r="E7" s="31">
        <v>16</v>
      </c>
      <c r="F7" s="31">
        <v>16</v>
      </c>
    </row>
    <row r="8" spans="1:6" ht="15.45" x14ac:dyDescent="0.4">
      <c r="A8" s="31" t="s">
        <v>133</v>
      </c>
      <c r="B8" s="171" t="s">
        <v>557</v>
      </c>
      <c r="C8" s="31" t="s">
        <v>566</v>
      </c>
      <c r="D8" s="31" t="s">
        <v>567</v>
      </c>
      <c r="E8" s="31">
        <v>12</v>
      </c>
      <c r="F8" s="31">
        <v>16</v>
      </c>
    </row>
    <row r="9" spans="1:6" ht="30.45" x14ac:dyDescent="0.4">
      <c r="A9" s="31" t="s">
        <v>134</v>
      </c>
      <c r="B9" s="171" t="s">
        <v>558</v>
      </c>
      <c r="C9" s="31" t="s">
        <v>564</v>
      </c>
      <c r="D9" s="31" t="s">
        <v>571</v>
      </c>
      <c r="E9" s="172" t="s">
        <v>572</v>
      </c>
      <c r="F9" s="31">
        <v>12</v>
      </c>
    </row>
    <row r="10" spans="1:6" ht="30.45" x14ac:dyDescent="0.4">
      <c r="A10" s="31" t="s">
        <v>135</v>
      </c>
      <c r="B10" s="171" t="s">
        <v>559</v>
      </c>
      <c r="C10" s="31" t="s">
        <v>565</v>
      </c>
      <c r="D10" s="31" t="s">
        <v>569</v>
      </c>
      <c r="E10" s="172" t="s">
        <v>572</v>
      </c>
      <c r="F10" s="31">
        <v>16</v>
      </c>
    </row>
    <row r="11" spans="1:6" ht="30.45" x14ac:dyDescent="0.4">
      <c r="A11" s="31" t="s">
        <v>136</v>
      </c>
      <c r="B11" s="171" t="s">
        <v>560</v>
      </c>
      <c r="C11" s="31" t="s">
        <v>565</v>
      </c>
      <c r="D11" s="31" t="s">
        <v>569</v>
      </c>
      <c r="E11" s="172" t="s">
        <v>572</v>
      </c>
      <c r="F11" s="31">
        <v>12</v>
      </c>
    </row>
    <row r="12" spans="1:6" ht="15.45" x14ac:dyDescent="0.4">
      <c r="A12" s="31" t="s">
        <v>137</v>
      </c>
      <c r="B12" s="171" t="s">
        <v>561</v>
      </c>
      <c r="C12" s="31" t="s">
        <v>566</v>
      </c>
      <c r="D12" s="31" t="s">
        <v>570</v>
      </c>
      <c r="E12" s="172" t="s">
        <v>572</v>
      </c>
      <c r="F12" s="31">
        <v>16</v>
      </c>
    </row>
    <row r="13" spans="1:6" ht="15.45" x14ac:dyDescent="0.4">
      <c r="A13" s="31" t="s">
        <v>138</v>
      </c>
      <c r="B13" s="171" t="s">
        <v>562</v>
      </c>
      <c r="C13" s="31" t="s">
        <v>565</v>
      </c>
      <c r="D13" s="31" t="s">
        <v>569</v>
      </c>
      <c r="E13" s="172" t="s">
        <v>572</v>
      </c>
      <c r="F13" s="31">
        <v>16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B4589-B1FF-4E42-9AED-1D5D2C9E7A90}">
  <dimension ref="A1:F8"/>
  <sheetViews>
    <sheetView workbookViewId="0">
      <selection activeCell="A4" sqref="A4"/>
    </sheetView>
  </sheetViews>
  <sheetFormatPr defaultRowHeight="14.6" x14ac:dyDescent="0.4"/>
  <cols>
    <col min="1" max="1" width="43.3046875" bestFit="1" customWidth="1"/>
  </cols>
  <sheetData>
    <row r="1" spans="1:6" ht="15.45" x14ac:dyDescent="0.4">
      <c r="A1" s="19" t="s">
        <v>167</v>
      </c>
      <c r="B1" s="19"/>
      <c r="C1" s="19"/>
      <c r="D1" s="19"/>
      <c r="E1" s="19"/>
    </row>
    <row r="2" spans="1:6" ht="15.45" x14ac:dyDescent="0.4">
      <c r="A2" s="31"/>
      <c r="B2" s="31">
        <v>2017</v>
      </c>
      <c r="C2" s="31">
        <v>2018</v>
      </c>
      <c r="D2" s="31">
        <v>2019</v>
      </c>
      <c r="E2" s="31">
        <v>2020</v>
      </c>
      <c r="F2" s="31">
        <v>2021</v>
      </c>
    </row>
    <row r="3" spans="1:6" ht="15.45" x14ac:dyDescent="0.4">
      <c r="A3" s="31" t="s">
        <v>168</v>
      </c>
      <c r="B3" s="47">
        <v>0.61</v>
      </c>
      <c r="C3" s="47">
        <v>0.62</v>
      </c>
      <c r="D3" s="47">
        <v>0.63</v>
      </c>
      <c r="E3" s="47">
        <v>0.66</v>
      </c>
      <c r="F3" s="47">
        <v>0.66</v>
      </c>
    </row>
    <row r="4" spans="1:6" ht="15.45" x14ac:dyDescent="0.4">
      <c r="A4" s="31" t="s">
        <v>168</v>
      </c>
      <c r="B4" s="47">
        <v>0.59</v>
      </c>
      <c r="C4" s="47">
        <v>0.61</v>
      </c>
      <c r="D4" s="47">
        <v>0.63</v>
      </c>
      <c r="E4" s="47">
        <v>0.65</v>
      </c>
      <c r="F4" s="47">
        <v>0.65</v>
      </c>
    </row>
    <row r="7" spans="1:6" ht="15.45" x14ac:dyDescent="0.4">
      <c r="A7" s="165"/>
    </row>
    <row r="8" spans="1:6" ht="15.45" x14ac:dyDescent="0.4">
      <c r="A8" s="165"/>
    </row>
  </sheetData>
  <pageMargins left="0.7" right="0.7" top="0.75" bottom="0.75" header="0.3" footer="0.3"/>
  <customProperties>
    <customPr name="EpmWorksheetKeyString_GUID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7415C-473C-4ABC-B6BA-3AFA875D3B4B}">
  <dimension ref="A1:F7"/>
  <sheetViews>
    <sheetView workbookViewId="0">
      <selection activeCell="B11" sqref="B11"/>
    </sheetView>
  </sheetViews>
  <sheetFormatPr defaultRowHeight="14.6" x14ac:dyDescent="0.4"/>
  <cols>
    <col min="1" max="1" width="18" customWidth="1"/>
  </cols>
  <sheetData>
    <row r="1" spans="1:6" ht="15.45" x14ac:dyDescent="0.4">
      <c r="A1" s="19" t="s">
        <v>169</v>
      </c>
      <c r="B1" s="19"/>
      <c r="C1" s="19"/>
      <c r="D1" s="19"/>
      <c r="E1" s="19"/>
    </row>
    <row r="2" spans="1:6" ht="15.45" x14ac:dyDescent="0.4">
      <c r="A2" s="31"/>
      <c r="B2" s="32">
        <v>2018</v>
      </c>
      <c r="C2" s="32">
        <v>2019</v>
      </c>
      <c r="D2" s="32">
        <v>2020</v>
      </c>
      <c r="E2" s="32">
        <v>2021</v>
      </c>
      <c r="F2" s="32">
        <v>2022</v>
      </c>
    </row>
    <row r="3" spans="1:6" ht="15.45" x14ac:dyDescent="0.4">
      <c r="A3" s="31" t="s">
        <v>170</v>
      </c>
      <c r="B3" s="46">
        <v>0.114</v>
      </c>
      <c r="C3" s="46">
        <v>0.1535</v>
      </c>
      <c r="D3" s="46">
        <v>0.11600000000000001</v>
      </c>
      <c r="E3" s="46">
        <v>0.13</v>
      </c>
      <c r="F3" s="46">
        <v>0.104</v>
      </c>
    </row>
    <row r="6" spans="1:6" ht="15.45" x14ac:dyDescent="0.4">
      <c r="A6" s="165"/>
    </row>
    <row r="7" spans="1:6" ht="15.45" x14ac:dyDescent="0.4">
      <c r="A7" s="165"/>
    </row>
  </sheetData>
  <pageMargins left="0.7" right="0.7" top="0.75" bottom="0.75" header="0.3" footer="0.3"/>
  <customProperties>
    <customPr name="EpmWorksheetKeyString_GUID" r:id="rId1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35782-83FE-4024-BA1D-0AF5AF0C5549}">
  <dimension ref="A1:G10"/>
  <sheetViews>
    <sheetView workbookViewId="0">
      <selection activeCell="A15" sqref="A15"/>
    </sheetView>
  </sheetViews>
  <sheetFormatPr defaultRowHeight="14.6" x14ac:dyDescent="0.4"/>
  <cols>
    <col min="1" max="1" width="55.84375" bestFit="1" customWidth="1"/>
    <col min="7" max="7" width="29.69140625" bestFit="1" customWidth="1"/>
  </cols>
  <sheetData>
    <row r="1" spans="1:7" ht="15.45" x14ac:dyDescent="0.4">
      <c r="A1" s="19" t="s">
        <v>171</v>
      </c>
    </row>
    <row r="2" spans="1:7" ht="15.45" x14ac:dyDescent="0.4">
      <c r="A2" s="31"/>
      <c r="B2" s="32">
        <v>2018</v>
      </c>
      <c r="C2" s="32">
        <v>2019</v>
      </c>
      <c r="D2" s="32">
        <v>2020</v>
      </c>
      <c r="E2" s="32">
        <v>2021</v>
      </c>
      <c r="F2" s="32">
        <v>2022</v>
      </c>
      <c r="G2" s="32" t="s">
        <v>176</v>
      </c>
    </row>
    <row r="3" spans="1:7" ht="15.45" x14ac:dyDescent="0.4">
      <c r="A3" s="31" t="s">
        <v>172</v>
      </c>
      <c r="B3" s="68">
        <f>33/347</f>
        <v>9.5100864553314124E-2</v>
      </c>
      <c r="C3" s="68">
        <f>40/383</f>
        <v>0.10443864229765012</v>
      </c>
      <c r="D3" s="68">
        <f>46/493</f>
        <v>9.330628803245436E-2</v>
      </c>
      <c r="E3" s="68">
        <f>58/665</f>
        <v>8.7218045112781958E-2</v>
      </c>
      <c r="F3" s="68">
        <f>54/645</f>
        <v>8.3720930232558138E-2</v>
      </c>
      <c r="G3" s="68">
        <v>0.13600000000000001</v>
      </c>
    </row>
    <row r="4" spans="1:7" ht="15.45" x14ac:dyDescent="0.4">
      <c r="A4" s="31" t="s">
        <v>173</v>
      </c>
      <c r="B4" s="69">
        <f>17/581</f>
        <v>2.9259896729776247E-2</v>
      </c>
      <c r="C4" s="69">
        <f>19/577</f>
        <v>3.292894280762565E-2</v>
      </c>
      <c r="D4" s="69">
        <f>22/634</f>
        <v>3.4700315457413249E-2</v>
      </c>
      <c r="E4" s="69">
        <f>37/736</f>
        <v>5.0271739130434784E-2</v>
      </c>
      <c r="F4" s="69">
        <f>42/695</f>
        <v>6.0431654676258995E-2</v>
      </c>
      <c r="G4" s="69">
        <v>0.14299999999999999</v>
      </c>
    </row>
    <row r="5" spans="1:7" ht="15.45" x14ac:dyDescent="0.4">
      <c r="A5" s="31" t="s">
        <v>174</v>
      </c>
      <c r="B5" s="68">
        <f>306/678</f>
        <v>0.45132743362831856</v>
      </c>
      <c r="C5" s="68">
        <f>345/747</f>
        <v>0.46184738955823296</v>
      </c>
      <c r="D5" s="68">
        <f>358/812</f>
        <v>0.44088669950738918</v>
      </c>
      <c r="E5" s="68">
        <f>384/855</f>
        <v>0.44912280701754387</v>
      </c>
      <c r="F5" s="68">
        <f>369/816</f>
        <v>0.45220588235294118</v>
      </c>
      <c r="G5" s="68">
        <v>0.54200000000000004</v>
      </c>
    </row>
    <row r="6" spans="1:7" ht="15.45" x14ac:dyDescent="0.4">
      <c r="A6" s="31" t="s">
        <v>175</v>
      </c>
      <c r="B6" s="69">
        <f>13/332</f>
        <v>3.9156626506024098E-2</v>
      </c>
      <c r="C6" s="69">
        <f>19/375</f>
        <v>5.0666666666666665E-2</v>
      </c>
      <c r="D6" s="69">
        <f>18/479</f>
        <v>3.7578288100208766E-2</v>
      </c>
      <c r="E6" s="69">
        <f>23/613</f>
        <v>3.7520391517128875E-2</v>
      </c>
      <c r="F6" s="69">
        <f>28/595</f>
        <v>4.7058823529411764E-2</v>
      </c>
      <c r="G6" s="69">
        <v>5.6000000000000001E-2</v>
      </c>
    </row>
    <row r="8" spans="1:7" x14ac:dyDescent="0.4">
      <c r="A8" s="67"/>
    </row>
    <row r="9" spans="1:7" ht="15.45" x14ac:dyDescent="0.4">
      <c r="A9" s="165"/>
    </row>
    <row r="10" spans="1:7" ht="15.45" x14ac:dyDescent="0.4">
      <c r="A10" s="165"/>
    </row>
  </sheetData>
  <pageMargins left="0.7" right="0.7" top="0.75" bottom="0.75" header="0.3" footer="0.3"/>
  <customProperties>
    <customPr name="EpmWorksheetKeyString_GUID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9F211-912E-4690-86E5-4290AAC0B6AD}">
  <dimension ref="A1:E5"/>
  <sheetViews>
    <sheetView workbookViewId="0">
      <selection activeCell="D18" sqref="D18"/>
    </sheetView>
  </sheetViews>
  <sheetFormatPr defaultRowHeight="14.6" x14ac:dyDescent="0.4"/>
  <cols>
    <col min="1" max="1" width="14.53515625" customWidth="1"/>
    <col min="2" max="2" width="18.69140625" bestFit="1" customWidth="1"/>
    <col min="3" max="3" width="24.69140625" bestFit="1" customWidth="1"/>
    <col min="4" max="4" width="28.3046875" bestFit="1" customWidth="1"/>
    <col min="5" max="5" width="23.69140625" bestFit="1" customWidth="1"/>
  </cols>
  <sheetData>
    <row r="1" spans="1:5" ht="15.45" x14ac:dyDescent="0.4">
      <c r="A1" s="19" t="s">
        <v>63</v>
      </c>
      <c r="B1" s="19"/>
      <c r="C1" s="19"/>
      <c r="D1" s="19"/>
      <c r="E1" s="19"/>
    </row>
    <row r="2" spans="1:5" ht="15.45" x14ac:dyDescent="0.4">
      <c r="A2" s="31"/>
      <c r="B2" s="31" t="s">
        <v>64</v>
      </c>
      <c r="C2" s="31" t="s">
        <v>65</v>
      </c>
      <c r="D2" s="31" t="s">
        <v>66</v>
      </c>
      <c r="E2" s="31" t="s">
        <v>67</v>
      </c>
    </row>
    <row r="3" spans="1:5" ht="15.45" x14ac:dyDescent="0.4">
      <c r="A3" s="31" t="s">
        <v>68</v>
      </c>
      <c r="B3" s="31">
        <v>251</v>
      </c>
      <c r="C3" s="31">
        <v>128</v>
      </c>
      <c r="D3" s="31">
        <v>71</v>
      </c>
      <c r="E3" s="31">
        <v>87</v>
      </c>
    </row>
    <row r="5" spans="1:5" x14ac:dyDescent="0.4">
      <c r="A5" t="s">
        <v>62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AC8DB-E9F9-4B62-812D-A68FB2FE5C16}">
  <dimension ref="A1:D10"/>
  <sheetViews>
    <sheetView workbookViewId="0">
      <selection activeCell="A9" sqref="A9:A10"/>
    </sheetView>
  </sheetViews>
  <sheetFormatPr defaultRowHeight="14.6" x14ac:dyDescent="0.4"/>
  <cols>
    <col min="2" max="2" width="21.4609375" bestFit="1" customWidth="1"/>
    <col min="3" max="3" width="19.3046875" bestFit="1" customWidth="1"/>
    <col min="4" max="4" width="35.69140625" bestFit="1" customWidth="1"/>
  </cols>
  <sheetData>
    <row r="1" spans="1:4" ht="15.45" x14ac:dyDescent="0.4">
      <c r="A1" s="19" t="s">
        <v>177</v>
      </c>
      <c r="B1" s="19"/>
      <c r="C1" s="19"/>
      <c r="D1" s="19"/>
    </row>
    <row r="2" spans="1:4" ht="30.45" x14ac:dyDescent="0.4">
      <c r="A2" s="31"/>
      <c r="B2" s="198" t="s">
        <v>178</v>
      </c>
      <c r="C2" s="198" t="s">
        <v>179</v>
      </c>
      <c r="D2" s="198" t="s">
        <v>180</v>
      </c>
    </row>
    <row r="3" spans="1:4" ht="15.45" x14ac:dyDescent="0.4">
      <c r="A3" s="50" t="s">
        <v>53</v>
      </c>
      <c r="B3" s="31">
        <v>74</v>
      </c>
      <c r="C3" s="31">
        <v>55</v>
      </c>
      <c r="D3" s="31">
        <v>3.9</v>
      </c>
    </row>
    <row r="4" spans="1:4" ht="15.45" x14ac:dyDescent="0.4">
      <c r="A4" s="50" t="s">
        <v>54</v>
      </c>
      <c r="B4" s="31">
        <v>65</v>
      </c>
      <c r="C4" s="31">
        <v>52</v>
      </c>
      <c r="D4" s="31">
        <v>5</v>
      </c>
    </row>
    <row r="5" spans="1:4" ht="15.45" x14ac:dyDescent="0.4">
      <c r="A5" s="50" t="s">
        <v>55</v>
      </c>
      <c r="B5" s="31">
        <v>36</v>
      </c>
      <c r="C5" s="31">
        <v>59</v>
      </c>
      <c r="D5" s="31">
        <v>4.5999999999999996</v>
      </c>
    </row>
    <row r="6" spans="1:4" ht="15.45" x14ac:dyDescent="0.4">
      <c r="A6" s="50" t="s">
        <v>56</v>
      </c>
      <c r="B6" s="31">
        <v>24</v>
      </c>
      <c r="C6" s="31">
        <v>32</v>
      </c>
      <c r="D6" s="31">
        <v>2.6</v>
      </c>
    </row>
    <row r="7" spans="1:4" ht="15.45" x14ac:dyDescent="0.4">
      <c r="A7" s="50" t="s">
        <v>57</v>
      </c>
      <c r="B7" s="31">
        <v>20</v>
      </c>
      <c r="C7" s="31">
        <v>34</v>
      </c>
      <c r="D7" s="31">
        <v>3.5</v>
      </c>
    </row>
    <row r="10" spans="1:4" ht="15.45" x14ac:dyDescent="0.4">
      <c r="A10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7A6C1-EDB9-41BA-9BCD-4BA4C530DA4A}">
  <dimension ref="A1:E6"/>
  <sheetViews>
    <sheetView workbookViewId="0">
      <selection activeCell="A18" sqref="A18"/>
    </sheetView>
  </sheetViews>
  <sheetFormatPr defaultRowHeight="14.6" x14ac:dyDescent="0.4"/>
  <cols>
    <col min="1" max="1" width="32.3046875" customWidth="1"/>
    <col min="2" max="2" width="18.69140625" bestFit="1" customWidth="1"/>
    <col min="3" max="3" width="24.69140625" bestFit="1" customWidth="1"/>
    <col min="4" max="4" width="28.3046875" bestFit="1" customWidth="1"/>
    <col min="5" max="5" width="23.69140625" bestFit="1" customWidth="1"/>
  </cols>
  <sheetData>
    <row r="1" spans="1:5" ht="15.45" x14ac:dyDescent="0.4">
      <c r="A1" s="19" t="s">
        <v>69</v>
      </c>
      <c r="B1" s="19"/>
      <c r="C1" s="19"/>
      <c r="D1" s="19"/>
      <c r="E1" s="19"/>
    </row>
    <row r="2" spans="1:5" ht="15.45" x14ac:dyDescent="0.4">
      <c r="A2" s="31"/>
      <c r="B2" s="31" t="s">
        <v>64</v>
      </c>
      <c r="C2" s="31" t="s">
        <v>65</v>
      </c>
      <c r="D2" s="31" t="s">
        <v>66</v>
      </c>
      <c r="E2" s="31" t="s">
        <v>67</v>
      </c>
    </row>
    <row r="3" spans="1:5" ht="15.45" x14ac:dyDescent="0.4">
      <c r="A3" s="31" t="s">
        <v>70</v>
      </c>
      <c r="B3" s="49">
        <v>4126</v>
      </c>
      <c r="C3" s="49">
        <v>4078</v>
      </c>
      <c r="D3" s="49">
        <v>4295</v>
      </c>
      <c r="E3" s="49">
        <v>3049</v>
      </c>
    </row>
    <row r="4" spans="1:5" ht="15.45" x14ac:dyDescent="0.4">
      <c r="A4" s="31" t="s">
        <v>60</v>
      </c>
      <c r="B4" s="49">
        <v>22</v>
      </c>
      <c r="C4" s="49">
        <v>23</v>
      </c>
      <c r="D4" s="49">
        <v>26</v>
      </c>
      <c r="E4" s="49">
        <v>26</v>
      </c>
    </row>
    <row r="6" spans="1:5" x14ac:dyDescent="0.4">
      <c r="A6" t="s">
        <v>62</v>
      </c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1E52E-8786-4983-92A2-188FE037EDDD}">
  <dimension ref="A1:E35"/>
  <sheetViews>
    <sheetView topLeftCell="A3" zoomScaleNormal="100" workbookViewId="0">
      <selection activeCell="A32" sqref="A32:A33"/>
    </sheetView>
  </sheetViews>
  <sheetFormatPr defaultRowHeight="14.6" x14ac:dyDescent="0.4"/>
  <cols>
    <col min="1" max="1" width="87.53515625" bestFit="1" customWidth="1"/>
    <col min="2" max="2" width="28.4609375" bestFit="1" customWidth="1"/>
  </cols>
  <sheetData>
    <row r="1" spans="1:5" ht="15.45" x14ac:dyDescent="0.4">
      <c r="A1" s="19" t="s">
        <v>573</v>
      </c>
      <c r="B1" s="19"/>
      <c r="D1" s="191"/>
      <c r="E1" s="191"/>
    </row>
    <row r="2" spans="1:5" ht="31.85" customHeight="1" x14ac:dyDescent="0.4">
      <c r="A2" s="199" t="s">
        <v>181</v>
      </c>
      <c r="B2" s="171" t="s">
        <v>182</v>
      </c>
      <c r="D2" s="191"/>
      <c r="E2" s="191"/>
    </row>
    <row r="3" spans="1:5" ht="15.45" x14ac:dyDescent="0.4">
      <c r="A3" s="31" t="s">
        <v>574</v>
      </c>
      <c r="B3" s="49">
        <v>8971</v>
      </c>
      <c r="D3" s="192"/>
      <c r="E3" s="191"/>
    </row>
    <row r="4" spans="1:5" ht="15.45" x14ac:dyDescent="0.4">
      <c r="A4" s="31" t="s">
        <v>184</v>
      </c>
      <c r="B4" s="49">
        <v>4905</v>
      </c>
      <c r="D4" s="192"/>
      <c r="E4" s="191"/>
    </row>
    <row r="5" spans="1:5" ht="15.45" x14ac:dyDescent="0.4">
      <c r="A5" s="31" t="s">
        <v>185</v>
      </c>
      <c r="B5" s="49">
        <v>1629</v>
      </c>
      <c r="D5" s="192"/>
      <c r="E5" s="191"/>
    </row>
    <row r="6" spans="1:5" ht="15.45" x14ac:dyDescent="0.4">
      <c r="A6" s="31" t="s">
        <v>186</v>
      </c>
      <c r="B6" s="31">
        <v>495</v>
      </c>
      <c r="D6" s="193"/>
      <c r="E6" s="191"/>
    </row>
    <row r="7" spans="1:5" ht="15.45" x14ac:dyDescent="0.4">
      <c r="A7" s="31" t="s">
        <v>187</v>
      </c>
      <c r="B7" s="31">
        <v>384</v>
      </c>
      <c r="D7" s="193"/>
      <c r="E7" s="191"/>
    </row>
    <row r="8" spans="1:5" ht="15.45" x14ac:dyDescent="0.4">
      <c r="A8" s="31" t="s">
        <v>188</v>
      </c>
      <c r="B8" s="31">
        <v>337</v>
      </c>
      <c r="D8" s="193"/>
      <c r="E8" s="191"/>
    </row>
    <row r="9" spans="1:5" ht="15.45" x14ac:dyDescent="0.4">
      <c r="A9" s="31" t="s">
        <v>189</v>
      </c>
      <c r="B9" s="31">
        <v>297</v>
      </c>
      <c r="D9" s="193"/>
      <c r="E9" s="191"/>
    </row>
    <row r="10" spans="1:5" ht="15.45" x14ac:dyDescent="0.4">
      <c r="A10" s="31" t="s">
        <v>190</v>
      </c>
      <c r="B10" s="31">
        <v>187</v>
      </c>
      <c r="D10" s="193"/>
      <c r="E10" s="191"/>
    </row>
    <row r="11" spans="1:5" ht="15.45" x14ac:dyDescent="0.4">
      <c r="A11" s="31" t="s">
        <v>191</v>
      </c>
      <c r="B11" s="31">
        <v>74</v>
      </c>
      <c r="D11" s="193"/>
      <c r="E11" s="191"/>
    </row>
    <row r="12" spans="1:5" ht="15.45" x14ac:dyDescent="0.4">
      <c r="A12" s="217" t="s">
        <v>575</v>
      </c>
      <c r="B12" s="104">
        <v>66</v>
      </c>
      <c r="D12" s="193"/>
      <c r="E12" s="191"/>
    </row>
    <row r="13" spans="1:5" ht="15.45" x14ac:dyDescent="0.4">
      <c r="A13" s="31" t="s">
        <v>192</v>
      </c>
      <c r="B13" s="31">
        <v>48</v>
      </c>
      <c r="D13" s="193"/>
      <c r="E13" s="191"/>
    </row>
    <row r="14" spans="1:5" ht="15.45" x14ac:dyDescent="0.4">
      <c r="A14" s="31" t="s">
        <v>193</v>
      </c>
      <c r="B14" s="31">
        <v>22</v>
      </c>
      <c r="D14" s="193"/>
      <c r="E14" s="191"/>
    </row>
    <row r="15" spans="1:5" ht="15.45" x14ac:dyDescent="0.4">
      <c r="A15" s="31" t="s">
        <v>194</v>
      </c>
      <c r="B15" s="31">
        <v>10</v>
      </c>
      <c r="D15" s="193"/>
      <c r="E15" s="191"/>
    </row>
    <row r="16" spans="1:5" ht="15.45" x14ac:dyDescent="0.4">
      <c r="A16" s="31" t="s">
        <v>195</v>
      </c>
      <c r="B16" s="31">
        <v>6</v>
      </c>
      <c r="D16" s="193"/>
      <c r="E16" s="191"/>
    </row>
    <row r="17" spans="1:5" ht="15.45" x14ac:dyDescent="0.4">
      <c r="A17" s="31" t="s">
        <v>196</v>
      </c>
      <c r="B17" s="31">
        <v>2</v>
      </c>
      <c r="D17" s="193"/>
      <c r="E17" s="191"/>
    </row>
    <row r="18" spans="1:5" x14ac:dyDescent="0.4">
      <c r="D18" s="191"/>
      <c r="E18" s="191"/>
    </row>
    <row r="20" spans="1:5" ht="15.45" x14ac:dyDescent="0.4">
      <c r="A20" s="19"/>
      <c r="B20" s="179"/>
    </row>
    <row r="21" spans="1:5" ht="15.45" x14ac:dyDescent="0.4">
      <c r="A21" s="165"/>
    </row>
    <row r="35" spans="1:1" x14ac:dyDescent="0.4">
      <c r="A35" t="s">
        <v>156</v>
      </c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A62FD-1368-4B16-8323-87B33C5C28D1}">
  <dimension ref="A1:F8"/>
  <sheetViews>
    <sheetView workbookViewId="0">
      <selection activeCell="C14" sqref="C14"/>
    </sheetView>
  </sheetViews>
  <sheetFormatPr defaultRowHeight="14.6" x14ac:dyDescent="0.4"/>
  <cols>
    <col min="1" max="1" width="22.765625" customWidth="1"/>
    <col min="2" max="6" width="8.765625" bestFit="1" customWidth="1"/>
  </cols>
  <sheetData>
    <row r="1" spans="1:6" ht="15.45" x14ac:dyDescent="0.4">
      <c r="A1" s="224" t="s">
        <v>576</v>
      </c>
    </row>
    <row r="2" spans="1:6" ht="15.45" x14ac:dyDescent="0.4">
      <c r="A2" s="217" t="s">
        <v>577</v>
      </c>
      <c r="B2" s="31" t="s">
        <v>53</v>
      </c>
      <c r="C2" s="31" t="s">
        <v>54</v>
      </c>
      <c r="D2" s="31" t="s">
        <v>55</v>
      </c>
      <c r="E2" s="31" t="s">
        <v>56</v>
      </c>
      <c r="F2" s="31" t="s">
        <v>57</v>
      </c>
    </row>
    <row r="3" spans="1:6" ht="15.45" x14ac:dyDescent="0.4">
      <c r="A3" s="217" t="s">
        <v>578</v>
      </c>
      <c r="B3" s="175">
        <v>63.6</v>
      </c>
      <c r="C3" s="175">
        <v>66.099999999999994</v>
      </c>
      <c r="D3" s="175">
        <v>65.8</v>
      </c>
      <c r="E3" s="175">
        <v>64.099999999999994</v>
      </c>
      <c r="F3" s="175">
        <v>62.3</v>
      </c>
    </row>
    <row r="4" spans="1:6" ht="15.45" x14ac:dyDescent="0.4">
      <c r="A4" s="217" t="s">
        <v>579</v>
      </c>
      <c r="B4" s="175">
        <v>31.4</v>
      </c>
      <c r="C4" s="175">
        <v>36.9</v>
      </c>
      <c r="D4" s="175">
        <v>41.4</v>
      </c>
      <c r="E4" s="175">
        <v>45.9</v>
      </c>
      <c r="F4" s="175">
        <v>46.7</v>
      </c>
    </row>
    <row r="5" spans="1:6" ht="15.45" x14ac:dyDescent="0.4">
      <c r="A5" s="217" t="s">
        <v>580</v>
      </c>
      <c r="B5" s="175">
        <v>50.7</v>
      </c>
      <c r="C5" s="175">
        <v>49.4</v>
      </c>
      <c r="D5" s="175">
        <v>43.6</v>
      </c>
      <c r="E5" s="175">
        <v>35.200000000000003</v>
      </c>
      <c r="F5" s="175">
        <v>39.1</v>
      </c>
    </row>
    <row r="6" spans="1:6" ht="15.45" x14ac:dyDescent="0.4">
      <c r="A6" s="217" t="s">
        <v>581</v>
      </c>
      <c r="B6" s="175">
        <v>61.3</v>
      </c>
      <c r="C6" s="175">
        <v>63.9</v>
      </c>
      <c r="D6" s="175">
        <v>63.9</v>
      </c>
      <c r="E6" s="175">
        <v>62.2</v>
      </c>
      <c r="F6" s="175">
        <v>60.7</v>
      </c>
    </row>
    <row r="8" spans="1:6" ht="15.45" x14ac:dyDescent="0.4">
      <c r="A8" s="165"/>
    </row>
  </sheetData>
  <pageMargins left="0.7" right="0.7" top="0.75" bottom="0.75" header="0.3" footer="0.3"/>
  <customProperties>
    <customPr name="EpmWorksheetKeyString_GUID" r:id="rId1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FA7C5-BE6F-4911-98B3-44E6E0D15FBF}">
  <dimension ref="A1:H8"/>
  <sheetViews>
    <sheetView workbookViewId="0">
      <selection activeCell="F34" sqref="F34"/>
    </sheetView>
  </sheetViews>
  <sheetFormatPr defaultRowHeight="14.6" x14ac:dyDescent="0.4"/>
  <cols>
    <col min="1" max="1" width="38" bestFit="1" customWidth="1"/>
  </cols>
  <sheetData>
    <row r="1" spans="1:8" ht="15.45" x14ac:dyDescent="0.4">
      <c r="A1" s="224" t="s">
        <v>582</v>
      </c>
    </row>
    <row r="2" spans="1:8" ht="15.45" x14ac:dyDescent="0.4">
      <c r="A2" s="226"/>
      <c r="B2" s="31" t="s">
        <v>53</v>
      </c>
      <c r="C2" s="31" t="s">
        <v>54</v>
      </c>
      <c r="D2" s="31" t="s">
        <v>55</v>
      </c>
      <c r="E2" s="31" t="s">
        <v>56</v>
      </c>
      <c r="F2" s="31" t="s">
        <v>57</v>
      </c>
    </row>
    <row r="3" spans="1:8" ht="15.45" x14ac:dyDescent="0.4">
      <c r="A3" s="217" t="s">
        <v>583</v>
      </c>
      <c r="B3" s="175">
        <v>19472</v>
      </c>
      <c r="C3" s="175">
        <v>13547</v>
      </c>
      <c r="D3" s="175">
        <v>27773</v>
      </c>
      <c r="E3" s="175">
        <v>24232</v>
      </c>
      <c r="F3" s="175">
        <v>26944</v>
      </c>
      <c r="G3" s="180"/>
      <c r="H3" s="178"/>
    </row>
    <row r="4" spans="1:8" ht="15.45" x14ac:dyDescent="0.4">
      <c r="A4" s="217" t="s">
        <v>584</v>
      </c>
      <c r="B4" s="177">
        <v>0.32</v>
      </c>
      <c r="C4" s="177">
        <v>0.31</v>
      </c>
      <c r="D4" s="177">
        <v>0.27</v>
      </c>
      <c r="E4" s="177">
        <v>0.27</v>
      </c>
      <c r="F4" s="177">
        <v>0.31</v>
      </c>
    </row>
    <row r="8" spans="1:8" ht="15.45" x14ac:dyDescent="0.4">
      <c r="A8" s="165"/>
    </row>
  </sheetData>
  <pageMargins left="0.7" right="0.7" top="0.75" bottom="0.75" header="0.3" footer="0.3"/>
  <customProperties>
    <customPr name="EpmWorksheetKeyString_GUID" r:id="rId1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B5CA7-FDDB-499D-B2DF-568D47185960}">
  <dimension ref="A1:G12"/>
  <sheetViews>
    <sheetView workbookViewId="0">
      <selection activeCell="A10" sqref="A10:B12"/>
    </sheetView>
  </sheetViews>
  <sheetFormatPr defaultRowHeight="14.6" x14ac:dyDescent="0.4"/>
  <cols>
    <col min="2" max="2" width="48.3046875" bestFit="1" customWidth="1"/>
    <col min="3" max="3" width="48.3046875" customWidth="1"/>
    <col min="4" max="4" width="48.3046875" bestFit="1" customWidth="1"/>
    <col min="5" max="5" width="48.3046875" customWidth="1"/>
    <col min="6" max="6" width="48.3046875" bestFit="1" customWidth="1"/>
    <col min="7" max="7" width="47.4609375" bestFit="1" customWidth="1"/>
  </cols>
  <sheetData>
    <row r="1" spans="1:7" ht="15.45" x14ac:dyDescent="0.4">
      <c r="A1" s="19" t="s">
        <v>197</v>
      </c>
      <c r="B1" s="19"/>
      <c r="C1" s="19"/>
      <c r="D1" s="19"/>
      <c r="E1" s="19"/>
      <c r="F1" s="19"/>
    </row>
    <row r="2" spans="1:7" ht="30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203</v>
      </c>
    </row>
    <row r="3" spans="1:7" ht="15.45" x14ac:dyDescent="0.4">
      <c r="A3" s="31" t="s">
        <v>53</v>
      </c>
      <c r="B3" s="31">
        <v>11</v>
      </c>
      <c r="C3" s="31">
        <v>14</v>
      </c>
      <c r="D3" s="31">
        <v>17</v>
      </c>
      <c r="E3" s="31">
        <v>21</v>
      </c>
      <c r="F3" s="31">
        <v>25</v>
      </c>
      <c r="G3" s="43">
        <v>76.14</v>
      </c>
    </row>
    <row r="4" spans="1:7" ht="15.45" x14ac:dyDescent="0.4">
      <c r="A4" s="31" t="s">
        <v>54</v>
      </c>
      <c r="B4" s="31">
        <v>12</v>
      </c>
      <c r="C4" s="31">
        <v>15</v>
      </c>
      <c r="D4" s="31">
        <v>22</v>
      </c>
      <c r="E4" s="31">
        <v>29</v>
      </c>
      <c r="F4" s="31">
        <v>35</v>
      </c>
      <c r="G4" s="43">
        <v>129.86000000000001</v>
      </c>
    </row>
    <row r="5" spans="1:7" ht="15.45" x14ac:dyDescent="0.4">
      <c r="A5" s="31" t="s">
        <v>55</v>
      </c>
      <c r="B5" s="31">
        <v>12</v>
      </c>
      <c r="C5" s="31">
        <v>15</v>
      </c>
      <c r="D5" s="31">
        <v>19</v>
      </c>
      <c r="E5" s="31">
        <v>28</v>
      </c>
      <c r="F5" s="31">
        <v>41</v>
      </c>
      <c r="G5" s="43">
        <v>207.43</v>
      </c>
    </row>
    <row r="6" spans="1:7" ht="15.45" x14ac:dyDescent="0.4">
      <c r="A6" s="31" t="s">
        <v>56</v>
      </c>
      <c r="B6" s="31">
        <v>13</v>
      </c>
      <c r="C6" s="31">
        <v>16</v>
      </c>
      <c r="D6" s="31">
        <v>22</v>
      </c>
      <c r="E6" s="31">
        <v>29</v>
      </c>
      <c r="F6" s="31">
        <v>38</v>
      </c>
      <c r="G6" s="43">
        <v>157.13999999999999</v>
      </c>
    </row>
    <row r="7" spans="1:7" ht="15.45" x14ac:dyDescent="0.4">
      <c r="A7" s="31" t="s">
        <v>57</v>
      </c>
      <c r="B7" s="31">
        <v>13</v>
      </c>
      <c r="C7" s="31">
        <v>17</v>
      </c>
      <c r="D7" s="31">
        <v>23</v>
      </c>
      <c r="E7" s="31">
        <v>31</v>
      </c>
      <c r="F7" s="31">
        <v>40</v>
      </c>
      <c r="G7" s="43">
        <v>206</v>
      </c>
    </row>
    <row r="10" spans="1:7" ht="15.45" x14ac:dyDescent="0.4">
      <c r="A10" s="19"/>
    </row>
    <row r="11" spans="1:7" ht="15.45" x14ac:dyDescent="0.4">
      <c r="A11" s="165"/>
    </row>
    <row r="12" spans="1:7" ht="15.45" x14ac:dyDescent="0.4">
      <c r="A12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BC59B-A00A-4E36-A3EF-1FE5B4A2AFD9}">
  <dimension ref="A1:G12"/>
  <sheetViews>
    <sheetView zoomScaleNormal="100" workbookViewId="0">
      <selection activeCell="A10" sqref="A10:B12"/>
    </sheetView>
  </sheetViews>
  <sheetFormatPr defaultRowHeight="14.6" x14ac:dyDescent="0.4"/>
  <cols>
    <col min="2" max="2" width="48.3046875" bestFit="1" customWidth="1"/>
    <col min="3" max="3" width="48.3046875" customWidth="1"/>
    <col min="4" max="4" width="48.3046875" bestFit="1" customWidth="1"/>
    <col min="5" max="5" width="48.3046875" customWidth="1"/>
    <col min="6" max="6" width="48.3046875" bestFit="1" customWidth="1"/>
    <col min="7" max="7" width="47" bestFit="1" customWidth="1"/>
  </cols>
  <sheetData>
    <row r="1" spans="1:7" ht="15.45" x14ac:dyDescent="0.4">
      <c r="A1" s="19" t="s">
        <v>204</v>
      </c>
      <c r="B1" s="19"/>
      <c r="C1" s="19"/>
      <c r="D1" s="19"/>
      <c r="E1" s="19"/>
      <c r="F1" s="19"/>
    </row>
    <row r="2" spans="1:7" ht="30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205</v>
      </c>
    </row>
    <row r="3" spans="1:7" ht="15.45" x14ac:dyDescent="0.4">
      <c r="A3" s="31" t="s">
        <v>53</v>
      </c>
      <c r="B3" s="31">
        <v>20</v>
      </c>
      <c r="C3" s="31">
        <v>24</v>
      </c>
      <c r="D3" s="31">
        <v>29</v>
      </c>
      <c r="E3" s="31">
        <v>36</v>
      </c>
      <c r="F3" s="31">
        <v>47</v>
      </c>
      <c r="G3" s="31">
        <v>202</v>
      </c>
    </row>
    <row r="4" spans="1:7" ht="15.45" x14ac:dyDescent="0.4">
      <c r="A4" s="31" t="s">
        <v>54</v>
      </c>
      <c r="B4" s="31">
        <v>23</v>
      </c>
      <c r="C4" s="31">
        <v>30</v>
      </c>
      <c r="D4" s="31">
        <v>36</v>
      </c>
      <c r="E4" s="31">
        <v>45</v>
      </c>
      <c r="F4" s="31">
        <v>52</v>
      </c>
      <c r="G4" s="31">
        <v>116.43</v>
      </c>
    </row>
    <row r="5" spans="1:7" ht="15.45" x14ac:dyDescent="0.4">
      <c r="A5" s="31" t="s">
        <v>55</v>
      </c>
      <c r="B5" s="31">
        <v>22</v>
      </c>
      <c r="C5" s="31">
        <v>29</v>
      </c>
      <c r="D5" s="31">
        <v>42</v>
      </c>
      <c r="E5" s="31">
        <v>52</v>
      </c>
      <c r="F5" s="31">
        <v>60</v>
      </c>
      <c r="G5" s="31">
        <v>268.43</v>
      </c>
    </row>
    <row r="6" spans="1:7" ht="15.45" x14ac:dyDescent="0.4">
      <c r="A6" s="31" t="s">
        <v>56</v>
      </c>
      <c r="B6" s="31">
        <v>22</v>
      </c>
      <c r="C6" s="31">
        <v>30</v>
      </c>
      <c r="D6" s="31">
        <v>42</v>
      </c>
      <c r="E6" s="31">
        <v>51</v>
      </c>
      <c r="F6" s="31">
        <v>65</v>
      </c>
      <c r="G6" s="31">
        <v>135.86000000000001</v>
      </c>
    </row>
    <row r="7" spans="1:7" ht="15.45" x14ac:dyDescent="0.4">
      <c r="A7" s="31" t="s">
        <v>57</v>
      </c>
      <c r="B7" s="31">
        <v>25</v>
      </c>
      <c r="C7" s="31">
        <v>34</v>
      </c>
      <c r="D7" s="31">
        <v>46</v>
      </c>
      <c r="E7" s="31">
        <v>62</v>
      </c>
      <c r="F7" s="31">
        <v>80</v>
      </c>
      <c r="G7" s="31">
        <v>191</v>
      </c>
    </row>
    <row r="10" spans="1:7" ht="15.45" x14ac:dyDescent="0.4">
      <c r="A10" s="19"/>
    </row>
    <row r="11" spans="1:7" ht="15.45" x14ac:dyDescent="0.4">
      <c r="A11" s="165"/>
    </row>
    <row r="12" spans="1:7" ht="15.45" x14ac:dyDescent="0.4">
      <c r="A12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AFAA0-CE8A-4E70-BB86-CDA02C0A94DB}">
  <dimension ref="A1:G12"/>
  <sheetViews>
    <sheetView workbookViewId="0">
      <selection activeCell="A10" sqref="A10:B12"/>
    </sheetView>
  </sheetViews>
  <sheetFormatPr defaultRowHeight="14.6" x14ac:dyDescent="0.4"/>
  <cols>
    <col min="2" max="2" width="48.3046875" bestFit="1" customWidth="1"/>
    <col min="3" max="3" width="48.3046875" customWidth="1"/>
    <col min="4" max="4" width="48.3046875" bestFit="1" customWidth="1"/>
    <col min="5" max="5" width="48.3046875" customWidth="1"/>
    <col min="6" max="7" width="48.3046875" bestFit="1" customWidth="1"/>
  </cols>
  <sheetData>
    <row r="1" spans="1:7" ht="15.45" x14ac:dyDescent="0.4">
      <c r="A1" s="19" t="s">
        <v>206</v>
      </c>
      <c r="B1" s="19"/>
      <c r="C1" s="19"/>
      <c r="D1" s="19"/>
      <c r="E1" s="19"/>
      <c r="F1" s="19"/>
      <c r="G1" s="19"/>
    </row>
    <row r="2" spans="1:7" ht="30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205</v>
      </c>
    </row>
    <row r="3" spans="1:7" ht="15.45" x14ac:dyDescent="0.4">
      <c r="A3" s="31" t="s">
        <v>53</v>
      </c>
      <c r="B3" s="31">
        <v>28</v>
      </c>
      <c r="C3" s="31">
        <v>33</v>
      </c>
      <c r="D3" s="31">
        <v>41</v>
      </c>
      <c r="E3" s="31">
        <v>53</v>
      </c>
      <c r="F3" s="31">
        <v>69</v>
      </c>
      <c r="G3" s="31">
        <v>241.43</v>
      </c>
    </row>
    <row r="4" spans="1:7" ht="15.45" x14ac:dyDescent="0.4">
      <c r="A4" s="31" t="s">
        <v>54</v>
      </c>
      <c r="B4" s="31">
        <v>28</v>
      </c>
      <c r="C4" s="31">
        <v>34</v>
      </c>
      <c r="D4" s="31">
        <v>43</v>
      </c>
      <c r="E4" s="31">
        <v>62</v>
      </c>
      <c r="F4" s="31">
        <v>96</v>
      </c>
      <c r="G4" s="31">
        <v>296.57</v>
      </c>
    </row>
    <row r="5" spans="1:7" ht="15.45" x14ac:dyDescent="0.4">
      <c r="A5" s="31" t="s">
        <v>55</v>
      </c>
      <c r="B5" s="31">
        <v>23</v>
      </c>
      <c r="C5" s="31">
        <v>26</v>
      </c>
      <c r="D5" s="31">
        <v>40</v>
      </c>
      <c r="E5" s="31">
        <v>57</v>
      </c>
      <c r="F5" s="31">
        <v>78</v>
      </c>
      <c r="G5" s="31">
        <v>272.14</v>
      </c>
    </row>
    <row r="6" spans="1:7" ht="15.45" x14ac:dyDescent="0.4">
      <c r="A6" s="31" t="s">
        <v>56</v>
      </c>
      <c r="B6" s="31">
        <v>24</v>
      </c>
      <c r="C6" s="31">
        <v>28</v>
      </c>
      <c r="D6" s="31">
        <v>40</v>
      </c>
      <c r="E6" s="31">
        <v>53</v>
      </c>
      <c r="F6" s="31">
        <v>67</v>
      </c>
      <c r="G6" s="31">
        <v>275.14</v>
      </c>
    </row>
    <row r="7" spans="1:7" ht="15.45" x14ac:dyDescent="0.4">
      <c r="A7" s="31" t="s">
        <v>57</v>
      </c>
      <c r="B7" s="31">
        <v>22</v>
      </c>
      <c r="C7" s="31">
        <v>25</v>
      </c>
      <c r="D7" s="31">
        <v>33</v>
      </c>
      <c r="E7" s="31">
        <v>53</v>
      </c>
      <c r="F7" s="31">
        <v>76</v>
      </c>
      <c r="G7" s="31">
        <v>191.57</v>
      </c>
    </row>
    <row r="8" spans="1:7" ht="15.45" x14ac:dyDescent="0.4">
      <c r="E8" s="193"/>
      <c r="F8" s="193"/>
      <c r="G8" s="193"/>
    </row>
    <row r="10" spans="1:7" ht="15.45" x14ac:dyDescent="0.4">
      <c r="A10" s="19"/>
    </row>
    <row r="11" spans="1:7" ht="15.45" x14ac:dyDescent="0.4">
      <c r="A11" s="165"/>
    </row>
    <row r="12" spans="1:7" ht="15.45" x14ac:dyDescent="0.4">
      <c r="A12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1EFCE-4EDD-4139-AABB-D5235031F70E}">
  <dimension ref="A1:G12"/>
  <sheetViews>
    <sheetView topLeftCell="D1" workbookViewId="0">
      <selection activeCell="G11" sqref="G11"/>
    </sheetView>
  </sheetViews>
  <sheetFormatPr defaultRowHeight="14.6" x14ac:dyDescent="0.4"/>
  <cols>
    <col min="2" max="2" width="48.3046875" bestFit="1" customWidth="1"/>
    <col min="3" max="3" width="48.3046875" customWidth="1"/>
    <col min="4" max="4" width="48.3046875" bestFit="1" customWidth="1"/>
    <col min="5" max="5" width="48.3046875" customWidth="1"/>
    <col min="6" max="6" width="48.3046875" bestFit="1" customWidth="1"/>
    <col min="7" max="7" width="47" bestFit="1" customWidth="1"/>
  </cols>
  <sheetData>
    <row r="1" spans="1:7" ht="15.45" x14ac:dyDescent="0.4">
      <c r="A1" s="19" t="s">
        <v>207</v>
      </c>
      <c r="B1" s="19"/>
      <c r="C1" s="19"/>
      <c r="D1" s="19"/>
      <c r="E1" s="19"/>
      <c r="F1" s="19"/>
    </row>
    <row r="2" spans="1:7" ht="30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205</v>
      </c>
    </row>
    <row r="3" spans="1:7" ht="15.45" x14ac:dyDescent="0.4">
      <c r="A3" s="31" t="s">
        <v>53</v>
      </c>
      <c r="B3" s="31">
        <v>16</v>
      </c>
      <c r="C3" s="31">
        <v>21</v>
      </c>
      <c r="D3" s="31">
        <v>28</v>
      </c>
      <c r="E3" s="31">
        <v>37</v>
      </c>
      <c r="F3" s="31">
        <v>44</v>
      </c>
      <c r="G3" s="31">
        <v>146.43</v>
      </c>
    </row>
    <row r="4" spans="1:7" ht="15.45" x14ac:dyDescent="0.4">
      <c r="A4" s="31" t="s">
        <v>54</v>
      </c>
      <c r="B4" s="31">
        <v>21</v>
      </c>
      <c r="C4" s="31">
        <v>27</v>
      </c>
      <c r="D4" s="31">
        <v>36</v>
      </c>
      <c r="E4" s="31">
        <v>45</v>
      </c>
      <c r="F4" s="31">
        <v>54</v>
      </c>
      <c r="G4" s="31">
        <v>209.86</v>
      </c>
    </row>
    <row r="5" spans="1:7" ht="15.45" x14ac:dyDescent="0.4">
      <c r="A5" s="31" t="s">
        <v>55</v>
      </c>
      <c r="B5" s="31">
        <v>20</v>
      </c>
      <c r="C5" s="31">
        <v>27</v>
      </c>
      <c r="D5" s="31">
        <v>38</v>
      </c>
      <c r="E5" s="31">
        <v>48</v>
      </c>
      <c r="F5" s="31">
        <v>58</v>
      </c>
      <c r="G5" s="31">
        <v>135.86000000000001</v>
      </c>
    </row>
    <row r="6" spans="1:7" ht="15.45" x14ac:dyDescent="0.4">
      <c r="A6" s="31" t="s">
        <v>56</v>
      </c>
      <c r="B6" s="31">
        <v>19</v>
      </c>
      <c r="C6" s="31">
        <v>24</v>
      </c>
      <c r="D6" s="31">
        <v>33</v>
      </c>
      <c r="E6" s="31">
        <v>44</v>
      </c>
      <c r="F6" s="31">
        <v>60</v>
      </c>
      <c r="G6" s="31">
        <v>240.86</v>
      </c>
    </row>
    <row r="7" spans="1:7" ht="15.45" x14ac:dyDescent="0.4">
      <c r="A7" s="31" t="s">
        <v>57</v>
      </c>
      <c r="B7" s="31">
        <v>17</v>
      </c>
      <c r="C7" s="31">
        <v>21</v>
      </c>
      <c r="D7" s="31">
        <v>31</v>
      </c>
      <c r="E7" s="31">
        <v>47</v>
      </c>
      <c r="F7" s="31">
        <v>74</v>
      </c>
      <c r="G7" s="31">
        <v>183.71</v>
      </c>
    </row>
    <row r="10" spans="1:7" ht="15.45" x14ac:dyDescent="0.4">
      <c r="A10" s="19"/>
    </row>
    <row r="11" spans="1:7" ht="15.45" x14ac:dyDescent="0.4">
      <c r="A11" s="165"/>
    </row>
    <row r="12" spans="1:7" ht="15.45" x14ac:dyDescent="0.4">
      <c r="A12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C22C4-29D5-4211-9524-7E982A8C3BED}">
  <dimension ref="A1:G12"/>
  <sheetViews>
    <sheetView zoomScaleNormal="100" workbookViewId="0">
      <selection activeCell="C20" sqref="C20"/>
    </sheetView>
  </sheetViews>
  <sheetFormatPr defaultRowHeight="14.6" x14ac:dyDescent="0.4"/>
  <cols>
    <col min="2" max="2" width="48.3046875" bestFit="1" customWidth="1"/>
    <col min="3" max="3" width="48.3046875" customWidth="1"/>
    <col min="4" max="4" width="48.3046875" bestFit="1" customWidth="1"/>
    <col min="5" max="5" width="48.3046875" customWidth="1"/>
    <col min="6" max="6" width="48.3046875" bestFit="1" customWidth="1"/>
    <col min="7" max="7" width="49.69140625" bestFit="1" customWidth="1"/>
  </cols>
  <sheetData>
    <row r="1" spans="1:7" ht="15.45" x14ac:dyDescent="0.4">
      <c r="A1" s="19" t="s">
        <v>208</v>
      </c>
      <c r="B1" s="19"/>
      <c r="C1" s="19"/>
      <c r="D1" s="19"/>
      <c r="E1" s="19"/>
      <c r="F1" s="19"/>
    </row>
    <row r="2" spans="1:7" ht="30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205</v>
      </c>
    </row>
    <row r="3" spans="1:7" ht="15.45" x14ac:dyDescent="0.4">
      <c r="A3" s="31" t="s">
        <v>53</v>
      </c>
      <c r="B3" s="31">
        <v>23</v>
      </c>
      <c r="C3" s="31">
        <v>31</v>
      </c>
      <c r="D3" s="31">
        <v>38</v>
      </c>
      <c r="E3" s="31">
        <v>49</v>
      </c>
      <c r="F3" s="31">
        <v>58</v>
      </c>
      <c r="G3" s="31">
        <v>196.43</v>
      </c>
    </row>
    <row r="4" spans="1:7" ht="15.45" x14ac:dyDescent="0.4">
      <c r="A4" s="31" t="s">
        <v>54</v>
      </c>
      <c r="B4" s="31">
        <v>24</v>
      </c>
      <c r="C4" s="31">
        <v>34</v>
      </c>
      <c r="D4" s="31">
        <v>43</v>
      </c>
      <c r="E4" s="31">
        <v>51</v>
      </c>
      <c r="F4" s="31">
        <v>62</v>
      </c>
      <c r="G4" s="31">
        <v>84.86</v>
      </c>
    </row>
    <row r="5" spans="1:7" ht="15.45" x14ac:dyDescent="0.4">
      <c r="A5" s="31" t="s">
        <v>55</v>
      </c>
      <c r="B5" s="31">
        <v>39</v>
      </c>
      <c r="C5" s="31">
        <v>50</v>
      </c>
      <c r="D5" s="31">
        <v>63</v>
      </c>
      <c r="E5" s="31">
        <v>75</v>
      </c>
      <c r="F5" s="31">
        <v>85</v>
      </c>
      <c r="G5" s="31">
        <v>267.29000000000002</v>
      </c>
    </row>
    <row r="6" spans="1:7" ht="15.45" x14ac:dyDescent="0.4">
      <c r="A6" s="31" t="s">
        <v>56</v>
      </c>
      <c r="B6" s="31">
        <v>46</v>
      </c>
      <c r="C6" s="31">
        <v>60</v>
      </c>
      <c r="D6" s="31">
        <v>78</v>
      </c>
      <c r="E6" s="31">
        <v>89</v>
      </c>
      <c r="F6" s="31">
        <v>108</v>
      </c>
      <c r="G6" s="31">
        <v>118</v>
      </c>
    </row>
    <row r="7" spans="1:7" ht="15.45" x14ac:dyDescent="0.4">
      <c r="A7" s="31" t="s">
        <v>57</v>
      </c>
      <c r="B7" s="31">
        <v>39</v>
      </c>
      <c r="C7" s="31">
        <v>46</v>
      </c>
      <c r="D7" s="31">
        <v>62</v>
      </c>
      <c r="E7" s="31">
        <v>75</v>
      </c>
      <c r="F7" s="31">
        <v>106</v>
      </c>
      <c r="G7" s="104">
        <v>197.29</v>
      </c>
    </row>
    <row r="10" spans="1:7" ht="15.45" x14ac:dyDescent="0.4">
      <c r="A10" s="19"/>
    </row>
    <row r="11" spans="1:7" ht="15.45" x14ac:dyDescent="0.4">
      <c r="A11" s="165"/>
    </row>
    <row r="12" spans="1:7" ht="15.45" x14ac:dyDescent="0.4">
      <c r="A12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1F692-19FE-482A-B3D4-FC85FD355A1D}">
  <dimension ref="A1:G12"/>
  <sheetViews>
    <sheetView workbookViewId="0">
      <selection activeCell="C11" sqref="C11"/>
    </sheetView>
  </sheetViews>
  <sheetFormatPr defaultRowHeight="14.6" x14ac:dyDescent="0.4"/>
  <cols>
    <col min="2" max="2" width="48.3046875" bestFit="1" customWidth="1"/>
    <col min="3" max="3" width="48.3046875" customWidth="1"/>
    <col min="4" max="4" width="48.3046875" bestFit="1" customWidth="1"/>
    <col min="5" max="5" width="48.3046875" customWidth="1"/>
    <col min="6" max="6" width="48.3046875" bestFit="1" customWidth="1"/>
    <col min="7" max="7" width="47" bestFit="1" customWidth="1"/>
  </cols>
  <sheetData>
    <row r="1" spans="1:7" ht="15.45" x14ac:dyDescent="0.4">
      <c r="A1" s="19" t="s">
        <v>209</v>
      </c>
      <c r="B1" s="19"/>
      <c r="C1" s="19"/>
      <c r="D1" s="19"/>
      <c r="E1" s="19"/>
      <c r="F1" s="19"/>
    </row>
    <row r="2" spans="1:7" ht="30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205</v>
      </c>
    </row>
    <row r="3" spans="1:7" ht="15.45" x14ac:dyDescent="0.4">
      <c r="A3" s="31" t="s">
        <v>53</v>
      </c>
      <c r="B3" s="31">
        <v>25</v>
      </c>
      <c r="C3" s="31">
        <v>35</v>
      </c>
      <c r="D3" s="31">
        <v>45</v>
      </c>
      <c r="E3" s="31">
        <v>62</v>
      </c>
      <c r="F3" s="31">
        <v>80</v>
      </c>
      <c r="G3" s="31">
        <v>140.13999999999999</v>
      </c>
    </row>
    <row r="4" spans="1:7" ht="15.45" x14ac:dyDescent="0.4">
      <c r="A4" s="31" t="s">
        <v>54</v>
      </c>
      <c r="B4" s="31">
        <v>31</v>
      </c>
      <c r="C4" s="31">
        <v>39</v>
      </c>
      <c r="D4" s="31">
        <v>52</v>
      </c>
      <c r="E4" s="31">
        <v>71</v>
      </c>
      <c r="F4" s="31">
        <v>93</v>
      </c>
      <c r="G4" s="31">
        <v>151.13999999999999</v>
      </c>
    </row>
    <row r="5" spans="1:7" ht="15.45" x14ac:dyDescent="0.4">
      <c r="A5" s="31" t="s">
        <v>55</v>
      </c>
      <c r="B5" s="31">
        <v>52</v>
      </c>
      <c r="C5" s="31">
        <v>64</v>
      </c>
      <c r="D5" s="31">
        <v>78</v>
      </c>
      <c r="E5" s="31">
        <v>87</v>
      </c>
      <c r="F5" s="31">
        <v>98</v>
      </c>
      <c r="G5" s="31">
        <v>476.14</v>
      </c>
    </row>
    <row r="6" spans="1:7" ht="15.45" x14ac:dyDescent="0.4">
      <c r="A6" s="31" t="s">
        <v>56</v>
      </c>
      <c r="B6" s="31">
        <v>44</v>
      </c>
      <c r="C6" s="31">
        <v>69</v>
      </c>
      <c r="D6" s="31">
        <v>88</v>
      </c>
      <c r="E6" s="31">
        <v>101</v>
      </c>
      <c r="F6" s="31">
        <v>126</v>
      </c>
      <c r="G6" s="31">
        <v>171.86</v>
      </c>
    </row>
    <row r="7" spans="1:7" ht="15.45" x14ac:dyDescent="0.4">
      <c r="A7" s="31" t="s">
        <v>57</v>
      </c>
      <c r="B7" s="31">
        <v>44</v>
      </c>
      <c r="C7" s="31">
        <v>64</v>
      </c>
      <c r="D7" s="31">
        <v>91</v>
      </c>
      <c r="E7" s="31">
        <v>118</v>
      </c>
      <c r="F7" s="31">
        <v>137</v>
      </c>
      <c r="G7" s="31">
        <v>195.86</v>
      </c>
    </row>
    <row r="10" spans="1:7" ht="15.45" x14ac:dyDescent="0.4">
      <c r="A10" s="19"/>
    </row>
    <row r="11" spans="1:7" ht="15.45" x14ac:dyDescent="0.4">
      <c r="A11" s="165"/>
    </row>
    <row r="12" spans="1:7" ht="15.45" x14ac:dyDescent="0.4">
      <c r="A12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B8788-4063-4466-B6C3-B53B7FA97F65}">
  <dimension ref="A1:I12"/>
  <sheetViews>
    <sheetView workbookViewId="0">
      <selection activeCell="D13" sqref="D13"/>
    </sheetView>
  </sheetViews>
  <sheetFormatPr defaultRowHeight="14.6" x14ac:dyDescent="0.4"/>
  <cols>
    <col min="2" max="9" width="26.84375" style="182" customWidth="1"/>
  </cols>
  <sheetData>
    <row r="1" spans="1:7" ht="15.45" x14ac:dyDescent="0.4">
      <c r="A1" s="19" t="s">
        <v>210</v>
      </c>
      <c r="B1" s="181"/>
      <c r="C1" s="181"/>
      <c r="D1" s="181"/>
    </row>
    <row r="2" spans="1:7" ht="45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205</v>
      </c>
    </row>
    <row r="3" spans="1:7" ht="15.45" x14ac:dyDescent="0.4">
      <c r="A3" s="31" t="s">
        <v>53</v>
      </c>
      <c r="B3" s="171">
        <v>16</v>
      </c>
      <c r="C3" s="171">
        <v>28</v>
      </c>
      <c r="D3" s="171">
        <v>32</v>
      </c>
      <c r="E3" s="171">
        <v>37</v>
      </c>
      <c r="F3" s="171">
        <v>43</v>
      </c>
      <c r="G3" s="171">
        <v>65</v>
      </c>
    </row>
    <row r="4" spans="1:7" ht="15.45" x14ac:dyDescent="0.4">
      <c r="A4" s="31" t="s">
        <v>54</v>
      </c>
      <c r="B4" s="171">
        <v>24</v>
      </c>
      <c r="C4" s="171">
        <v>31</v>
      </c>
      <c r="D4" s="171">
        <v>40</v>
      </c>
      <c r="E4" s="171">
        <v>51</v>
      </c>
      <c r="F4" s="171">
        <v>61</v>
      </c>
      <c r="G4" s="171">
        <v>83.71</v>
      </c>
    </row>
    <row r="5" spans="1:7" ht="15.45" x14ac:dyDescent="0.4">
      <c r="A5" s="31" t="s">
        <v>55</v>
      </c>
      <c r="B5" s="171">
        <v>28</v>
      </c>
      <c r="C5" s="171">
        <v>36</v>
      </c>
      <c r="D5" s="171">
        <v>43</v>
      </c>
      <c r="E5" s="171">
        <v>51</v>
      </c>
      <c r="F5" s="171">
        <v>62</v>
      </c>
      <c r="G5" s="171">
        <v>106.43</v>
      </c>
    </row>
    <row r="6" spans="1:7" ht="15.45" x14ac:dyDescent="0.4">
      <c r="A6" s="31" t="s">
        <v>56</v>
      </c>
      <c r="B6" s="171">
        <v>27</v>
      </c>
      <c r="C6" s="171">
        <v>41</v>
      </c>
      <c r="D6" s="171">
        <v>54</v>
      </c>
      <c r="E6" s="171">
        <v>69</v>
      </c>
      <c r="F6" s="171">
        <v>84</v>
      </c>
      <c r="G6" s="171">
        <v>121</v>
      </c>
    </row>
    <row r="7" spans="1:7" ht="15.45" x14ac:dyDescent="0.4">
      <c r="A7" s="31" t="s">
        <v>57</v>
      </c>
      <c r="B7" s="171">
        <v>27</v>
      </c>
      <c r="C7" s="171">
        <v>37</v>
      </c>
      <c r="D7" s="171">
        <v>68</v>
      </c>
      <c r="E7" s="171">
        <v>91</v>
      </c>
      <c r="F7" s="171">
        <v>110</v>
      </c>
      <c r="G7" s="171">
        <v>183</v>
      </c>
    </row>
    <row r="8" spans="1:7" x14ac:dyDescent="0.4">
      <c r="D8"/>
      <c r="E8"/>
      <c r="F8"/>
      <c r="G8"/>
    </row>
    <row r="9" spans="1:7" x14ac:dyDescent="0.4">
      <c r="D9"/>
      <c r="E9"/>
      <c r="F9"/>
      <c r="G9"/>
    </row>
    <row r="10" spans="1:7" ht="15.45" x14ac:dyDescent="0.4">
      <c r="A10" s="19"/>
      <c r="B10"/>
    </row>
    <row r="11" spans="1:7" ht="15.45" x14ac:dyDescent="0.4">
      <c r="A11" s="165"/>
      <c r="B11"/>
    </row>
    <row r="12" spans="1:7" ht="15.45" x14ac:dyDescent="0.4">
      <c r="A12" s="165"/>
      <c r="B12"/>
      <c r="C12" s="183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A976A-4F0B-4C2D-B662-2C80B93DF9ED}">
  <dimension ref="A1:G12"/>
  <sheetViews>
    <sheetView workbookViewId="0">
      <selection activeCell="E17" sqref="E17"/>
    </sheetView>
  </sheetViews>
  <sheetFormatPr defaultRowHeight="14.6" x14ac:dyDescent="0.4"/>
  <cols>
    <col min="2" max="7" width="31.84375" customWidth="1"/>
  </cols>
  <sheetData>
    <row r="1" spans="1:7" ht="15.45" x14ac:dyDescent="0.4">
      <c r="A1" s="19" t="s">
        <v>211</v>
      </c>
      <c r="B1" s="19"/>
      <c r="C1" s="19"/>
      <c r="D1" s="19"/>
    </row>
    <row r="2" spans="1:7" ht="45.45" x14ac:dyDescent="0.4">
      <c r="A2" s="31"/>
      <c r="B2" s="171" t="s">
        <v>198</v>
      </c>
      <c r="C2" s="171" t="s">
        <v>199</v>
      </c>
      <c r="D2" s="171" t="s">
        <v>200</v>
      </c>
      <c r="E2" s="171" t="s">
        <v>201</v>
      </c>
      <c r="F2" s="171" t="s">
        <v>202</v>
      </c>
      <c r="G2" s="171" t="s">
        <v>205</v>
      </c>
    </row>
    <row r="3" spans="1:7" ht="15.45" x14ac:dyDescent="0.4">
      <c r="A3" s="31" t="s">
        <v>53</v>
      </c>
      <c r="B3" s="31">
        <v>11</v>
      </c>
      <c r="C3" s="31">
        <v>14</v>
      </c>
      <c r="D3" s="31">
        <v>18</v>
      </c>
      <c r="E3" s="31">
        <v>24</v>
      </c>
      <c r="F3" s="31">
        <v>31</v>
      </c>
      <c r="G3" s="175">
        <v>82.857141999999996</v>
      </c>
    </row>
    <row r="4" spans="1:7" ht="15.45" x14ac:dyDescent="0.4">
      <c r="A4" s="31" t="s">
        <v>54</v>
      </c>
      <c r="B4" s="31">
        <v>19</v>
      </c>
      <c r="C4" s="31">
        <v>26</v>
      </c>
      <c r="D4" s="31">
        <v>33</v>
      </c>
      <c r="E4" s="31">
        <v>39</v>
      </c>
      <c r="F4" s="31">
        <v>47</v>
      </c>
      <c r="G4" s="175">
        <v>66.857141999999996</v>
      </c>
    </row>
    <row r="5" spans="1:7" ht="15.45" x14ac:dyDescent="0.4">
      <c r="A5" s="31" t="s">
        <v>55</v>
      </c>
      <c r="B5" s="31">
        <v>23</v>
      </c>
      <c r="C5" s="31">
        <v>30</v>
      </c>
      <c r="D5" s="31">
        <v>41</v>
      </c>
      <c r="E5" s="31">
        <v>53</v>
      </c>
      <c r="F5" s="31">
        <v>65</v>
      </c>
      <c r="G5" s="175">
        <v>104.285714</v>
      </c>
    </row>
    <row r="6" spans="1:7" ht="15.45" x14ac:dyDescent="0.4">
      <c r="A6" s="31" t="s">
        <v>56</v>
      </c>
      <c r="B6" s="31">
        <v>17</v>
      </c>
      <c r="C6" s="31">
        <v>29</v>
      </c>
      <c r="D6" s="31">
        <v>45</v>
      </c>
      <c r="E6" s="31">
        <v>62</v>
      </c>
      <c r="F6" s="31">
        <v>79</v>
      </c>
      <c r="G6" s="175">
        <v>113</v>
      </c>
    </row>
    <row r="7" spans="1:7" ht="15.45" x14ac:dyDescent="0.4">
      <c r="A7" s="31" t="s">
        <v>57</v>
      </c>
      <c r="B7" s="31">
        <v>12</v>
      </c>
      <c r="C7" s="31">
        <v>15</v>
      </c>
      <c r="D7" s="31">
        <v>22</v>
      </c>
      <c r="E7" s="31">
        <v>36</v>
      </c>
      <c r="F7" s="31">
        <v>90</v>
      </c>
      <c r="G7" s="175">
        <v>149.14285699999999</v>
      </c>
    </row>
    <row r="10" spans="1:7" ht="15.45" x14ac:dyDescent="0.4">
      <c r="A10" s="19"/>
    </row>
    <row r="11" spans="1:7" ht="15.45" x14ac:dyDescent="0.4">
      <c r="A11" s="165"/>
    </row>
    <row r="12" spans="1:7" ht="15.45" x14ac:dyDescent="0.4">
      <c r="A12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C8899-842C-4641-8B93-DC5884C1ECF5}">
  <dimension ref="A1:D10"/>
  <sheetViews>
    <sheetView workbookViewId="0">
      <selection activeCell="C16" sqref="C16"/>
    </sheetView>
  </sheetViews>
  <sheetFormatPr defaultRowHeight="14.6" x14ac:dyDescent="0.4"/>
  <cols>
    <col min="2" max="2" width="22.69140625" bestFit="1" customWidth="1"/>
    <col min="3" max="3" width="26.53515625" bestFit="1" customWidth="1"/>
    <col min="4" max="4" width="67.69140625" bestFit="1" customWidth="1"/>
  </cols>
  <sheetData>
    <row r="1" spans="1:4" ht="15.45" x14ac:dyDescent="0.4">
      <c r="A1" s="224" t="s">
        <v>585</v>
      </c>
      <c r="B1" s="19"/>
      <c r="C1" s="19"/>
      <c r="D1" s="19"/>
    </row>
    <row r="2" spans="1:4" ht="30.45" x14ac:dyDescent="0.4">
      <c r="A2" s="31"/>
      <c r="B2" s="171" t="s">
        <v>212</v>
      </c>
      <c r="C2" s="227" t="s">
        <v>586</v>
      </c>
      <c r="D2" s="171" t="s">
        <v>213</v>
      </c>
    </row>
    <row r="3" spans="1:4" ht="15.45" x14ac:dyDescent="0.4">
      <c r="A3" s="31" t="s">
        <v>53</v>
      </c>
      <c r="B3" s="31">
        <v>5</v>
      </c>
      <c r="C3" s="31">
        <v>3</v>
      </c>
      <c r="D3" s="31">
        <v>0.8</v>
      </c>
    </row>
    <row r="4" spans="1:4" ht="15.45" x14ac:dyDescent="0.4">
      <c r="A4" s="31" t="s">
        <v>54</v>
      </c>
      <c r="B4" s="31">
        <v>23</v>
      </c>
      <c r="C4" s="31">
        <v>5</v>
      </c>
      <c r="D4" s="31">
        <v>6.3</v>
      </c>
    </row>
    <row r="5" spans="1:4" ht="15.45" x14ac:dyDescent="0.4">
      <c r="A5" s="31" t="s">
        <v>55</v>
      </c>
      <c r="B5" s="31">
        <v>14</v>
      </c>
      <c r="C5" s="31">
        <v>20</v>
      </c>
      <c r="D5" s="31">
        <v>8.5</v>
      </c>
    </row>
    <row r="6" spans="1:4" ht="15.45" x14ac:dyDescent="0.4">
      <c r="A6" s="31" t="s">
        <v>56</v>
      </c>
      <c r="B6" s="31">
        <v>9</v>
      </c>
      <c r="C6" s="31">
        <v>10</v>
      </c>
      <c r="D6" s="31">
        <v>4.7</v>
      </c>
    </row>
    <row r="7" spans="1:4" ht="15.45" x14ac:dyDescent="0.4">
      <c r="A7" s="31" t="s">
        <v>57</v>
      </c>
      <c r="B7" s="31">
        <v>12</v>
      </c>
      <c r="C7" s="31">
        <v>12</v>
      </c>
      <c r="D7" s="31">
        <v>5.3</v>
      </c>
    </row>
    <row r="9" spans="1:4" ht="15.45" x14ac:dyDescent="0.4">
      <c r="A9" s="19"/>
    </row>
    <row r="10" spans="1:4" ht="15.45" x14ac:dyDescent="0.4">
      <c r="A10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481A2-58E8-43A5-84F2-63ED05E9098B}">
  <dimension ref="A1:F8"/>
  <sheetViews>
    <sheetView workbookViewId="0">
      <selection activeCell="E10" sqref="E10"/>
    </sheetView>
  </sheetViews>
  <sheetFormatPr defaultRowHeight="14.6" x14ac:dyDescent="0.4"/>
  <cols>
    <col min="1" max="1" width="47.69140625" customWidth="1"/>
    <col min="2" max="5" width="9" bestFit="1" customWidth="1"/>
  </cols>
  <sheetData>
    <row r="1" spans="1:6" ht="15.45" x14ac:dyDescent="0.4">
      <c r="A1" s="19" t="s">
        <v>214</v>
      </c>
      <c r="B1" s="19"/>
      <c r="C1" s="19"/>
      <c r="D1" s="19"/>
      <c r="E1" s="19"/>
    </row>
    <row r="2" spans="1:6" ht="15.45" x14ac:dyDescent="0.4">
      <c r="A2" s="31"/>
      <c r="B2" s="31" t="s">
        <v>53</v>
      </c>
      <c r="C2" s="31" t="s">
        <v>54</v>
      </c>
      <c r="D2" s="31" t="s">
        <v>55</v>
      </c>
      <c r="E2" s="31" t="s">
        <v>56</v>
      </c>
      <c r="F2" s="31" t="s">
        <v>57</v>
      </c>
    </row>
    <row r="3" spans="1:6" ht="30.45" x14ac:dyDescent="0.4">
      <c r="A3" s="171" t="s">
        <v>215</v>
      </c>
      <c r="B3" s="31">
        <v>15</v>
      </c>
      <c r="C3" s="31">
        <v>15</v>
      </c>
      <c r="D3" s="31">
        <v>20</v>
      </c>
      <c r="E3" s="31">
        <v>28</v>
      </c>
      <c r="F3" s="31">
        <v>20</v>
      </c>
    </row>
    <row r="8" spans="1:6" ht="15.45" x14ac:dyDescent="0.4">
      <c r="A8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FA095-49EA-4DB1-950A-AC965E0C92CB}">
  <dimension ref="A1:F8"/>
  <sheetViews>
    <sheetView workbookViewId="0">
      <selection activeCell="A14" sqref="A14"/>
    </sheetView>
  </sheetViews>
  <sheetFormatPr defaultRowHeight="14.6" x14ac:dyDescent="0.4"/>
  <cols>
    <col min="1" max="1" width="95" customWidth="1"/>
    <col min="2" max="5" width="9" customWidth="1"/>
  </cols>
  <sheetData>
    <row r="1" spans="1:6" ht="15.45" x14ac:dyDescent="0.4">
      <c r="A1" s="19" t="s">
        <v>216</v>
      </c>
      <c r="B1" s="19"/>
      <c r="C1" s="19"/>
      <c r="D1" s="19"/>
      <c r="E1" s="19"/>
    </row>
    <row r="2" spans="1:6" ht="15.45" x14ac:dyDescent="0.4">
      <c r="A2" s="31"/>
      <c r="B2" s="31" t="s">
        <v>53</v>
      </c>
      <c r="C2" s="31" t="s">
        <v>54</v>
      </c>
      <c r="D2" s="31" t="s">
        <v>55</v>
      </c>
      <c r="E2" s="31" t="s">
        <v>56</v>
      </c>
      <c r="F2" s="31" t="s">
        <v>57</v>
      </c>
    </row>
    <row r="3" spans="1:6" ht="15.45" x14ac:dyDescent="0.4">
      <c r="A3" s="31" t="s">
        <v>217</v>
      </c>
      <c r="B3" s="31">
        <v>37</v>
      </c>
      <c r="C3" s="31">
        <v>37</v>
      </c>
      <c r="D3" s="31">
        <v>42</v>
      </c>
      <c r="E3" s="31">
        <v>39</v>
      </c>
      <c r="F3" s="31">
        <v>41</v>
      </c>
    </row>
    <row r="4" spans="1:6" ht="30.45" x14ac:dyDescent="0.4">
      <c r="A4" s="171" t="s">
        <v>218</v>
      </c>
      <c r="B4" s="31">
        <v>0</v>
      </c>
      <c r="C4" s="31">
        <v>0</v>
      </c>
      <c r="D4" s="31">
        <v>0</v>
      </c>
      <c r="E4" s="31">
        <v>0</v>
      </c>
      <c r="F4" s="31">
        <v>0</v>
      </c>
    </row>
    <row r="8" spans="1:6" ht="15.45" x14ac:dyDescent="0.4">
      <c r="A8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2FAEA-0A6B-42CF-AFCE-D18BC5D75BC2}">
  <dimension ref="A1:H34"/>
  <sheetViews>
    <sheetView zoomScaleNormal="100" workbookViewId="0">
      <selection activeCell="B35" sqref="B35"/>
    </sheetView>
  </sheetViews>
  <sheetFormatPr defaultRowHeight="14.6" x14ac:dyDescent="0.4"/>
  <cols>
    <col min="1" max="1" width="31.53515625" customWidth="1"/>
    <col min="2" max="2" width="38.4609375" bestFit="1" customWidth="1"/>
    <col min="3" max="3" width="65" customWidth="1"/>
    <col min="4" max="6" width="18.3046875" customWidth="1"/>
    <col min="7" max="7" width="26.3046875" bestFit="1" customWidth="1"/>
    <col min="8" max="8" width="18.53515625" bestFit="1" customWidth="1"/>
  </cols>
  <sheetData>
    <row r="1" spans="1:8" ht="15.45" x14ac:dyDescent="0.4">
      <c r="A1" s="19" t="s">
        <v>219</v>
      </c>
      <c r="D1" s="19"/>
      <c r="E1" s="19"/>
      <c r="F1" s="19"/>
      <c r="G1" s="19"/>
    </row>
    <row r="2" spans="1:8" ht="15.45" x14ac:dyDescent="0.4">
      <c r="A2" s="43"/>
      <c r="B2" s="43"/>
      <c r="C2" s="31"/>
      <c r="D2" s="31" t="s">
        <v>53</v>
      </c>
      <c r="E2" s="31" t="s">
        <v>54</v>
      </c>
      <c r="F2" s="31" t="s">
        <v>55</v>
      </c>
      <c r="G2" s="31" t="s">
        <v>56</v>
      </c>
      <c r="H2" s="31" t="s">
        <v>57</v>
      </c>
    </row>
    <row r="3" spans="1:8" ht="37.200000000000003" customHeight="1" x14ac:dyDescent="0.4">
      <c r="A3" s="43"/>
      <c r="B3" s="43"/>
      <c r="C3" s="31"/>
      <c r="D3" s="171" t="s">
        <v>253</v>
      </c>
      <c r="E3" s="171" t="s">
        <v>253</v>
      </c>
      <c r="F3" s="171" t="s">
        <v>254</v>
      </c>
      <c r="G3" s="171" t="s">
        <v>255</v>
      </c>
      <c r="H3" s="171" t="s">
        <v>254</v>
      </c>
    </row>
    <row r="4" spans="1:8" ht="15.9" x14ac:dyDescent="0.45">
      <c r="A4" s="31" t="s">
        <v>220</v>
      </c>
      <c r="B4" s="31" t="s">
        <v>221</v>
      </c>
      <c r="C4" s="31" t="s">
        <v>222</v>
      </c>
      <c r="D4" s="54">
        <v>289.51</v>
      </c>
      <c r="E4" s="54">
        <v>172.37</v>
      </c>
      <c r="F4" s="54">
        <v>83.53</v>
      </c>
      <c r="G4" s="54">
        <v>115.2</v>
      </c>
      <c r="H4" s="54">
        <v>65.12</v>
      </c>
    </row>
    <row r="5" spans="1:8" ht="15.45" x14ac:dyDescent="0.4">
      <c r="A5" s="31" t="s">
        <v>223</v>
      </c>
      <c r="B5" s="31" t="s">
        <v>221</v>
      </c>
      <c r="C5" s="31" t="s">
        <v>224</v>
      </c>
      <c r="D5" s="54">
        <v>0</v>
      </c>
      <c r="E5" s="54">
        <v>0</v>
      </c>
      <c r="F5" s="54">
        <v>0</v>
      </c>
      <c r="G5" s="54">
        <v>0</v>
      </c>
      <c r="H5" s="54">
        <v>0</v>
      </c>
    </row>
    <row r="6" spans="1:8" ht="15.45" x14ac:dyDescent="0.4">
      <c r="A6" s="31" t="s">
        <v>223</v>
      </c>
      <c r="B6" s="31" t="s">
        <v>225</v>
      </c>
      <c r="C6" s="31" t="s">
        <v>226</v>
      </c>
      <c r="D6" s="54">
        <v>467</v>
      </c>
      <c r="E6" s="54">
        <v>459</v>
      </c>
      <c r="F6" s="54">
        <v>453</v>
      </c>
      <c r="G6" s="54">
        <v>302</v>
      </c>
      <c r="H6" s="54">
        <v>334</v>
      </c>
    </row>
    <row r="7" spans="1:8" ht="15.45" x14ac:dyDescent="0.4">
      <c r="A7" s="31" t="s">
        <v>223</v>
      </c>
      <c r="B7" s="31" t="s">
        <v>221</v>
      </c>
      <c r="C7" s="31" t="s">
        <v>227</v>
      </c>
      <c r="D7" s="54">
        <v>0</v>
      </c>
      <c r="E7" s="54">
        <v>0</v>
      </c>
      <c r="F7" s="54">
        <v>0</v>
      </c>
      <c r="G7" s="54">
        <v>0</v>
      </c>
      <c r="H7" s="54">
        <v>0</v>
      </c>
    </row>
    <row r="8" spans="1:8" ht="15.45" x14ac:dyDescent="0.4">
      <c r="A8" s="31" t="s">
        <v>223</v>
      </c>
      <c r="B8" s="31" t="s">
        <v>228</v>
      </c>
      <c r="C8" s="31" t="s">
        <v>229</v>
      </c>
      <c r="D8" s="54">
        <v>623087</v>
      </c>
      <c r="E8" s="54">
        <v>383382</v>
      </c>
      <c r="F8" s="54">
        <v>288147</v>
      </c>
      <c r="G8" s="54">
        <v>282770.42</v>
      </c>
      <c r="H8" s="54">
        <v>179267.22</v>
      </c>
    </row>
    <row r="9" spans="1:8" ht="15.45" x14ac:dyDescent="0.4">
      <c r="A9" s="31" t="s">
        <v>223</v>
      </c>
      <c r="B9" s="31" t="s">
        <v>228</v>
      </c>
      <c r="C9" s="31" t="s">
        <v>230</v>
      </c>
      <c r="D9" s="54">
        <v>271294</v>
      </c>
      <c r="E9" s="54">
        <v>135647</v>
      </c>
      <c r="F9" s="54">
        <v>190878</v>
      </c>
      <c r="G9" s="54">
        <v>237469.59</v>
      </c>
      <c r="H9" s="54">
        <v>128258.68</v>
      </c>
    </row>
    <row r="10" spans="1:8" ht="15.45" x14ac:dyDescent="0.4">
      <c r="A10" s="31" t="s">
        <v>223</v>
      </c>
      <c r="B10" s="31" t="s">
        <v>228</v>
      </c>
      <c r="C10" s="31" t="s">
        <v>231</v>
      </c>
      <c r="D10" s="54">
        <v>0</v>
      </c>
      <c r="E10" s="54">
        <v>0</v>
      </c>
      <c r="F10" s="54">
        <v>0</v>
      </c>
      <c r="G10" s="54">
        <v>0</v>
      </c>
      <c r="H10" s="54">
        <v>0</v>
      </c>
    </row>
    <row r="11" spans="1:8" ht="15.45" x14ac:dyDescent="0.4">
      <c r="A11" s="31" t="s">
        <v>223</v>
      </c>
      <c r="B11" s="31" t="s">
        <v>228</v>
      </c>
      <c r="C11" s="31" t="s">
        <v>232</v>
      </c>
      <c r="D11" s="54">
        <v>0</v>
      </c>
      <c r="E11" s="54">
        <v>0</v>
      </c>
      <c r="F11" s="54">
        <v>0</v>
      </c>
      <c r="G11" s="54">
        <v>0</v>
      </c>
      <c r="H11" s="54">
        <v>0</v>
      </c>
    </row>
    <row r="12" spans="1:8" ht="15.45" x14ac:dyDescent="0.4">
      <c r="A12" s="31" t="s">
        <v>223</v>
      </c>
      <c r="B12" s="31" t="s">
        <v>233</v>
      </c>
      <c r="C12" s="31" t="s">
        <v>234</v>
      </c>
      <c r="D12" s="54">
        <v>82.55</v>
      </c>
      <c r="E12" s="54">
        <v>136.93</v>
      </c>
      <c r="F12" s="54">
        <v>59.52</v>
      </c>
      <c r="G12" s="166">
        <v>59.66</v>
      </c>
      <c r="H12" s="166">
        <v>39.06</v>
      </c>
    </row>
    <row r="13" spans="1:8" ht="15.45" x14ac:dyDescent="0.4">
      <c r="A13" s="31" t="s">
        <v>223</v>
      </c>
      <c r="B13" s="31" t="s">
        <v>233</v>
      </c>
      <c r="C13" s="31" t="s">
        <v>235</v>
      </c>
      <c r="D13" s="54">
        <v>0</v>
      </c>
      <c r="E13" s="54">
        <v>0</v>
      </c>
      <c r="F13" s="54">
        <v>0</v>
      </c>
      <c r="G13" s="54">
        <v>0</v>
      </c>
      <c r="H13" s="54">
        <v>0</v>
      </c>
    </row>
    <row r="14" spans="1:8" ht="15.45" x14ac:dyDescent="0.4">
      <c r="A14" s="31" t="s">
        <v>223</v>
      </c>
      <c r="B14" s="31" t="s">
        <v>233</v>
      </c>
      <c r="C14" s="31" t="s">
        <v>236</v>
      </c>
      <c r="D14" s="54">
        <v>0</v>
      </c>
      <c r="E14" s="54">
        <v>0</v>
      </c>
      <c r="F14" s="54">
        <v>0</v>
      </c>
      <c r="G14" s="54">
        <v>0</v>
      </c>
      <c r="H14" s="54">
        <v>0</v>
      </c>
    </row>
    <row r="15" spans="1:8" ht="15.45" x14ac:dyDescent="0.4">
      <c r="A15" s="31" t="s">
        <v>223</v>
      </c>
      <c r="B15" s="31" t="s">
        <v>233</v>
      </c>
      <c r="C15" s="31" t="s">
        <v>237</v>
      </c>
      <c r="D15" s="54">
        <v>846.3</v>
      </c>
      <c r="E15" s="54">
        <v>887.6</v>
      </c>
      <c r="F15" s="54">
        <v>1026</v>
      </c>
      <c r="G15" s="54">
        <v>408</v>
      </c>
      <c r="H15" s="166">
        <v>591</v>
      </c>
    </row>
    <row r="16" spans="1:8" ht="15.9" x14ac:dyDescent="0.45">
      <c r="A16" s="31" t="s">
        <v>238</v>
      </c>
      <c r="B16" s="31" t="s">
        <v>239</v>
      </c>
      <c r="C16" s="31" t="s">
        <v>240</v>
      </c>
      <c r="D16" s="54">
        <v>1992</v>
      </c>
      <c r="E16" s="54">
        <v>1243.3800000000001</v>
      </c>
      <c r="F16" s="54">
        <v>1127</v>
      </c>
      <c r="G16" s="54">
        <v>1634.21</v>
      </c>
      <c r="H16" s="54">
        <v>372.9</v>
      </c>
    </row>
    <row r="17" spans="1:8" ht="15.9" x14ac:dyDescent="0.45">
      <c r="A17" s="31" t="s">
        <v>241</v>
      </c>
      <c r="B17" s="31" t="s">
        <v>239</v>
      </c>
      <c r="C17" s="31" t="s">
        <v>242</v>
      </c>
      <c r="D17" s="54">
        <v>0</v>
      </c>
      <c r="E17" s="54">
        <v>0</v>
      </c>
      <c r="F17" s="54">
        <v>0</v>
      </c>
      <c r="G17" s="54">
        <v>0</v>
      </c>
      <c r="H17" s="54">
        <v>0</v>
      </c>
    </row>
    <row r="18" spans="1:8" ht="15.9" x14ac:dyDescent="0.45">
      <c r="A18" s="31" t="s">
        <v>241</v>
      </c>
      <c r="B18" s="31" t="s">
        <v>233</v>
      </c>
      <c r="C18" s="31" t="s">
        <v>243</v>
      </c>
      <c r="D18" s="54">
        <v>6.63</v>
      </c>
      <c r="E18" s="54">
        <v>4.22</v>
      </c>
      <c r="F18" s="54">
        <v>4.9000000000000004</v>
      </c>
      <c r="G18" s="166">
        <v>4.05</v>
      </c>
      <c r="H18" s="166">
        <v>2.5000000000000001E-2</v>
      </c>
    </row>
    <row r="19" spans="1:8" ht="15.45" x14ac:dyDescent="0.4">
      <c r="A19" s="31" t="s">
        <v>244</v>
      </c>
      <c r="B19" s="31" t="s">
        <v>245</v>
      </c>
      <c r="C19" s="31" t="s">
        <v>246</v>
      </c>
      <c r="D19" s="54">
        <v>29.76</v>
      </c>
      <c r="E19" s="54">
        <v>42.74</v>
      </c>
      <c r="F19" s="54">
        <v>61</v>
      </c>
      <c r="G19" s="54">
        <v>12.54</v>
      </c>
      <c r="H19" s="54">
        <v>2.2000000000000002</v>
      </c>
    </row>
    <row r="20" spans="1:8" ht="15.45" x14ac:dyDescent="0.4">
      <c r="A20" s="31" t="s">
        <v>244</v>
      </c>
      <c r="B20" s="31" t="s">
        <v>245</v>
      </c>
      <c r="C20" s="31" t="s">
        <v>247</v>
      </c>
      <c r="D20" s="54">
        <v>0</v>
      </c>
      <c r="E20" s="54">
        <v>0</v>
      </c>
      <c r="F20" s="54">
        <v>0</v>
      </c>
      <c r="G20" s="54">
        <v>0</v>
      </c>
      <c r="H20" s="54">
        <v>0</v>
      </c>
    </row>
    <row r="21" spans="1:8" ht="15.45" x14ac:dyDescent="0.4">
      <c r="A21" s="31" t="s">
        <v>244</v>
      </c>
      <c r="B21" s="31" t="s">
        <v>245</v>
      </c>
      <c r="C21" s="31" t="s">
        <v>248</v>
      </c>
      <c r="D21" s="54">
        <v>2.8</v>
      </c>
      <c r="E21" s="54">
        <v>1.41</v>
      </c>
      <c r="F21" s="54">
        <v>0.8</v>
      </c>
      <c r="G21" s="54">
        <v>0.22</v>
      </c>
      <c r="H21" s="54">
        <v>0</v>
      </c>
    </row>
    <row r="22" spans="1:8" ht="15.45" x14ac:dyDescent="0.4">
      <c r="A22" s="31" t="s">
        <v>244</v>
      </c>
      <c r="B22" s="31" t="s">
        <v>245</v>
      </c>
      <c r="C22" s="31" t="s">
        <v>249</v>
      </c>
      <c r="D22" s="54">
        <v>13.52</v>
      </c>
      <c r="E22" s="54">
        <v>34.049999999999997</v>
      </c>
      <c r="F22" s="54">
        <v>60</v>
      </c>
      <c r="G22" s="54">
        <v>12.1</v>
      </c>
      <c r="H22" s="54">
        <v>0.88</v>
      </c>
    </row>
    <row r="23" spans="1:8" ht="15.45" x14ac:dyDescent="0.4">
      <c r="A23" s="31" t="s">
        <v>244</v>
      </c>
      <c r="B23" s="31" t="s">
        <v>245</v>
      </c>
      <c r="C23" s="31" t="s">
        <v>250</v>
      </c>
      <c r="D23" s="54">
        <v>13.44</v>
      </c>
      <c r="E23" s="54">
        <v>7.28</v>
      </c>
      <c r="F23" s="54">
        <v>0</v>
      </c>
      <c r="G23" s="54">
        <v>0.22</v>
      </c>
      <c r="H23" s="54">
        <v>1.32</v>
      </c>
    </row>
    <row r="24" spans="1:8" ht="15.45" x14ac:dyDescent="0.4">
      <c r="A24" s="31" t="s">
        <v>244</v>
      </c>
      <c r="B24" s="31" t="s">
        <v>233</v>
      </c>
      <c r="C24" s="31" t="s">
        <v>251</v>
      </c>
      <c r="D24" s="54">
        <v>10.65</v>
      </c>
      <c r="E24" s="54">
        <v>5.65</v>
      </c>
      <c r="F24" s="54">
        <v>0.1</v>
      </c>
      <c r="G24" s="54">
        <v>0</v>
      </c>
      <c r="H24" s="54">
        <v>0</v>
      </c>
    </row>
    <row r="25" spans="1:8" ht="15.45" x14ac:dyDescent="0.4">
      <c r="A25" s="31" t="s">
        <v>244</v>
      </c>
      <c r="B25" s="31" t="s">
        <v>233</v>
      </c>
      <c r="C25" s="31" t="s">
        <v>252</v>
      </c>
      <c r="D25" s="54">
        <v>0</v>
      </c>
      <c r="E25" s="54">
        <v>0</v>
      </c>
      <c r="F25" s="54">
        <v>0</v>
      </c>
      <c r="G25" s="167">
        <v>0</v>
      </c>
      <c r="H25" s="167">
        <v>0</v>
      </c>
    </row>
    <row r="26" spans="1:8" ht="15.45" x14ac:dyDescent="0.4">
      <c r="A26" s="31" t="s">
        <v>244</v>
      </c>
      <c r="B26" s="31" t="s">
        <v>233</v>
      </c>
      <c r="C26" s="31" t="s">
        <v>248</v>
      </c>
      <c r="D26" s="54">
        <v>0.34</v>
      </c>
      <c r="E26" s="54">
        <v>0.66</v>
      </c>
      <c r="F26" s="54">
        <v>3.5000000000000003E-2</v>
      </c>
      <c r="G26" s="166">
        <v>0.21</v>
      </c>
      <c r="H26" s="194" t="s">
        <v>32</v>
      </c>
    </row>
    <row r="27" spans="1:8" ht="15.45" x14ac:dyDescent="0.4">
      <c r="A27" s="31" t="s">
        <v>244</v>
      </c>
      <c r="B27" s="31" t="s">
        <v>233</v>
      </c>
      <c r="C27" s="31" t="s">
        <v>249</v>
      </c>
      <c r="D27" s="54">
        <v>1.6</v>
      </c>
      <c r="E27" s="54">
        <v>1.18</v>
      </c>
      <c r="F27" s="54">
        <v>6.3E-2</v>
      </c>
      <c r="G27" s="166">
        <v>5.0999999999999997E-2</v>
      </c>
      <c r="H27" s="194" t="s">
        <v>32</v>
      </c>
    </row>
    <row r="28" spans="1:8" ht="15.45" x14ac:dyDescent="0.4">
      <c r="A28" s="31" t="s">
        <v>244</v>
      </c>
      <c r="B28" s="31" t="s">
        <v>233</v>
      </c>
      <c r="C28" s="31" t="s">
        <v>250</v>
      </c>
      <c r="D28" s="54">
        <v>8.7200000000000006</v>
      </c>
      <c r="E28" s="54">
        <v>3.8</v>
      </c>
      <c r="F28" s="54">
        <v>0</v>
      </c>
      <c r="G28" s="166">
        <v>0</v>
      </c>
      <c r="H28" s="194" t="s">
        <v>32</v>
      </c>
    </row>
    <row r="30" spans="1:8" ht="15.45" x14ac:dyDescent="0.4">
      <c r="A30" s="224" t="s">
        <v>587</v>
      </c>
    </row>
    <row r="31" spans="1:8" ht="15.45" x14ac:dyDescent="0.4">
      <c r="A31" s="224" t="s">
        <v>588</v>
      </c>
    </row>
    <row r="34" spans="1:1" ht="15.45" x14ac:dyDescent="0.4">
      <c r="A34" s="16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37271-BA9E-42DE-AC89-59A43D60A1F0}">
  <dimension ref="A1:H10"/>
  <sheetViews>
    <sheetView zoomScaleNormal="100" workbookViewId="0">
      <selection activeCell="D16" sqref="D16"/>
    </sheetView>
  </sheetViews>
  <sheetFormatPr defaultRowHeight="14.6" x14ac:dyDescent="0.4"/>
  <cols>
    <col min="1" max="1" width="18.53515625" customWidth="1"/>
    <col min="2" max="5" width="9.765625" bestFit="1" customWidth="1"/>
    <col min="6" max="8" width="9.07421875" bestFit="1" customWidth="1"/>
  </cols>
  <sheetData>
    <row r="1" spans="1:8" ht="15.45" x14ac:dyDescent="0.4">
      <c r="A1" s="224" t="s">
        <v>589</v>
      </c>
      <c r="B1" s="19"/>
      <c r="C1" s="19"/>
      <c r="D1" s="19"/>
      <c r="E1" s="19"/>
    </row>
    <row r="2" spans="1:8" ht="15.45" x14ac:dyDescent="0.4">
      <c r="A2" s="217"/>
      <c r="B2" s="31" t="s">
        <v>71</v>
      </c>
      <c r="C2" s="31" t="s">
        <v>72</v>
      </c>
      <c r="D2" s="31" t="s">
        <v>73</v>
      </c>
      <c r="E2" s="31" t="s">
        <v>74</v>
      </c>
      <c r="F2" s="31" t="s">
        <v>75</v>
      </c>
      <c r="G2" s="31" t="s">
        <v>76</v>
      </c>
      <c r="H2" s="31" t="s">
        <v>77</v>
      </c>
    </row>
    <row r="3" spans="1:8" ht="15.45" x14ac:dyDescent="0.4">
      <c r="A3" s="217" t="s">
        <v>78</v>
      </c>
      <c r="B3" s="176">
        <v>31771</v>
      </c>
      <c r="C3" s="176">
        <v>34815</v>
      </c>
      <c r="D3" s="176">
        <v>43647</v>
      </c>
      <c r="E3" s="176">
        <v>48436</v>
      </c>
      <c r="F3" s="176">
        <v>45434</v>
      </c>
      <c r="G3" s="176">
        <v>48483.4</v>
      </c>
      <c r="H3" s="176">
        <v>48460.9</v>
      </c>
    </row>
    <row r="4" spans="1:8" ht="15.45" x14ac:dyDescent="0.4">
      <c r="A4" s="217" t="s">
        <v>590</v>
      </c>
      <c r="B4" s="176">
        <v>14165</v>
      </c>
      <c r="C4" s="176">
        <v>17529</v>
      </c>
      <c r="D4" s="176">
        <v>17781</v>
      </c>
      <c r="E4" s="176">
        <v>15038</v>
      </c>
      <c r="F4" s="176">
        <v>15139</v>
      </c>
      <c r="G4" s="176">
        <v>20274.400000000001</v>
      </c>
      <c r="H4" s="176">
        <v>24752.799999999996</v>
      </c>
    </row>
    <row r="5" spans="1:8" ht="15.45" x14ac:dyDescent="0.4">
      <c r="A5" s="217" t="s">
        <v>256</v>
      </c>
      <c r="B5" s="176">
        <v>746</v>
      </c>
      <c r="C5" s="176">
        <v>4452</v>
      </c>
      <c r="D5" s="176">
        <v>3445</v>
      </c>
      <c r="E5" s="176">
        <v>4251</v>
      </c>
      <c r="F5" s="176">
        <v>5223</v>
      </c>
      <c r="G5" s="176">
        <v>9800</v>
      </c>
      <c r="H5" s="176">
        <v>4135</v>
      </c>
    </row>
    <row r="6" spans="1:8" ht="15.45" x14ac:dyDescent="0.4">
      <c r="A6" s="217" t="s">
        <v>257</v>
      </c>
      <c r="B6" s="176">
        <v>-9173</v>
      </c>
      <c r="C6" s="176">
        <v>-16247</v>
      </c>
      <c r="D6" s="176">
        <v>-17566</v>
      </c>
      <c r="E6" s="176">
        <v>-12046</v>
      </c>
      <c r="F6" s="176">
        <v>-12657</v>
      </c>
      <c r="G6" s="176">
        <v>-11862.5</v>
      </c>
      <c r="H6" s="176">
        <v>-12397.1</v>
      </c>
    </row>
    <row r="7" spans="1:8" ht="15.45" x14ac:dyDescent="0.4">
      <c r="A7" s="19"/>
      <c r="B7" s="19"/>
      <c r="C7" s="19"/>
      <c r="D7" s="19"/>
      <c r="E7" s="19"/>
    </row>
    <row r="9" spans="1:8" x14ac:dyDescent="0.4">
      <c r="A9" s="75"/>
    </row>
    <row r="10" spans="1:8" ht="15.45" x14ac:dyDescent="0.4">
      <c r="A10" s="165"/>
    </row>
  </sheetData>
  <phoneticPr fontId="8" type="noConversion"/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B1F3F-CB78-4894-AFDD-8C0027513704}">
  <dimension ref="A1:F20"/>
  <sheetViews>
    <sheetView zoomScale="80" zoomScaleNormal="80" workbookViewId="0">
      <pane xSplit="1" ySplit="2" topLeftCell="B3" activePane="bottomRight" state="frozen"/>
      <selection pane="topRight"/>
      <selection pane="bottomLeft"/>
      <selection pane="bottomRight" activeCell="B7" sqref="B7"/>
    </sheetView>
  </sheetViews>
  <sheetFormatPr defaultColWidth="8.69140625" defaultRowHeight="15" x14ac:dyDescent="0.4"/>
  <cols>
    <col min="1" max="1" width="41.69140625" style="18" customWidth="1"/>
    <col min="2" max="6" width="24.53515625" style="18" customWidth="1"/>
    <col min="7" max="8" width="8.69140625" style="18"/>
    <col min="9" max="9" width="31" style="18" customWidth="1"/>
    <col min="10" max="16384" width="8.69140625" style="18"/>
  </cols>
  <sheetData>
    <row r="1" spans="1:6" x14ac:dyDescent="0.4">
      <c r="A1" s="18" t="s">
        <v>258</v>
      </c>
    </row>
    <row r="2" spans="1:6" ht="45" x14ac:dyDescent="0.4">
      <c r="A2" s="55"/>
      <c r="B2" s="41" t="s">
        <v>259</v>
      </c>
      <c r="C2" s="41" t="s">
        <v>260</v>
      </c>
      <c r="D2" s="41" t="s">
        <v>261</v>
      </c>
      <c r="E2" s="41" t="s">
        <v>262</v>
      </c>
      <c r="F2" s="41" t="s">
        <v>263</v>
      </c>
    </row>
    <row r="3" spans="1:6" x14ac:dyDescent="0.4">
      <c r="A3" s="55"/>
      <c r="B3" s="41" t="s">
        <v>264</v>
      </c>
      <c r="C3" s="41" t="s">
        <v>264</v>
      </c>
      <c r="D3" s="41" t="s">
        <v>265</v>
      </c>
      <c r="E3" s="41" t="s">
        <v>266</v>
      </c>
      <c r="F3" s="41" t="s">
        <v>264</v>
      </c>
    </row>
    <row r="4" spans="1:6" x14ac:dyDescent="0.4">
      <c r="A4" s="65" t="s">
        <v>267</v>
      </c>
      <c r="B4" s="41"/>
      <c r="C4" s="41"/>
      <c r="D4" s="41"/>
      <c r="E4" s="41"/>
      <c r="F4" s="41"/>
    </row>
    <row r="5" spans="1:6" ht="45" x14ac:dyDescent="0.4">
      <c r="A5" s="66" t="s">
        <v>268</v>
      </c>
      <c r="B5" s="185" t="s">
        <v>79</v>
      </c>
      <c r="C5" s="185" t="s">
        <v>80</v>
      </c>
      <c r="D5" s="185" t="s">
        <v>81</v>
      </c>
      <c r="E5" s="185" t="s">
        <v>139</v>
      </c>
      <c r="F5" s="185" t="s">
        <v>140</v>
      </c>
    </row>
    <row r="6" spans="1:6" s="64" customFormat="1" x14ac:dyDescent="0.4">
      <c r="A6" s="66" t="s">
        <v>269</v>
      </c>
      <c r="B6" s="185"/>
      <c r="C6" s="185"/>
      <c r="D6" s="185"/>
      <c r="E6" s="185"/>
      <c r="F6" s="185"/>
    </row>
    <row r="7" spans="1:6" ht="75" x14ac:dyDescent="0.4">
      <c r="A7" s="66" t="s">
        <v>270</v>
      </c>
      <c r="B7" s="185" t="s">
        <v>607</v>
      </c>
      <c r="C7" s="185" t="s">
        <v>82</v>
      </c>
      <c r="D7" s="185" t="s">
        <v>81</v>
      </c>
      <c r="E7" s="185" t="s">
        <v>141</v>
      </c>
      <c r="F7" s="185" t="s">
        <v>142</v>
      </c>
    </row>
    <row r="8" spans="1:6" ht="45" x14ac:dyDescent="0.4">
      <c r="A8" s="66" t="s">
        <v>271</v>
      </c>
      <c r="B8" s="185" t="s">
        <v>83</v>
      </c>
      <c r="C8" s="185" t="s">
        <v>84</v>
      </c>
      <c r="D8" s="185" t="s">
        <v>81</v>
      </c>
      <c r="E8" s="185" t="s">
        <v>143</v>
      </c>
      <c r="F8" s="185" t="s">
        <v>144</v>
      </c>
    </row>
    <row r="9" spans="1:6" ht="45" x14ac:dyDescent="0.4">
      <c r="A9" s="66" t="s">
        <v>272</v>
      </c>
      <c r="B9" s="185" t="s">
        <v>85</v>
      </c>
      <c r="C9" s="185" t="s">
        <v>84</v>
      </c>
      <c r="D9" s="185" t="s">
        <v>81</v>
      </c>
      <c r="E9" s="185" t="s">
        <v>145</v>
      </c>
      <c r="F9" s="185" t="s">
        <v>146</v>
      </c>
    </row>
    <row r="10" spans="1:6" ht="45" x14ac:dyDescent="0.4">
      <c r="A10" s="66" t="s">
        <v>273</v>
      </c>
      <c r="B10" s="185" t="s">
        <v>86</v>
      </c>
      <c r="C10" s="185" t="s">
        <v>84</v>
      </c>
      <c r="D10" s="185" t="s">
        <v>81</v>
      </c>
      <c r="E10" s="185" t="s">
        <v>147</v>
      </c>
      <c r="F10" s="185" t="s">
        <v>148</v>
      </c>
    </row>
    <row r="11" spans="1:6" s="64" customFormat="1" x14ac:dyDescent="0.4">
      <c r="A11" s="66" t="s">
        <v>274</v>
      </c>
      <c r="B11" s="63"/>
      <c r="C11" s="63"/>
      <c r="D11" s="63"/>
      <c r="E11" s="63"/>
      <c r="F11" s="63"/>
    </row>
    <row r="12" spans="1:6" ht="45" x14ac:dyDescent="0.4">
      <c r="A12" s="66" t="s">
        <v>275</v>
      </c>
      <c r="B12" s="70" t="s">
        <v>87</v>
      </c>
      <c r="C12" s="70" t="s">
        <v>81</v>
      </c>
      <c r="D12" s="70" t="s">
        <v>81</v>
      </c>
      <c r="E12" s="70" t="s">
        <v>81</v>
      </c>
      <c r="F12" s="70" t="s">
        <v>87</v>
      </c>
    </row>
    <row r="13" spans="1:6" ht="30" x14ac:dyDescent="0.4">
      <c r="A13" s="66" t="s">
        <v>276</v>
      </c>
      <c r="B13" s="70" t="s">
        <v>88</v>
      </c>
      <c r="C13" s="70" t="s">
        <v>81</v>
      </c>
      <c r="D13" s="70" t="s">
        <v>81</v>
      </c>
      <c r="E13" s="70" t="s">
        <v>81</v>
      </c>
      <c r="F13" s="70" t="s">
        <v>88</v>
      </c>
    </row>
    <row r="14" spans="1:6" ht="30" x14ac:dyDescent="0.4">
      <c r="A14" s="66" t="s">
        <v>277</v>
      </c>
      <c r="B14" s="70" t="s">
        <v>88</v>
      </c>
      <c r="C14" s="70" t="s">
        <v>81</v>
      </c>
      <c r="D14" s="70" t="s">
        <v>81</v>
      </c>
      <c r="E14" s="70" t="s">
        <v>81</v>
      </c>
      <c r="F14" s="70" t="s">
        <v>88</v>
      </c>
    </row>
    <row r="15" spans="1:6" ht="30" x14ac:dyDescent="0.4">
      <c r="A15" s="66" t="s">
        <v>278</v>
      </c>
      <c r="B15" s="70" t="s">
        <v>88</v>
      </c>
      <c r="C15" s="70" t="s">
        <v>81</v>
      </c>
      <c r="D15" s="70" t="s">
        <v>81</v>
      </c>
      <c r="E15" s="70" t="s">
        <v>81</v>
      </c>
      <c r="F15" s="70" t="s">
        <v>88</v>
      </c>
    </row>
    <row r="18" spans="1:1" x14ac:dyDescent="0.4">
      <c r="A18" s="75"/>
    </row>
    <row r="19" spans="1:1" x14ac:dyDescent="0.4">
      <c r="A19" s="75"/>
    </row>
    <row r="20" spans="1:1" x14ac:dyDescent="0.35">
      <c r="A20" s="165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67D04-426F-4D78-9BE2-842CEB9C26A3}">
  <dimension ref="A1:F19"/>
  <sheetViews>
    <sheetView workbookViewId="0">
      <selection activeCell="A6" sqref="A6"/>
    </sheetView>
  </sheetViews>
  <sheetFormatPr defaultColWidth="8.69140625" defaultRowHeight="15.9" x14ac:dyDescent="0.45"/>
  <cols>
    <col min="1" max="1" width="35" style="40" customWidth="1"/>
    <col min="2" max="3" width="13.53515625" style="40" customWidth="1"/>
    <col min="4" max="4" width="14.3046875" style="40" customWidth="1"/>
    <col min="5" max="6" width="12.3046875" style="40" customWidth="1"/>
    <col min="7" max="16384" width="8.69140625" style="40"/>
  </cols>
  <sheetData>
    <row r="1" spans="1:6" x14ac:dyDescent="0.45">
      <c r="A1" s="32" t="s">
        <v>279</v>
      </c>
      <c r="B1" s="32"/>
      <c r="C1" s="32"/>
      <c r="D1" s="32"/>
      <c r="E1" s="32"/>
      <c r="F1" s="32"/>
    </row>
    <row r="2" spans="1:6" ht="105" customHeight="1" x14ac:dyDescent="0.45">
      <c r="A2" s="249"/>
      <c r="B2" s="195" t="s">
        <v>280</v>
      </c>
      <c r="C2" s="195" t="s">
        <v>281</v>
      </c>
      <c r="D2" s="250" t="s">
        <v>282</v>
      </c>
      <c r="E2" s="250"/>
      <c r="F2" s="250"/>
    </row>
    <row r="3" spans="1:6" ht="45" x14ac:dyDescent="0.45">
      <c r="A3" s="249"/>
      <c r="B3" s="195" t="s">
        <v>283</v>
      </c>
      <c r="C3" s="195" t="s">
        <v>283</v>
      </c>
      <c r="D3" s="195" t="s">
        <v>284</v>
      </c>
      <c r="E3" s="195" t="s">
        <v>285</v>
      </c>
      <c r="F3" s="195" t="s">
        <v>286</v>
      </c>
    </row>
    <row r="4" spans="1:6" ht="30" x14ac:dyDescent="0.45">
      <c r="A4" s="9" t="s">
        <v>287</v>
      </c>
      <c r="B4" s="160" t="s">
        <v>150</v>
      </c>
      <c r="C4" s="160" t="s">
        <v>152</v>
      </c>
      <c r="D4" s="160">
        <v>302</v>
      </c>
      <c r="E4" s="160">
        <v>370</v>
      </c>
      <c r="F4" s="160">
        <v>49</v>
      </c>
    </row>
    <row r="5" spans="1:6" ht="45" x14ac:dyDescent="0.45">
      <c r="A5" s="9" t="s">
        <v>288</v>
      </c>
      <c r="B5" s="160" t="s">
        <v>151</v>
      </c>
      <c r="C5" s="160" t="s">
        <v>153</v>
      </c>
      <c r="D5" s="160">
        <v>288</v>
      </c>
      <c r="E5" s="160">
        <v>322</v>
      </c>
      <c r="F5" s="160">
        <v>15</v>
      </c>
    </row>
    <row r="6" spans="1:6" ht="45" x14ac:dyDescent="0.45">
      <c r="A6" s="228" t="s">
        <v>591</v>
      </c>
      <c r="B6" s="160" t="s">
        <v>151</v>
      </c>
      <c r="C6" s="160" t="s">
        <v>152</v>
      </c>
      <c r="D6" s="160">
        <v>212</v>
      </c>
      <c r="E6" s="160">
        <v>213</v>
      </c>
      <c r="F6" s="160">
        <v>2</v>
      </c>
    </row>
    <row r="7" spans="1:6" ht="30" x14ac:dyDescent="0.45">
      <c r="A7" s="9" t="s">
        <v>289</v>
      </c>
      <c r="B7" s="160" t="s">
        <v>151</v>
      </c>
      <c r="C7" s="186" t="s">
        <v>154</v>
      </c>
      <c r="D7" s="160">
        <v>49</v>
      </c>
      <c r="E7" s="160">
        <v>77</v>
      </c>
      <c r="F7" s="160">
        <v>19</v>
      </c>
    </row>
    <row r="8" spans="1:6" ht="30" x14ac:dyDescent="0.45">
      <c r="A8" s="9" t="s">
        <v>290</v>
      </c>
      <c r="B8" s="160" t="s">
        <v>151</v>
      </c>
      <c r="C8" s="160" t="s">
        <v>155</v>
      </c>
      <c r="D8" s="160">
        <v>1131</v>
      </c>
      <c r="E8" s="160">
        <v>1169</v>
      </c>
      <c r="F8" s="160">
        <v>-5</v>
      </c>
    </row>
    <row r="11" spans="1:6" x14ac:dyDescent="0.45">
      <c r="A11" s="62"/>
      <c r="B11" s="19"/>
      <c r="C11" s="19"/>
    </row>
    <row r="12" spans="1:6" x14ac:dyDescent="0.45">
      <c r="A12" s="62"/>
      <c r="B12" s="19"/>
      <c r="C12" s="19"/>
    </row>
    <row r="13" spans="1:6" x14ac:dyDescent="0.45">
      <c r="A13" s="19"/>
      <c r="B13" s="19"/>
      <c r="C13" s="19"/>
    </row>
    <row r="14" spans="1:6" x14ac:dyDescent="0.45">
      <c r="A14" s="19"/>
      <c r="B14" s="19"/>
      <c r="C14" s="19"/>
    </row>
    <row r="15" spans="1:6" x14ac:dyDescent="0.45">
      <c r="A15"/>
    </row>
    <row r="16" spans="1:6" x14ac:dyDescent="0.45">
      <c r="A16" t="s">
        <v>89</v>
      </c>
    </row>
    <row r="17" spans="1:1" x14ac:dyDescent="0.45">
      <c r="A17" s="174" t="s">
        <v>149</v>
      </c>
    </row>
    <row r="18" spans="1:1" x14ac:dyDescent="0.45">
      <c r="A18" s="165" t="s">
        <v>127</v>
      </c>
    </row>
    <row r="19" spans="1:1" x14ac:dyDescent="0.45">
      <c r="A19" s="40" t="s">
        <v>90</v>
      </c>
    </row>
  </sheetData>
  <mergeCells count="2">
    <mergeCell ref="A2:A3"/>
    <mergeCell ref="D2:F2"/>
  </mergeCells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3BB5A-3432-4DDE-95D1-2651E316F270}">
  <dimension ref="A1:D20"/>
  <sheetViews>
    <sheetView workbookViewId="0">
      <selection activeCell="A6" sqref="A6"/>
    </sheetView>
  </sheetViews>
  <sheetFormatPr defaultRowHeight="14.6" x14ac:dyDescent="0.4"/>
  <cols>
    <col min="1" max="1" width="58.84375" customWidth="1"/>
    <col min="2" max="2" width="9.3046875" customWidth="1"/>
    <col min="3" max="3" width="12.69140625" customWidth="1"/>
    <col min="4" max="4" width="22.23046875" customWidth="1"/>
  </cols>
  <sheetData>
    <row r="1" spans="1:4" ht="15" x14ac:dyDescent="0.4">
      <c r="A1" s="32" t="s">
        <v>296</v>
      </c>
      <c r="B1" s="115"/>
      <c r="C1" s="115"/>
      <c r="D1" s="32"/>
    </row>
    <row r="2" spans="1:4" ht="15" x14ac:dyDescent="0.4">
      <c r="A2" s="163"/>
      <c r="B2" s="163"/>
      <c r="C2" s="95" t="s">
        <v>57</v>
      </c>
      <c r="D2" s="20" t="s">
        <v>56</v>
      </c>
    </row>
    <row r="3" spans="1:4" ht="15" x14ac:dyDescent="0.4">
      <c r="A3" s="215" t="s">
        <v>592</v>
      </c>
      <c r="B3" s="215"/>
      <c r="C3" s="229">
        <v>0</v>
      </c>
      <c r="D3" s="222" t="s">
        <v>593</v>
      </c>
    </row>
    <row r="4" spans="1:4" ht="15" x14ac:dyDescent="0.4">
      <c r="A4" s="215" t="s">
        <v>594</v>
      </c>
      <c r="B4" s="230"/>
      <c r="C4" s="229">
        <v>0.17</v>
      </c>
      <c r="D4" s="222" t="s">
        <v>593</v>
      </c>
    </row>
    <row r="5" spans="1:4" ht="15" x14ac:dyDescent="0.4">
      <c r="A5" s="215" t="s">
        <v>608</v>
      </c>
      <c r="B5" s="215"/>
      <c r="C5" s="229">
        <v>-0.04</v>
      </c>
      <c r="D5" s="222" t="s">
        <v>593</v>
      </c>
    </row>
    <row r="6" spans="1:4" ht="15" x14ac:dyDescent="0.4">
      <c r="A6" s="215" t="s">
        <v>609</v>
      </c>
      <c r="B6" s="215"/>
      <c r="C6" s="229">
        <v>0.09</v>
      </c>
      <c r="D6" s="222" t="s">
        <v>593</v>
      </c>
    </row>
    <row r="7" spans="1:4" ht="30" x14ac:dyDescent="0.4">
      <c r="A7" s="9" t="s">
        <v>291</v>
      </c>
      <c r="B7" s="96"/>
      <c r="C7" s="102" t="s">
        <v>91</v>
      </c>
      <c r="D7" s="26" t="s">
        <v>91</v>
      </c>
    </row>
    <row r="8" spans="1:4" ht="15" x14ac:dyDescent="0.4">
      <c r="A8" s="9" t="s">
        <v>292</v>
      </c>
      <c r="B8" s="96"/>
      <c r="C8" s="129" t="s">
        <v>92</v>
      </c>
      <c r="D8" s="61" t="s">
        <v>93</v>
      </c>
    </row>
    <row r="9" spans="1:4" ht="15" x14ac:dyDescent="0.4">
      <c r="A9" s="9" t="s">
        <v>293</v>
      </c>
      <c r="B9" s="96"/>
      <c r="C9" s="102">
        <v>2.4</v>
      </c>
      <c r="D9" s="26">
        <v>2.4</v>
      </c>
    </row>
    <row r="10" spans="1:4" ht="15" x14ac:dyDescent="0.4">
      <c r="A10" s="9" t="s">
        <v>294</v>
      </c>
      <c r="B10" s="96"/>
      <c r="C10" s="129" t="s">
        <v>94</v>
      </c>
      <c r="D10" s="61" t="s">
        <v>95</v>
      </c>
    </row>
    <row r="11" spans="1:4" ht="15" x14ac:dyDescent="0.4">
      <c r="A11" s="9" t="s">
        <v>295</v>
      </c>
      <c r="B11" s="96"/>
      <c r="C11" s="102">
        <v>5.2</v>
      </c>
      <c r="D11" s="26">
        <v>5.2</v>
      </c>
    </row>
    <row r="16" spans="1:4" x14ac:dyDescent="0.4">
      <c r="A16" s="75"/>
      <c r="B16" s="75"/>
      <c r="C16" s="75"/>
    </row>
    <row r="17" spans="1:3" x14ac:dyDescent="0.4">
      <c r="A17" s="75"/>
      <c r="B17" s="75"/>
      <c r="C17" s="75"/>
    </row>
    <row r="18" spans="1:3" x14ac:dyDescent="0.4">
      <c r="A18" s="164"/>
      <c r="B18" s="164"/>
      <c r="C18" s="75"/>
    </row>
    <row r="19" spans="1:3" ht="15.45" x14ac:dyDescent="0.4">
      <c r="A19" s="165"/>
      <c r="B19" s="165"/>
      <c r="C19" s="75"/>
    </row>
    <row r="20" spans="1:3" x14ac:dyDescent="0.4">
      <c r="A20" s="75"/>
      <c r="B20" s="75"/>
      <c r="C20" s="75"/>
    </row>
  </sheetData>
  <phoneticPr fontId="8" type="noConversion"/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F2677-EE6A-4B2C-B12B-42C79F770197}">
  <dimension ref="A1:F14"/>
  <sheetViews>
    <sheetView workbookViewId="0">
      <selection activeCell="B13" sqref="B13"/>
    </sheetView>
  </sheetViews>
  <sheetFormatPr defaultRowHeight="14.6" x14ac:dyDescent="0.4"/>
  <cols>
    <col min="1" max="1" width="31.69140625" customWidth="1"/>
    <col min="2" max="2" width="10.765625" customWidth="1"/>
    <col min="3" max="3" width="10.53515625" customWidth="1"/>
    <col min="4" max="4" width="13.4609375" customWidth="1"/>
    <col min="6" max="6" width="59.69140625" customWidth="1"/>
  </cols>
  <sheetData>
    <row r="1" spans="1:6" ht="15" x14ac:dyDescent="0.4">
      <c r="A1" s="231" t="s">
        <v>595</v>
      </c>
      <c r="B1" s="225"/>
      <c r="C1" s="225"/>
      <c r="D1" s="225"/>
    </row>
    <row r="2" spans="1:6" ht="30" x14ac:dyDescent="0.4">
      <c r="A2" s="232" t="s">
        <v>157</v>
      </c>
      <c r="B2" s="215" t="s">
        <v>596</v>
      </c>
      <c r="C2" s="233" t="s">
        <v>597</v>
      </c>
      <c r="D2" s="233" t="s">
        <v>598</v>
      </c>
    </row>
    <row r="3" spans="1:6" ht="15" x14ac:dyDescent="0.4">
      <c r="A3" s="215" t="s">
        <v>599</v>
      </c>
      <c r="B3" s="215">
        <v>5.2</v>
      </c>
      <c r="C3" s="234" t="s">
        <v>158</v>
      </c>
      <c r="D3" s="234" t="s">
        <v>94</v>
      </c>
    </row>
    <row r="4" spans="1:6" ht="15" x14ac:dyDescent="0.4">
      <c r="A4" s="215" t="s">
        <v>600</v>
      </c>
      <c r="B4" s="215">
        <v>3.3</v>
      </c>
      <c r="C4" s="234" t="s">
        <v>159</v>
      </c>
      <c r="D4" s="234" t="s">
        <v>161</v>
      </c>
    </row>
    <row r="5" spans="1:6" ht="15" x14ac:dyDescent="0.4">
      <c r="A5" s="215" t="s">
        <v>601</v>
      </c>
      <c r="B5" s="215">
        <v>2.4</v>
      </c>
      <c r="C5" s="234" t="s">
        <v>160</v>
      </c>
      <c r="D5" s="234" t="s">
        <v>162</v>
      </c>
    </row>
    <row r="6" spans="1:6" x14ac:dyDescent="0.4">
      <c r="A6" s="75"/>
      <c r="B6" s="75"/>
      <c r="C6" s="75"/>
      <c r="D6" s="75"/>
    </row>
    <row r="7" spans="1:6" ht="15.45" x14ac:dyDescent="0.4">
      <c r="A7" s="165"/>
    </row>
    <row r="8" spans="1:6" x14ac:dyDescent="0.4">
      <c r="A8" s="75"/>
    </row>
    <row r="11" spans="1:6" x14ac:dyDescent="0.4">
      <c r="F11" s="182"/>
    </row>
    <row r="13" spans="1:6" x14ac:dyDescent="0.4">
      <c r="F13" s="75"/>
    </row>
    <row r="14" spans="1:6" x14ac:dyDescent="0.4">
      <c r="F14" s="182"/>
    </row>
  </sheetData>
  <pageMargins left="0.7" right="0.7" top="0.75" bottom="0.75" header="0.3" footer="0.3"/>
  <customProperties>
    <customPr name="EpmWorksheetKeyString_GUID" r:id="rId1"/>
  </customPropertie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7D52D-608E-4764-ACD5-ADD536D8AE56}">
  <dimension ref="A1:D19"/>
  <sheetViews>
    <sheetView workbookViewId="0"/>
  </sheetViews>
  <sheetFormatPr defaultRowHeight="14.6" x14ac:dyDescent="0.4"/>
  <cols>
    <col min="1" max="1" width="32.69140625" customWidth="1"/>
    <col min="2" max="3" width="10.3046875" customWidth="1"/>
  </cols>
  <sheetData>
    <row r="1" spans="1:4" ht="15" customHeight="1" x14ac:dyDescent="0.4">
      <c r="A1" s="200" t="s">
        <v>309</v>
      </c>
      <c r="B1" s="162"/>
      <c r="C1" s="162"/>
      <c r="D1" s="21"/>
    </row>
    <row r="2" spans="1:4" ht="40.5" customHeight="1" x14ac:dyDescent="0.4">
      <c r="A2" s="103"/>
      <c r="B2" s="251" t="s">
        <v>297</v>
      </c>
      <c r="C2" s="252"/>
      <c r="D2" s="2"/>
    </row>
    <row r="3" spans="1:4" ht="15" x14ac:dyDescent="0.4">
      <c r="A3" s="96"/>
      <c r="B3" s="96" t="s">
        <v>57</v>
      </c>
      <c r="C3" s="102" t="s">
        <v>56</v>
      </c>
      <c r="D3" s="2"/>
    </row>
    <row r="4" spans="1:4" ht="30" x14ac:dyDescent="0.4">
      <c r="A4" s="9" t="s">
        <v>298</v>
      </c>
      <c r="B4" s="96">
        <v>1</v>
      </c>
      <c r="C4" s="111">
        <v>1</v>
      </c>
      <c r="D4" s="2"/>
    </row>
    <row r="5" spans="1:4" ht="30" x14ac:dyDescent="0.4">
      <c r="A5" s="9" t="s">
        <v>299</v>
      </c>
      <c r="B5" s="96">
        <v>3</v>
      </c>
      <c r="C5" s="111">
        <v>4</v>
      </c>
      <c r="D5" s="2"/>
    </row>
    <row r="6" spans="1:4" ht="15" x14ac:dyDescent="0.4">
      <c r="A6" s="9" t="s">
        <v>300</v>
      </c>
      <c r="B6" s="96">
        <v>39</v>
      </c>
      <c r="C6" s="111">
        <v>36</v>
      </c>
      <c r="D6" s="2"/>
    </row>
    <row r="7" spans="1:4" ht="15" x14ac:dyDescent="0.4">
      <c r="A7" s="9" t="s">
        <v>301</v>
      </c>
      <c r="B7" s="96">
        <v>350</v>
      </c>
      <c r="C7" s="111">
        <v>352</v>
      </c>
      <c r="D7" s="2"/>
    </row>
    <row r="8" spans="1:4" ht="15" x14ac:dyDescent="0.4">
      <c r="A8" s="9" t="s">
        <v>302</v>
      </c>
      <c r="B8" s="96">
        <v>117</v>
      </c>
      <c r="C8" s="111">
        <v>117</v>
      </c>
      <c r="D8" s="2"/>
    </row>
    <row r="9" spans="1:4" ht="15" x14ac:dyDescent="0.4">
      <c r="A9" s="9" t="s">
        <v>303</v>
      </c>
      <c r="B9" s="96">
        <v>242</v>
      </c>
      <c r="C9" s="111">
        <v>238</v>
      </c>
      <c r="D9" s="2"/>
    </row>
    <row r="10" spans="1:4" s="29" customFormat="1" ht="15.45" x14ac:dyDescent="0.4">
      <c r="A10" s="22" t="s">
        <v>304</v>
      </c>
      <c r="B10" s="99">
        <v>752</v>
      </c>
      <c r="C10" s="113">
        <v>748</v>
      </c>
      <c r="D10" s="8"/>
    </row>
    <row r="11" spans="1:4" ht="15" x14ac:dyDescent="0.4">
      <c r="A11" s="9" t="s">
        <v>305</v>
      </c>
      <c r="B11" s="111">
        <v>-1</v>
      </c>
      <c r="C11" s="111">
        <v>-1</v>
      </c>
      <c r="D11" s="2"/>
    </row>
    <row r="12" spans="1:4" ht="15" x14ac:dyDescent="0.4">
      <c r="A12" s="9" t="s">
        <v>306</v>
      </c>
      <c r="B12" s="96">
        <v>9</v>
      </c>
      <c r="C12" s="111">
        <v>12</v>
      </c>
      <c r="D12" s="2"/>
    </row>
    <row r="13" spans="1:4" s="29" customFormat="1" ht="15.45" x14ac:dyDescent="0.4">
      <c r="A13" s="22" t="s">
        <v>307</v>
      </c>
      <c r="B13" s="99">
        <v>760</v>
      </c>
      <c r="C13" s="113">
        <v>759</v>
      </c>
      <c r="D13" s="8"/>
    </row>
    <row r="14" spans="1:4" x14ac:dyDescent="0.4">
      <c r="A14" s="75"/>
      <c r="B14" s="75"/>
      <c r="C14" s="75"/>
    </row>
    <row r="15" spans="1:4" x14ac:dyDescent="0.4">
      <c r="A15" s="75"/>
      <c r="B15" s="75"/>
      <c r="C15" s="75"/>
    </row>
    <row r="16" spans="1:4" x14ac:dyDescent="0.4">
      <c r="A16" s="75"/>
      <c r="B16" s="75"/>
      <c r="C16" s="75"/>
    </row>
    <row r="17" spans="1:3" ht="15.45" x14ac:dyDescent="0.4">
      <c r="A17" s="165"/>
      <c r="B17" s="75"/>
      <c r="C17" s="75"/>
    </row>
    <row r="18" spans="1:3" x14ac:dyDescent="0.4">
      <c r="A18" s="190"/>
      <c r="B18" s="75"/>
      <c r="C18" s="75"/>
    </row>
    <row r="19" spans="1:3" x14ac:dyDescent="0.4">
      <c r="A19" s="190"/>
    </row>
  </sheetData>
  <mergeCells count="1">
    <mergeCell ref="B2:C2"/>
  </mergeCells>
  <pageMargins left="0.7" right="0.7" top="0.75" bottom="0.75" header="0.3" footer="0.3"/>
  <customProperties>
    <customPr name="EpmWorksheetKeyString_GUID" r:id="rId1"/>
  </customPropertie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6080B-33C1-4F2C-A752-52AACA90ECC9}">
  <dimension ref="A1:B13"/>
  <sheetViews>
    <sheetView workbookViewId="0">
      <selection activeCell="B10" sqref="B10"/>
    </sheetView>
  </sheetViews>
  <sheetFormatPr defaultRowHeight="14.6" x14ac:dyDescent="0.4"/>
  <cols>
    <col min="1" max="1" width="32" customWidth="1"/>
    <col min="2" max="2" width="37.4609375" customWidth="1"/>
  </cols>
  <sheetData>
    <row r="1" spans="1:2" ht="15" x14ac:dyDescent="0.4">
      <c r="A1" s="32" t="s">
        <v>308</v>
      </c>
      <c r="B1" s="115"/>
    </row>
    <row r="2" spans="1:2" ht="45" x14ac:dyDescent="0.4">
      <c r="A2" s="195" t="s">
        <v>310</v>
      </c>
      <c r="B2" s="195" t="s">
        <v>311</v>
      </c>
    </row>
    <row r="3" spans="1:2" ht="15" x14ac:dyDescent="0.4">
      <c r="A3" s="160">
        <v>16</v>
      </c>
      <c r="B3" s="161">
        <v>14.96</v>
      </c>
    </row>
    <row r="4" spans="1:2" x14ac:dyDescent="0.4">
      <c r="A4" s="75"/>
      <c r="B4" s="75"/>
    </row>
    <row r="5" spans="1:2" x14ac:dyDescent="0.4">
      <c r="A5" s="75"/>
      <c r="B5" s="75"/>
    </row>
    <row r="6" spans="1:2" x14ac:dyDescent="0.4">
      <c r="A6" s="75"/>
      <c r="B6" s="75"/>
    </row>
    <row r="7" spans="1:2" ht="15.45" x14ac:dyDescent="0.4">
      <c r="A7" s="165"/>
      <c r="B7" s="75"/>
    </row>
    <row r="8" spans="1:2" x14ac:dyDescent="0.4">
      <c r="A8" s="75"/>
      <c r="B8" s="75"/>
    </row>
    <row r="9" spans="1:2" x14ac:dyDescent="0.4">
      <c r="A9" s="75"/>
      <c r="B9" s="75"/>
    </row>
    <row r="10" spans="1:2" x14ac:dyDescent="0.4">
      <c r="A10" s="75"/>
      <c r="B10" s="75"/>
    </row>
    <row r="11" spans="1:2" x14ac:dyDescent="0.4">
      <c r="A11" s="75"/>
      <c r="B11" s="75"/>
    </row>
    <row r="12" spans="1:2" x14ac:dyDescent="0.4">
      <c r="A12" s="75"/>
      <c r="B12" s="75"/>
    </row>
    <row r="13" spans="1:2" x14ac:dyDescent="0.4">
      <c r="A13" s="75"/>
      <c r="B13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E2BC1-69E3-4D6C-9D9E-6A853DC43587}">
  <dimension ref="A1:C12"/>
  <sheetViews>
    <sheetView workbookViewId="0">
      <selection activeCell="C14" sqref="C14"/>
    </sheetView>
  </sheetViews>
  <sheetFormatPr defaultRowHeight="14.6" x14ac:dyDescent="0.4"/>
  <cols>
    <col min="1" max="1" width="20.4609375" bestFit="1" customWidth="1"/>
    <col min="2" max="2" width="22.69140625" bestFit="1" customWidth="1"/>
  </cols>
  <sheetData>
    <row r="1" spans="1:3" ht="15" x14ac:dyDescent="0.4">
      <c r="A1" s="53" t="s">
        <v>312</v>
      </c>
      <c r="B1" s="158"/>
      <c r="C1" s="56"/>
    </row>
    <row r="2" spans="1:3" ht="15" x14ac:dyDescent="0.4">
      <c r="A2" s="195" t="s">
        <v>313</v>
      </c>
      <c r="B2" s="195" t="s">
        <v>314</v>
      </c>
    </row>
    <row r="3" spans="1:3" ht="15" x14ac:dyDescent="0.4">
      <c r="A3" s="159">
        <v>0</v>
      </c>
      <c r="B3" s="111">
        <v>8</v>
      </c>
    </row>
    <row r="4" spans="1:3" ht="15" x14ac:dyDescent="0.4">
      <c r="A4" s="135" t="s">
        <v>96</v>
      </c>
      <c r="B4" s="111">
        <v>8</v>
      </c>
    </row>
    <row r="5" spans="1:3" ht="15" x14ac:dyDescent="0.4">
      <c r="A5" s="135" t="s">
        <v>97</v>
      </c>
      <c r="B5" s="111" t="s">
        <v>32</v>
      </c>
    </row>
    <row r="6" spans="1:3" ht="15" x14ac:dyDescent="0.4">
      <c r="A6" s="159">
        <v>1</v>
      </c>
      <c r="B6" s="111" t="s">
        <v>32</v>
      </c>
    </row>
    <row r="7" spans="1:3" x14ac:dyDescent="0.4">
      <c r="A7" s="75"/>
      <c r="B7" s="75"/>
    </row>
    <row r="8" spans="1:3" x14ac:dyDescent="0.4">
      <c r="A8" s="75"/>
      <c r="B8" s="75"/>
    </row>
    <row r="9" spans="1:3" ht="15.45" x14ac:dyDescent="0.4">
      <c r="A9" s="165"/>
      <c r="B9" s="75"/>
    </row>
    <row r="10" spans="1:3" x14ac:dyDescent="0.4">
      <c r="A10" s="75"/>
      <c r="B10" s="75"/>
    </row>
    <row r="11" spans="1:3" x14ac:dyDescent="0.4">
      <c r="A11" s="75"/>
      <c r="B11" s="75"/>
    </row>
    <row r="12" spans="1:3" x14ac:dyDescent="0.4">
      <c r="A12" s="75"/>
      <c r="B12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857AD-6392-42F9-AD04-97DC37A65272}">
  <dimension ref="A1:C16"/>
  <sheetViews>
    <sheetView zoomScaleNormal="100" workbookViewId="0">
      <selection activeCell="B3" sqref="B3"/>
    </sheetView>
  </sheetViews>
  <sheetFormatPr defaultRowHeight="14.6" x14ac:dyDescent="0.4"/>
  <cols>
    <col min="1" max="1" width="42.4609375" customWidth="1"/>
    <col min="2" max="2" width="19.3046875" customWidth="1"/>
  </cols>
  <sheetData>
    <row r="1" spans="1:3" ht="15" x14ac:dyDescent="0.4">
      <c r="A1" s="32" t="s">
        <v>315</v>
      </c>
      <c r="B1" s="115"/>
      <c r="C1" s="75"/>
    </row>
    <row r="2" spans="1:3" ht="15" x14ac:dyDescent="0.4">
      <c r="A2" s="9" t="s">
        <v>316</v>
      </c>
      <c r="B2" s="157">
        <v>46715.81</v>
      </c>
      <c r="C2" s="75"/>
    </row>
    <row r="3" spans="1:3" ht="15" x14ac:dyDescent="0.4">
      <c r="A3" s="201" t="s">
        <v>317</v>
      </c>
      <c r="B3" s="111">
        <v>46054944</v>
      </c>
      <c r="C3" s="75"/>
    </row>
    <row r="4" spans="1:3" ht="30" x14ac:dyDescent="0.4">
      <c r="A4" s="9" t="s">
        <v>318</v>
      </c>
      <c r="B4" s="157">
        <v>0.1</v>
      </c>
      <c r="C4" s="75"/>
    </row>
    <row r="5" spans="1:3" x14ac:dyDescent="0.4">
      <c r="A5" s="75"/>
      <c r="B5" s="75"/>
      <c r="C5" s="75"/>
    </row>
    <row r="6" spans="1:3" x14ac:dyDescent="0.4">
      <c r="A6" s="75"/>
      <c r="B6" s="75"/>
      <c r="C6" s="75"/>
    </row>
    <row r="7" spans="1:3" x14ac:dyDescent="0.4">
      <c r="A7" s="202" t="s">
        <v>319</v>
      </c>
      <c r="B7" s="75"/>
      <c r="C7" s="75"/>
    </row>
    <row r="8" spans="1:3" x14ac:dyDescent="0.4">
      <c r="A8" s="75"/>
      <c r="B8" s="75"/>
      <c r="C8" s="75"/>
    </row>
    <row r="9" spans="1:3" x14ac:dyDescent="0.4">
      <c r="A9" s="75"/>
      <c r="B9" s="75"/>
      <c r="C9" s="75"/>
    </row>
    <row r="10" spans="1:3" ht="15.45" x14ac:dyDescent="0.4">
      <c r="A10" s="165"/>
      <c r="B10" s="75"/>
      <c r="C10" s="75"/>
    </row>
    <row r="11" spans="1:3" x14ac:dyDescent="0.4">
      <c r="A11" s="75"/>
      <c r="B11" s="75"/>
      <c r="C11" s="75"/>
    </row>
    <row r="12" spans="1:3" x14ac:dyDescent="0.4">
      <c r="A12" s="75"/>
      <c r="B12" s="75"/>
      <c r="C12" s="75"/>
    </row>
    <row r="13" spans="1:3" x14ac:dyDescent="0.4">
      <c r="A13" s="75"/>
      <c r="B13" s="75"/>
      <c r="C13" s="75"/>
    </row>
    <row r="14" spans="1:3" x14ac:dyDescent="0.4">
      <c r="A14" s="75"/>
      <c r="B14" s="75"/>
      <c r="C14" s="75"/>
    </row>
    <row r="15" spans="1:3" x14ac:dyDescent="0.4">
      <c r="A15" s="75"/>
      <c r="B15" s="75"/>
      <c r="C15" s="75"/>
    </row>
    <row r="16" spans="1:3" x14ac:dyDescent="0.4">
      <c r="A16" s="75"/>
      <c r="B16" s="75"/>
      <c r="C16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CCFE3-8072-4689-BE6A-3E5591AB0BA6}">
  <dimension ref="A1:B13"/>
  <sheetViews>
    <sheetView workbookViewId="0">
      <selection activeCell="A14" sqref="A14"/>
    </sheetView>
  </sheetViews>
  <sheetFormatPr defaultRowHeight="14.6" x14ac:dyDescent="0.4"/>
  <cols>
    <col min="1" max="1" width="34.69140625" bestFit="1" customWidth="1"/>
    <col min="2" max="2" width="19.53515625" customWidth="1"/>
  </cols>
  <sheetData>
    <row r="1" spans="1:2" ht="15" x14ac:dyDescent="0.4">
      <c r="A1" s="203" t="s">
        <v>320</v>
      </c>
      <c r="B1" s="128"/>
    </row>
    <row r="2" spans="1:2" ht="60" x14ac:dyDescent="0.4">
      <c r="A2" s="9" t="s">
        <v>321</v>
      </c>
      <c r="B2" s="156">
        <v>1</v>
      </c>
    </row>
    <row r="3" spans="1:2" x14ac:dyDescent="0.4">
      <c r="A3" s="75"/>
      <c r="B3" s="75"/>
    </row>
    <row r="4" spans="1:2" x14ac:dyDescent="0.4">
      <c r="A4" s="75"/>
      <c r="B4" s="75"/>
    </row>
    <row r="5" spans="1:2" x14ac:dyDescent="0.4">
      <c r="A5" s="75"/>
      <c r="B5" s="75"/>
    </row>
    <row r="6" spans="1:2" x14ac:dyDescent="0.4">
      <c r="A6" s="75"/>
      <c r="B6" s="75"/>
    </row>
    <row r="7" spans="1:2" ht="15.45" x14ac:dyDescent="0.4">
      <c r="A7" s="165"/>
      <c r="B7" s="75"/>
    </row>
    <row r="8" spans="1:2" x14ac:dyDescent="0.4">
      <c r="A8" s="75"/>
      <c r="B8" s="75"/>
    </row>
    <row r="9" spans="1:2" x14ac:dyDescent="0.4">
      <c r="A9" s="75"/>
      <c r="B9" s="75"/>
    </row>
    <row r="10" spans="1:2" x14ac:dyDescent="0.4">
      <c r="A10" s="75"/>
      <c r="B10" s="75"/>
    </row>
    <row r="11" spans="1:2" x14ac:dyDescent="0.4">
      <c r="A11" s="75"/>
      <c r="B11" s="75"/>
    </row>
    <row r="12" spans="1:2" x14ac:dyDescent="0.4">
      <c r="A12" s="75"/>
      <c r="B12" s="75"/>
    </row>
    <row r="13" spans="1:2" x14ac:dyDescent="0.4">
      <c r="A13" s="75"/>
      <c r="B13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C2A37-8AC1-4452-B081-60BC268B925A}">
  <dimension ref="A1:C18"/>
  <sheetViews>
    <sheetView workbookViewId="0">
      <selection activeCell="C20" sqref="C20"/>
    </sheetView>
  </sheetViews>
  <sheetFormatPr defaultRowHeight="14.6" x14ac:dyDescent="0.4"/>
  <cols>
    <col min="1" max="1" width="27.4609375" customWidth="1"/>
    <col min="2" max="3" width="11.3046875" customWidth="1"/>
  </cols>
  <sheetData>
    <row r="1" spans="1:3" ht="15" x14ac:dyDescent="0.4">
      <c r="A1" s="32" t="s">
        <v>322</v>
      </c>
      <c r="B1" s="115"/>
      <c r="C1" s="115"/>
    </row>
    <row r="2" spans="1:3" ht="15" x14ac:dyDescent="0.4">
      <c r="A2" s="102"/>
      <c r="B2" s="102" t="s">
        <v>57</v>
      </c>
      <c r="C2" s="102" t="s">
        <v>56</v>
      </c>
    </row>
    <row r="3" spans="1:3" ht="15" x14ac:dyDescent="0.4">
      <c r="A3" s="102"/>
      <c r="B3" s="102" t="s">
        <v>98</v>
      </c>
      <c r="C3" s="102" t="s">
        <v>98</v>
      </c>
    </row>
    <row r="4" spans="1:3" ht="15" x14ac:dyDescent="0.4">
      <c r="A4" s="9" t="s">
        <v>323</v>
      </c>
      <c r="B4" s="117">
        <v>32432</v>
      </c>
      <c r="C4" s="111">
        <v>34450</v>
      </c>
    </row>
    <row r="5" spans="1:3" ht="30" x14ac:dyDescent="0.4">
      <c r="A5" s="9" t="s">
        <v>324</v>
      </c>
      <c r="B5" s="117">
        <v>3644</v>
      </c>
      <c r="C5" s="111">
        <v>3857</v>
      </c>
    </row>
    <row r="6" spans="1:3" ht="15" x14ac:dyDescent="0.4">
      <c r="A6" s="9" t="s">
        <v>325</v>
      </c>
      <c r="B6" s="117">
        <v>8804</v>
      </c>
      <c r="C6" s="111">
        <v>9412</v>
      </c>
    </row>
    <row r="7" spans="1:3" s="29" customFormat="1" ht="15.45" x14ac:dyDescent="0.4">
      <c r="A7" s="22" t="s">
        <v>326</v>
      </c>
      <c r="B7" s="112">
        <v>44880</v>
      </c>
      <c r="C7" s="113">
        <v>47719</v>
      </c>
    </row>
    <row r="8" spans="1:3" ht="15" x14ac:dyDescent="0.4">
      <c r="A8" s="9" t="s">
        <v>327</v>
      </c>
      <c r="B8" s="117">
        <v>566</v>
      </c>
      <c r="C8" s="111">
        <v>717</v>
      </c>
    </row>
    <row r="9" spans="1:3" s="29" customFormat="1" ht="30.9" x14ac:dyDescent="0.4">
      <c r="A9" s="22" t="s">
        <v>328</v>
      </c>
      <c r="B9" s="112">
        <v>45446</v>
      </c>
      <c r="C9" s="123">
        <v>48436</v>
      </c>
    </row>
    <row r="10" spans="1:3" x14ac:dyDescent="0.4">
      <c r="A10" s="75"/>
      <c r="B10" s="75"/>
      <c r="C10" s="75"/>
    </row>
    <row r="11" spans="1:3" x14ac:dyDescent="0.4">
      <c r="A11" s="75"/>
      <c r="B11" s="75"/>
      <c r="C11" s="75"/>
    </row>
    <row r="12" spans="1:3" x14ac:dyDescent="0.4">
      <c r="A12" s="75"/>
      <c r="B12" s="75"/>
      <c r="C12" s="75"/>
    </row>
    <row r="13" spans="1:3" ht="15.45" x14ac:dyDescent="0.4">
      <c r="A13" s="165"/>
      <c r="B13" s="75"/>
      <c r="C13" s="75"/>
    </row>
    <row r="14" spans="1:3" x14ac:dyDescent="0.4">
      <c r="A14" s="75"/>
      <c r="B14" s="75"/>
      <c r="C14" s="75"/>
    </row>
    <row r="15" spans="1:3" x14ac:dyDescent="0.4">
      <c r="A15" s="75"/>
      <c r="B15" s="75"/>
      <c r="C15" s="75"/>
    </row>
    <row r="16" spans="1:3" x14ac:dyDescent="0.4">
      <c r="A16" s="75"/>
      <c r="B16" s="75"/>
      <c r="C16" s="75"/>
    </row>
    <row r="17" spans="1:3" x14ac:dyDescent="0.4">
      <c r="A17" s="75"/>
      <c r="B17" s="75"/>
      <c r="C17" s="75"/>
    </row>
    <row r="18" spans="1:3" x14ac:dyDescent="0.4">
      <c r="A18" s="75"/>
      <c r="B18" s="75"/>
      <c r="C18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DFC7A-DC3A-48F5-8CE4-DA263536819B}">
  <dimension ref="A1:C22"/>
  <sheetViews>
    <sheetView workbookViewId="0">
      <selection activeCell="E14" sqref="E14"/>
    </sheetView>
  </sheetViews>
  <sheetFormatPr defaultRowHeight="14.6" x14ac:dyDescent="0.4"/>
  <cols>
    <col min="1" max="1" width="42.4609375" customWidth="1"/>
    <col min="2" max="2" width="19.3046875" bestFit="1" customWidth="1"/>
  </cols>
  <sheetData>
    <row r="1" spans="1:3" ht="15" x14ac:dyDescent="0.4">
      <c r="A1" s="32" t="s">
        <v>329</v>
      </c>
      <c r="B1" s="115"/>
      <c r="C1" s="75"/>
    </row>
    <row r="2" spans="1:3" ht="45" x14ac:dyDescent="0.4">
      <c r="A2" s="204" t="s">
        <v>330</v>
      </c>
      <c r="B2" s="195" t="s">
        <v>331</v>
      </c>
      <c r="C2" s="75"/>
    </row>
    <row r="3" spans="1:3" ht="15" x14ac:dyDescent="0.4">
      <c r="A3" s="9" t="s">
        <v>332</v>
      </c>
      <c r="B3" s="111">
        <v>97</v>
      </c>
      <c r="C3" s="75"/>
    </row>
    <row r="4" spans="1:3" ht="15" x14ac:dyDescent="0.4">
      <c r="A4" s="9" t="s">
        <v>333</v>
      </c>
      <c r="B4" s="155"/>
      <c r="C4" s="75"/>
    </row>
    <row r="5" spans="1:3" ht="30" x14ac:dyDescent="0.4">
      <c r="A5" s="9" t="s">
        <v>334</v>
      </c>
      <c r="B5" s="111">
        <v>19</v>
      </c>
      <c r="C5" s="75"/>
    </row>
    <row r="6" spans="1:3" ht="30" x14ac:dyDescent="0.4">
      <c r="A6" s="9" t="s">
        <v>335</v>
      </c>
      <c r="B6" s="111">
        <v>1</v>
      </c>
      <c r="C6" s="75"/>
    </row>
    <row r="7" spans="1:3" ht="30" x14ac:dyDescent="0.4">
      <c r="A7" s="9" t="s">
        <v>336</v>
      </c>
      <c r="B7" s="111">
        <v>10</v>
      </c>
      <c r="C7" s="75"/>
    </row>
    <row r="8" spans="1:3" ht="30" x14ac:dyDescent="0.4">
      <c r="A8" s="9" t="s">
        <v>337</v>
      </c>
      <c r="B8" s="111">
        <v>67</v>
      </c>
      <c r="C8" s="75"/>
    </row>
    <row r="9" spans="1:3" ht="30" x14ac:dyDescent="0.4">
      <c r="A9" s="9" t="s">
        <v>338</v>
      </c>
      <c r="B9" s="125" t="s">
        <v>32</v>
      </c>
      <c r="C9" s="75"/>
    </row>
    <row r="10" spans="1:3" x14ac:dyDescent="0.4">
      <c r="A10" s="75"/>
      <c r="B10" s="75"/>
      <c r="C10" s="75"/>
    </row>
    <row r="11" spans="1:3" x14ac:dyDescent="0.4">
      <c r="A11" s="75"/>
      <c r="B11" s="75"/>
      <c r="C11" s="75"/>
    </row>
    <row r="12" spans="1:3" x14ac:dyDescent="0.4">
      <c r="A12" s="75"/>
      <c r="B12" s="75"/>
      <c r="C12" s="75"/>
    </row>
    <row r="13" spans="1:3" x14ac:dyDescent="0.4">
      <c r="A13" s="75"/>
      <c r="B13" s="75"/>
      <c r="C13" s="75"/>
    </row>
    <row r="14" spans="1:3" ht="15.45" x14ac:dyDescent="0.4">
      <c r="A14" s="165"/>
      <c r="B14" s="75"/>
      <c r="C14" s="75"/>
    </row>
    <row r="15" spans="1:3" x14ac:dyDescent="0.4">
      <c r="A15" s="75"/>
      <c r="B15" s="75"/>
      <c r="C15" s="75"/>
    </row>
    <row r="16" spans="1:3" x14ac:dyDescent="0.4">
      <c r="A16" s="75"/>
      <c r="B16" s="75"/>
      <c r="C16" s="75"/>
    </row>
    <row r="17" spans="1:3" x14ac:dyDescent="0.4">
      <c r="A17" s="75"/>
      <c r="B17" s="75"/>
      <c r="C17" s="75"/>
    </row>
    <row r="18" spans="1:3" x14ac:dyDescent="0.4">
      <c r="A18" s="75"/>
      <c r="B18" s="75"/>
      <c r="C18" s="75"/>
    </row>
    <row r="19" spans="1:3" x14ac:dyDescent="0.4">
      <c r="A19" s="75"/>
      <c r="B19" s="75"/>
      <c r="C19" s="75"/>
    </row>
    <row r="20" spans="1:3" x14ac:dyDescent="0.4">
      <c r="A20" s="75"/>
      <c r="B20" s="75"/>
      <c r="C20" s="75"/>
    </row>
    <row r="21" spans="1:3" x14ac:dyDescent="0.4">
      <c r="A21" s="75"/>
      <c r="B21" s="75"/>
      <c r="C21" s="75"/>
    </row>
    <row r="22" spans="1:3" x14ac:dyDescent="0.4">
      <c r="A22" s="75"/>
      <c r="B22" s="75"/>
      <c r="C22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27620-38CA-4A41-85F3-41708C121BA6}">
  <dimension ref="A1:C14"/>
  <sheetViews>
    <sheetView workbookViewId="0">
      <selection activeCell="F6" sqref="F6"/>
    </sheetView>
  </sheetViews>
  <sheetFormatPr defaultRowHeight="14.6" x14ac:dyDescent="0.4"/>
  <cols>
    <col min="1" max="1" width="48.3046875" customWidth="1"/>
    <col min="2" max="2" width="19.69140625" customWidth="1"/>
  </cols>
  <sheetData>
    <row r="1" spans="1:3" ht="15" x14ac:dyDescent="0.4">
      <c r="A1" s="32" t="s">
        <v>339</v>
      </c>
      <c r="B1" s="115"/>
      <c r="C1" s="75"/>
    </row>
    <row r="2" spans="1:3" ht="60" x14ac:dyDescent="0.4">
      <c r="A2" s="204" t="s">
        <v>340</v>
      </c>
      <c r="B2" s="195" t="s">
        <v>99</v>
      </c>
      <c r="C2" s="75"/>
    </row>
    <row r="3" spans="1:3" ht="45" x14ac:dyDescent="0.4">
      <c r="A3" s="205" t="s">
        <v>341</v>
      </c>
      <c r="B3" s="153">
        <v>130</v>
      </c>
      <c r="C3" s="75"/>
    </row>
    <row r="4" spans="1:3" ht="15" x14ac:dyDescent="0.4">
      <c r="A4" s="9" t="s">
        <v>333</v>
      </c>
      <c r="B4" s="96"/>
      <c r="C4" s="75"/>
    </row>
    <row r="5" spans="1:3" ht="30" x14ac:dyDescent="0.4">
      <c r="A5" s="9" t="s">
        <v>342</v>
      </c>
      <c r="B5" s="154" t="s">
        <v>32</v>
      </c>
      <c r="C5" s="75"/>
    </row>
    <row r="6" spans="1:3" ht="45" x14ac:dyDescent="0.4">
      <c r="A6" s="9" t="s">
        <v>343</v>
      </c>
      <c r="B6" s="96">
        <v>35</v>
      </c>
      <c r="C6" s="75"/>
    </row>
    <row r="7" spans="1:3" ht="45" x14ac:dyDescent="0.4">
      <c r="A7" s="9" t="s">
        <v>344</v>
      </c>
      <c r="B7" s="96">
        <v>95</v>
      </c>
      <c r="C7" s="75"/>
    </row>
    <row r="8" spans="1:3" ht="30" x14ac:dyDescent="0.4">
      <c r="A8" s="9" t="s">
        <v>345</v>
      </c>
      <c r="B8" s="96">
        <v>102</v>
      </c>
      <c r="C8" s="75"/>
    </row>
    <row r="9" spans="1:3" ht="30" x14ac:dyDescent="0.4">
      <c r="A9" s="9" t="s">
        <v>346</v>
      </c>
      <c r="B9" s="154" t="s">
        <v>32</v>
      </c>
      <c r="C9" s="75"/>
    </row>
    <row r="10" spans="1:3" x14ac:dyDescent="0.4">
      <c r="A10" s="75"/>
      <c r="B10" s="75"/>
      <c r="C10" s="75"/>
    </row>
    <row r="11" spans="1:3" x14ac:dyDescent="0.4">
      <c r="A11" s="75"/>
      <c r="B11" s="75"/>
      <c r="C11" s="75"/>
    </row>
    <row r="12" spans="1:3" x14ac:dyDescent="0.4">
      <c r="A12" s="75"/>
      <c r="B12" s="75"/>
      <c r="C12" s="75"/>
    </row>
    <row r="13" spans="1:3" ht="15.45" x14ac:dyDescent="0.4">
      <c r="A13" s="165"/>
      <c r="B13" s="75"/>
      <c r="C13" s="75"/>
    </row>
    <row r="14" spans="1:3" x14ac:dyDescent="0.4">
      <c r="A14" s="75"/>
      <c r="B14" s="75"/>
      <c r="C14" s="75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ED15A-6BA8-4404-B88D-4B0F9B46AA1A}">
  <dimension ref="A1:B8"/>
  <sheetViews>
    <sheetView workbookViewId="0">
      <selection activeCell="G4" sqref="G4"/>
    </sheetView>
  </sheetViews>
  <sheetFormatPr defaultRowHeight="14.6" x14ac:dyDescent="0.4"/>
  <cols>
    <col min="1" max="1" width="41.53515625" customWidth="1"/>
    <col min="2" max="2" width="22" customWidth="1"/>
  </cols>
  <sheetData>
    <row r="1" spans="1:2" ht="15" x14ac:dyDescent="0.4">
      <c r="A1" s="203" t="s">
        <v>347</v>
      </c>
      <c r="B1" s="128"/>
    </row>
    <row r="2" spans="1:2" ht="75" x14ac:dyDescent="0.4">
      <c r="A2" s="9" t="s">
        <v>348</v>
      </c>
      <c r="B2" s="9" t="s">
        <v>331</v>
      </c>
    </row>
    <row r="3" spans="1:2" ht="60" x14ac:dyDescent="0.4">
      <c r="A3" s="9" t="s">
        <v>349</v>
      </c>
      <c r="B3" s="102" t="s">
        <v>32</v>
      </c>
    </row>
    <row r="4" spans="1:2" ht="105" x14ac:dyDescent="0.4">
      <c r="A4" s="9" t="s">
        <v>350</v>
      </c>
      <c r="B4" s="96">
        <v>9</v>
      </c>
    </row>
    <row r="5" spans="1:2" x14ac:dyDescent="0.4">
      <c r="A5" s="75"/>
      <c r="B5" s="75"/>
    </row>
    <row r="6" spans="1:2" x14ac:dyDescent="0.4">
      <c r="A6" s="75"/>
      <c r="B6" s="75"/>
    </row>
    <row r="7" spans="1:2" ht="15.45" x14ac:dyDescent="0.4">
      <c r="A7" s="165"/>
      <c r="B7" s="75"/>
    </row>
    <row r="8" spans="1:2" x14ac:dyDescent="0.4">
      <c r="A8" s="75"/>
      <c r="B8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4750A-204A-4EEE-B213-63DDE43912D8}">
  <dimension ref="A1:H21"/>
  <sheetViews>
    <sheetView workbookViewId="0">
      <selection activeCell="G8" sqref="G8"/>
    </sheetView>
  </sheetViews>
  <sheetFormatPr defaultRowHeight="14.6" x14ac:dyDescent="0.4"/>
  <cols>
    <col min="1" max="1" width="55.69140625" customWidth="1"/>
    <col min="2" max="4" width="11.4609375" customWidth="1"/>
    <col min="5" max="5" width="15.3046875" customWidth="1"/>
  </cols>
  <sheetData>
    <row r="1" spans="1:8" ht="15" x14ac:dyDescent="0.4">
      <c r="A1" s="206" t="s">
        <v>351</v>
      </c>
      <c r="B1" s="151"/>
      <c r="C1" s="151"/>
      <c r="D1" s="151"/>
      <c r="E1" s="152"/>
      <c r="F1" s="75"/>
      <c r="G1" s="75"/>
    </row>
    <row r="2" spans="1:8" ht="60" x14ac:dyDescent="0.4">
      <c r="A2" s="96"/>
      <c r="B2" s="195" t="s">
        <v>352</v>
      </c>
      <c r="C2" s="195" t="s">
        <v>353</v>
      </c>
      <c r="D2" s="195" t="s">
        <v>354</v>
      </c>
      <c r="E2" s="195" t="s">
        <v>355</v>
      </c>
      <c r="F2" s="75"/>
      <c r="G2" s="75"/>
    </row>
    <row r="3" spans="1:8" ht="15" x14ac:dyDescent="0.4">
      <c r="A3" s="9" t="s">
        <v>356</v>
      </c>
      <c r="B3" s="111">
        <v>48816</v>
      </c>
      <c r="C3" s="111">
        <v>45852</v>
      </c>
      <c r="D3" s="111">
        <v>45446</v>
      </c>
      <c r="E3" s="111">
        <v>-406</v>
      </c>
      <c r="F3" s="75"/>
      <c r="G3" s="75"/>
      <c r="H3" s="184"/>
    </row>
    <row r="4" spans="1:8" ht="15" x14ac:dyDescent="0.4">
      <c r="A4" s="9" t="s">
        <v>357</v>
      </c>
      <c r="B4" s="111">
        <v>18166</v>
      </c>
      <c r="C4" s="111">
        <v>16507</v>
      </c>
      <c r="D4" s="111">
        <v>14424</v>
      </c>
      <c r="E4" s="111">
        <v>-2083</v>
      </c>
      <c r="F4" s="75"/>
      <c r="G4" s="75"/>
      <c r="H4" s="184"/>
    </row>
    <row r="5" spans="1:8" ht="15" x14ac:dyDescent="0.4">
      <c r="A5" s="9" t="s">
        <v>358</v>
      </c>
      <c r="B5" s="111">
        <v>-14954</v>
      </c>
      <c r="C5" s="111">
        <v>-12327</v>
      </c>
      <c r="D5" s="111">
        <v>-12657</v>
      </c>
      <c r="E5" s="111">
        <v>-330</v>
      </c>
      <c r="F5" s="75"/>
      <c r="G5" s="75"/>
      <c r="H5" s="184"/>
    </row>
    <row r="6" spans="1:8" s="29" customFormat="1" ht="15.45" x14ac:dyDescent="0.4">
      <c r="A6" s="22" t="s">
        <v>359</v>
      </c>
      <c r="B6" s="113">
        <v>52028</v>
      </c>
      <c r="C6" s="113">
        <v>50032</v>
      </c>
      <c r="D6" s="113">
        <v>47213</v>
      </c>
      <c r="E6" s="113">
        <v>-2819</v>
      </c>
      <c r="F6" s="84"/>
      <c r="G6" s="84"/>
      <c r="H6" s="184"/>
    </row>
    <row r="7" spans="1:8" ht="15" x14ac:dyDescent="0.4">
      <c r="A7" s="9" t="s">
        <v>360</v>
      </c>
      <c r="B7" s="111">
        <v>1500</v>
      </c>
      <c r="C7" s="111">
        <v>931</v>
      </c>
      <c r="D7" s="111">
        <v>846</v>
      </c>
      <c r="E7" s="111">
        <v>-85</v>
      </c>
      <c r="F7" s="75"/>
      <c r="G7" s="75"/>
      <c r="H7" s="184"/>
    </row>
    <row r="8" spans="1:8" s="29" customFormat="1" ht="15.45" x14ac:dyDescent="0.4">
      <c r="A8" s="22" t="s">
        <v>361</v>
      </c>
      <c r="B8" s="113">
        <v>53528</v>
      </c>
      <c r="C8" s="113">
        <v>50963</v>
      </c>
      <c r="D8" s="113">
        <v>48059</v>
      </c>
      <c r="E8" s="113">
        <v>-2904</v>
      </c>
      <c r="F8" s="84"/>
      <c r="G8" s="170"/>
      <c r="H8" s="184"/>
    </row>
    <row r="9" spans="1:8" ht="36" customHeight="1" x14ac:dyDescent="0.4">
      <c r="A9" s="9" t="s">
        <v>362</v>
      </c>
      <c r="B9" s="111">
        <v>161</v>
      </c>
      <c r="C9" s="111">
        <v>121</v>
      </c>
      <c r="D9" s="111">
        <v>-36</v>
      </c>
      <c r="E9" s="111">
        <v>-157</v>
      </c>
      <c r="F9" s="75"/>
      <c r="G9" s="75"/>
      <c r="H9" s="184"/>
    </row>
    <row r="10" spans="1:8" s="29" customFormat="1" ht="15.45" x14ac:dyDescent="0.4">
      <c r="A10" s="22" t="s">
        <v>363</v>
      </c>
      <c r="B10" s="113">
        <v>53689</v>
      </c>
      <c r="C10" s="113">
        <v>51084</v>
      </c>
      <c r="D10" s="113">
        <v>48023</v>
      </c>
      <c r="E10" s="113">
        <v>-3061</v>
      </c>
      <c r="F10" s="84"/>
      <c r="G10" s="84"/>
      <c r="H10" s="184"/>
    </row>
    <row r="11" spans="1:8" ht="15" x14ac:dyDescent="0.4">
      <c r="A11" s="9" t="s">
        <v>364</v>
      </c>
      <c r="B11" s="111">
        <v>5290</v>
      </c>
      <c r="C11" s="111">
        <v>5790</v>
      </c>
      <c r="D11" s="111">
        <v>5224</v>
      </c>
      <c r="E11" s="111">
        <v>-566</v>
      </c>
      <c r="F11" s="75"/>
      <c r="G11" s="75"/>
      <c r="H11" s="184"/>
    </row>
    <row r="12" spans="1:8" x14ac:dyDescent="0.4">
      <c r="A12" s="75"/>
      <c r="B12" s="75"/>
      <c r="C12" s="75"/>
      <c r="D12" s="75"/>
      <c r="E12" s="75"/>
      <c r="F12" s="75"/>
      <c r="G12" s="75"/>
    </row>
    <row r="13" spans="1:8" x14ac:dyDescent="0.4">
      <c r="A13" s="75"/>
      <c r="B13" s="75"/>
      <c r="C13" s="75"/>
      <c r="D13" s="75"/>
      <c r="E13" s="75"/>
      <c r="F13" s="75"/>
      <c r="G13" s="75"/>
    </row>
    <row r="14" spans="1:8" x14ac:dyDescent="0.4">
      <c r="A14" s="75"/>
      <c r="B14" s="75"/>
      <c r="C14" s="75"/>
      <c r="D14" s="75"/>
      <c r="E14" s="75"/>
      <c r="F14" s="75"/>
      <c r="G14" s="75"/>
    </row>
    <row r="15" spans="1:8" ht="15.45" x14ac:dyDescent="0.4">
      <c r="A15" s="165"/>
      <c r="B15" s="75"/>
      <c r="C15" s="75"/>
      <c r="D15" s="75"/>
      <c r="E15" s="75"/>
      <c r="F15" s="75"/>
      <c r="G15" s="75"/>
    </row>
    <row r="16" spans="1:8" x14ac:dyDescent="0.4">
      <c r="A16" s="75"/>
      <c r="B16" s="75"/>
      <c r="C16" s="75"/>
      <c r="D16" s="75"/>
      <c r="E16" s="75"/>
      <c r="F16" s="75"/>
      <c r="G16" s="75"/>
    </row>
    <row r="17" spans="1:7" x14ac:dyDescent="0.4">
      <c r="A17" s="75"/>
      <c r="B17" s="75"/>
      <c r="C17" s="75"/>
      <c r="D17" s="75"/>
      <c r="E17" s="75"/>
      <c r="F17" s="75"/>
      <c r="G17" s="75"/>
    </row>
    <row r="18" spans="1:7" x14ac:dyDescent="0.4">
      <c r="A18" s="75"/>
      <c r="B18" s="75"/>
      <c r="C18" s="75"/>
      <c r="D18" s="75"/>
      <c r="E18" s="75"/>
      <c r="F18" s="75"/>
      <c r="G18" s="75"/>
    </row>
    <row r="19" spans="1:7" x14ac:dyDescent="0.4">
      <c r="A19" s="75"/>
      <c r="B19" s="75"/>
      <c r="C19" s="75"/>
      <c r="D19" s="75"/>
      <c r="E19" s="75"/>
      <c r="F19" s="75"/>
      <c r="G19" s="75"/>
    </row>
    <row r="20" spans="1:7" x14ac:dyDescent="0.4">
      <c r="A20" s="75"/>
      <c r="B20" s="75"/>
      <c r="C20" s="75"/>
      <c r="D20" s="75"/>
      <c r="E20" s="75"/>
      <c r="F20" s="75"/>
      <c r="G20" s="75"/>
    </row>
    <row r="21" spans="1:7" x14ac:dyDescent="0.4">
      <c r="A21" s="75"/>
      <c r="B21" s="75"/>
      <c r="C21" s="75"/>
      <c r="D21" s="75"/>
      <c r="E21" s="75"/>
      <c r="F21" s="75"/>
      <c r="G21" s="75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5295A-9B92-4804-99EB-C5647493E45D}">
  <dimension ref="A1:D14"/>
  <sheetViews>
    <sheetView workbookViewId="0">
      <selection activeCell="D18" sqref="D18"/>
    </sheetView>
  </sheetViews>
  <sheetFormatPr defaultRowHeight="14.6" x14ac:dyDescent="0.4"/>
  <cols>
    <col min="1" max="1" width="35.69140625" customWidth="1"/>
    <col min="2" max="2" width="10.69140625" customWidth="1"/>
  </cols>
  <sheetData>
    <row r="1" spans="1:4" ht="15" customHeight="1" x14ac:dyDescent="0.4">
      <c r="A1" s="53" t="s">
        <v>365</v>
      </c>
      <c r="B1" s="56"/>
      <c r="C1" s="56"/>
      <c r="D1" s="56"/>
    </row>
    <row r="2" spans="1:4" ht="30" x14ac:dyDescent="0.4">
      <c r="A2" s="20"/>
      <c r="B2" s="26" t="s">
        <v>100</v>
      </c>
    </row>
    <row r="3" spans="1:4" ht="15" x14ac:dyDescent="0.4">
      <c r="A3" s="9" t="s">
        <v>359</v>
      </c>
      <c r="B3" s="111">
        <v>54895</v>
      </c>
    </row>
    <row r="4" spans="1:4" ht="15" x14ac:dyDescent="0.4">
      <c r="A4" s="9" t="s">
        <v>360</v>
      </c>
      <c r="B4" s="111">
        <v>1788</v>
      </c>
    </row>
    <row r="5" spans="1:4" s="29" customFormat="1" ht="15.45" x14ac:dyDescent="0.4">
      <c r="A5" s="22" t="s">
        <v>361</v>
      </c>
      <c r="B5" s="113">
        <v>56683</v>
      </c>
    </row>
    <row r="6" spans="1:4" ht="15" x14ac:dyDescent="0.4">
      <c r="A6" s="9" t="s">
        <v>366</v>
      </c>
      <c r="B6" s="111">
        <v>204</v>
      </c>
    </row>
    <row r="7" spans="1:4" s="29" customFormat="1" ht="15.45" x14ac:dyDescent="0.4">
      <c r="A7" s="22" t="s">
        <v>363</v>
      </c>
      <c r="B7" s="113">
        <v>56887</v>
      </c>
    </row>
    <row r="8" spans="1:4" ht="15" x14ac:dyDescent="0.4">
      <c r="A8" s="9" t="s">
        <v>364</v>
      </c>
      <c r="B8" s="111">
        <v>14085</v>
      </c>
    </row>
    <row r="10" spans="1:4" x14ac:dyDescent="0.4">
      <c r="A10" s="75"/>
    </row>
    <row r="11" spans="1:4" x14ac:dyDescent="0.4">
      <c r="A11" s="75"/>
    </row>
    <row r="12" spans="1:4" ht="15.45" x14ac:dyDescent="0.4">
      <c r="A12" s="165"/>
    </row>
    <row r="13" spans="1:4" x14ac:dyDescent="0.4">
      <c r="A13" s="75"/>
    </row>
    <row r="14" spans="1:4" x14ac:dyDescent="0.4">
      <c r="A14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31E47-B4BF-49FB-A66B-1F8C268F5553}">
  <dimension ref="A1:H19"/>
  <sheetViews>
    <sheetView workbookViewId="0">
      <selection activeCell="C17" sqref="C17"/>
    </sheetView>
  </sheetViews>
  <sheetFormatPr defaultRowHeight="14.6" x14ac:dyDescent="0.4"/>
  <cols>
    <col min="1" max="1" width="28.4609375" customWidth="1"/>
    <col min="2" max="4" width="9.53515625" customWidth="1"/>
    <col min="5" max="7" width="9.53515625" bestFit="1" customWidth="1"/>
  </cols>
  <sheetData>
    <row r="1" spans="1:8" ht="15" customHeight="1" x14ac:dyDescent="0.4">
      <c r="A1" s="32" t="s">
        <v>367</v>
      </c>
      <c r="B1" s="115"/>
      <c r="C1" s="115"/>
      <c r="D1" s="115"/>
      <c r="E1" s="115"/>
      <c r="F1" s="32"/>
      <c r="G1" s="32"/>
      <c r="H1" s="4"/>
    </row>
    <row r="2" spans="1:8" ht="15" customHeight="1" x14ac:dyDescent="0.4">
      <c r="A2" s="102"/>
      <c r="B2" s="102" t="s">
        <v>57</v>
      </c>
      <c r="C2" s="102" t="s">
        <v>57</v>
      </c>
      <c r="D2" s="102" t="s">
        <v>57</v>
      </c>
      <c r="E2" s="96" t="s">
        <v>56</v>
      </c>
      <c r="F2" s="9" t="s">
        <v>56</v>
      </c>
      <c r="G2" s="9" t="s">
        <v>56</v>
      </c>
      <c r="H2" s="24"/>
    </row>
    <row r="3" spans="1:8" ht="15" x14ac:dyDescent="0.4">
      <c r="A3" s="96"/>
      <c r="B3" s="195" t="s">
        <v>101</v>
      </c>
      <c r="C3" s="195" t="s">
        <v>257</v>
      </c>
      <c r="D3" s="195" t="s">
        <v>102</v>
      </c>
      <c r="E3" s="195" t="s">
        <v>101</v>
      </c>
      <c r="F3" s="195" t="s">
        <v>257</v>
      </c>
      <c r="G3" s="195" t="s">
        <v>102</v>
      </c>
      <c r="H3" s="6"/>
    </row>
    <row r="4" spans="1:8" ht="15" x14ac:dyDescent="0.4">
      <c r="A4" s="96"/>
      <c r="B4" s="102" t="s">
        <v>98</v>
      </c>
      <c r="C4" s="102" t="s">
        <v>98</v>
      </c>
      <c r="D4" s="102" t="s">
        <v>98</v>
      </c>
      <c r="E4" s="102" t="s">
        <v>98</v>
      </c>
      <c r="F4" s="26" t="s">
        <v>98</v>
      </c>
      <c r="G4" s="26" t="s">
        <v>98</v>
      </c>
      <c r="H4" s="7"/>
    </row>
    <row r="5" spans="1:8" ht="15" customHeight="1" x14ac:dyDescent="0.4">
      <c r="A5" s="9" t="s">
        <v>368</v>
      </c>
      <c r="B5" s="124">
        <v>11426</v>
      </c>
      <c r="C5" s="119" t="s">
        <v>103</v>
      </c>
      <c r="D5" s="124">
        <v>6122</v>
      </c>
      <c r="E5" s="111">
        <v>11669</v>
      </c>
      <c r="F5" s="111">
        <v>-4749</v>
      </c>
      <c r="G5" s="111">
        <v>6920</v>
      </c>
      <c r="H5" s="2"/>
    </row>
    <row r="6" spans="1:8" ht="15" x14ac:dyDescent="0.4">
      <c r="A6" s="9" t="s">
        <v>369</v>
      </c>
      <c r="B6" s="124">
        <v>9518</v>
      </c>
      <c r="C6" s="119" t="s">
        <v>104</v>
      </c>
      <c r="D6" s="124">
        <v>5969</v>
      </c>
      <c r="E6" s="111">
        <v>7712</v>
      </c>
      <c r="F6" s="111">
        <v>-2635</v>
      </c>
      <c r="G6" s="111">
        <v>5077</v>
      </c>
      <c r="H6" s="2"/>
    </row>
    <row r="7" spans="1:8" ht="30" x14ac:dyDescent="0.4">
      <c r="A7" s="9" t="s">
        <v>370</v>
      </c>
      <c r="B7" s="124">
        <v>3986</v>
      </c>
      <c r="C7" s="119" t="s">
        <v>105</v>
      </c>
      <c r="D7" s="124">
        <v>2430</v>
      </c>
      <c r="E7" s="111">
        <v>3687</v>
      </c>
      <c r="F7" s="111">
        <v>-1109</v>
      </c>
      <c r="G7" s="111">
        <v>2578</v>
      </c>
      <c r="H7" s="2"/>
    </row>
    <row r="8" spans="1:8" s="29" customFormat="1" ht="30.9" x14ac:dyDescent="0.4">
      <c r="A8" s="22" t="s">
        <v>371</v>
      </c>
      <c r="B8" s="187">
        <v>24930</v>
      </c>
      <c r="C8" s="148" t="s">
        <v>106</v>
      </c>
      <c r="D8" s="187">
        <v>14521</v>
      </c>
      <c r="E8" s="113">
        <v>23068</v>
      </c>
      <c r="F8" s="113">
        <v>-8493</v>
      </c>
      <c r="G8" s="113">
        <v>14575</v>
      </c>
      <c r="H8" s="8"/>
    </row>
    <row r="9" spans="1:8" x14ac:dyDescent="0.4">
      <c r="A9" s="149"/>
      <c r="B9" s="149"/>
      <c r="C9" s="149"/>
      <c r="D9" s="149"/>
      <c r="E9" s="150"/>
      <c r="F9" s="23"/>
      <c r="G9" s="23"/>
      <c r="H9" s="2"/>
    </row>
    <row r="10" spans="1:8" x14ac:dyDescent="0.4">
      <c r="A10" s="75"/>
      <c r="B10" s="75"/>
      <c r="C10" s="75"/>
      <c r="D10" s="75"/>
      <c r="E10" s="75"/>
    </row>
    <row r="11" spans="1:8" x14ac:dyDescent="0.4">
      <c r="A11" s="75"/>
      <c r="B11" s="75"/>
      <c r="C11" s="75"/>
      <c r="D11" s="75"/>
      <c r="E11" s="75"/>
    </row>
    <row r="12" spans="1:8" ht="15.45" x14ac:dyDescent="0.4">
      <c r="A12" s="19" t="s">
        <v>372</v>
      </c>
      <c r="B12" s="136"/>
      <c r="C12" s="136"/>
      <c r="D12" s="136"/>
      <c r="E12" s="75"/>
    </row>
    <row r="13" spans="1:8" ht="15.45" x14ac:dyDescent="0.4">
      <c r="A13" s="19" t="s">
        <v>373</v>
      </c>
      <c r="B13" s="136"/>
      <c r="C13" s="136"/>
      <c r="D13" s="136"/>
      <c r="E13" s="75"/>
    </row>
    <row r="14" spans="1:8" x14ac:dyDescent="0.4">
      <c r="A14" s="75"/>
      <c r="B14" s="75"/>
      <c r="C14" s="75"/>
      <c r="D14" s="75"/>
      <c r="E14" s="75"/>
    </row>
    <row r="15" spans="1:8" x14ac:dyDescent="0.4">
      <c r="A15" s="75"/>
      <c r="B15" s="75"/>
      <c r="C15" s="75"/>
      <c r="D15" s="75"/>
      <c r="E15" s="75"/>
    </row>
    <row r="16" spans="1:8" x14ac:dyDescent="0.4">
      <c r="A16" s="75"/>
      <c r="B16" s="75"/>
      <c r="C16" s="75"/>
      <c r="D16" s="75"/>
      <c r="E16" s="75"/>
    </row>
    <row r="17" spans="1:5" x14ac:dyDescent="0.4">
      <c r="A17" s="75"/>
      <c r="B17" s="75"/>
      <c r="C17" s="75"/>
      <c r="D17" s="75"/>
      <c r="E17" s="75"/>
    </row>
    <row r="18" spans="1:5" ht="15.45" x14ac:dyDescent="0.4">
      <c r="A18" s="165"/>
      <c r="B18" s="75"/>
      <c r="C18" s="75"/>
      <c r="D18" s="75"/>
      <c r="E18" s="75"/>
    </row>
    <row r="19" spans="1:5" x14ac:dyDescent="0.4">
      <c r="A19" s="75"/>
      <c r="B19" s="75"/>
      <c r="C19" s="75"/>
      <c r="D19" s="75"/>
      <c r="E19" s="75"/>
    </row>
  </sheetData>
  <phoneticPr fontId="8" type="noConversion"/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B75F9-7132-4085-A543-601CD74FAB2C}">
  <dimension ref="A1:E17"/>
  <sheetViews>
    <sheetView workbookViewId="0">
      <selection activeCell="G15" sqref="G15"/>
    </sheetView>
  </sheetViews>
  <sheetFormatPr defaultRowHeight="14.6" x14ac:dyDescent="0.4"/>
  <cols>
    <col min="1" max="1" width="40.69140625" customWidth="1"/>
    <col min="2" max="2" width="9.3046875" bestFit="1" customWidth="1"/>
    <col min="3" max="3" width="9.69140625" customWidth="1"/>
    <col min="4" max="4" width="9.69140625" bestFit="1" customWidth="1"/>
  </cols>
  <sheetData>
    <row r="1" spans="1:5" ht="15" x14ac:dyDescent="0.4">
      <c r="A1" s="32" t="s">
        <v>374</v>
      </c>
      <c r="B1" s="115"/>
      <c r="C1" s="115"/>
      <c r="D1" s="115"/>
    </row>
    <row r="2" spans="1:5" ht="30" x14ac:dyDescent="0.4">
      <c r="A2" s="102"/>
      <c r="B2" s="195" t="s">
        <v>375</v>
      </c>
      <c r="C2" s="102" t="s">
        <v>107</v>
      </c>
      <c r="D2" s="102" t="s">
        <v>108</v>
      </c>
    </row>
    <row r="3" spans="1:5" ht="27" customHeight="1" x14ac:dyDescent="0.4">
      <c r="A3" s="9" t="s">
        <v>376</v>
      </c>
      <c r="B3" s="135"/>
      <c r="C3" s="111">
        <v>-1433</v>
      </c>
      <c r="D3" s="111">
        <v>-2893</v>
      </c>
    </row>
    <row r="4" spans="1:5" s="29" customFormat="1" ht="15.45" x14ac:dyDescent="0.4">
      <c r="A4" s="9" t="s">
        <v>377</v>
      </c>
      <c r="B4" s="139"/>
      <c r="C4" s="111">
        <v>-11224</v>
      </c>
      <c r="D4" s="111">
        <v>-9153</v>
      </c>
      <c r="E4"/>
    </row>
    <row r="5" spans="1:5" ht="15.45" x14ac:dyDescent="0.4">
      <c r="A5" s="99" t="s">
        <v>378</v>
      </c>
      <c r="B5" s="135">
        <v>5</v>
      </c>
      <c r="C5" s="113">
        <v>-12657</v>
      </c>
      <c r="D5" s="113">
        <v>-12046</v>
      </c>
    </row>
    <row r="6" spans="1:5" ht="15" x14ac:dyDescent="0.4">
      <c r="A6" s="9" t="s">
        <v>379</v>
      </c>
      <c r="B6" s="135" t="s">
        <v>109</v>
      </c>
      <c r="C6" s="111">
        <v>45446</v>
      </c>
      <c r="D6" s="111">
        <v>48436</v>
      </c>
    </row>
    <row r="7" spans="1:5" ht="15" x14ac:dyDescent="0.4">
      <c r="A7" s="9" t="s">
        <v>380</v>
      </c>
      <c r="B7" s="135" t="s">
        <v>110</v>
      </c>
      <c r="C7" s="111">
        <v>15286</v>
      </c>
      <c r="D7" s="111">
        <v>15643</v>
      </c>
    </row>
    <row r="8" spans="1:5" s="29" customFormat="1" ht="15.45" x14ac:dyDescent="0.4">
      <c r="A8" s="22" t="s">
        <v>363</v>
      </c>
      <c r="B8" s="139"/>
      <c r="C8" s="113">
        <v>60732</v>
      </c>
      <c r="D8" s="113">
        <v>64079</v>
      </c>
    </row>
    <row r="9" spans="1:5" s="29" customFormat="1" ht="15.45" x14ac:dyDescent="0.4">
      <c r="A9" s="22" t="s">
        <v>381</v>
      </c>
      <c r="B9" s="142"/>
      <c r="C9" s="113">
        <v>48075</v>
      </c>
      <c r="D9" s="113">
        <v>52033</v>
      </c>
    </row>
    <row r="10" spans="1:5" x14ac:dyDescent="0.4">
      <c r="A10" s="75"/>
      <c r="B10" s="75"/>
      <c r="C10" s="75"/>
      <c r="D10" s="75"/>
    </row>
    <row r="11" spans="1:5" x14ac:dyDescent="0.4">
      <c r="A11" s="75"/>
      <c r="B11" s="75"/>
      <c r="C11" s="75"/>
      <c r="D11" s="75"/>
    </row>
    <row r="12" spans="1:5" x14ac:dyDescent="0.4">
      <c r="A12" s="75"/>
      <c r="B12" s="75"/>
      <c r="C12" s="75"/>
      <c r="D12" s="75"/>
    </row>
    <row r="13" spans="1:5" ht="15.45" x14ac:dyDescent="0.4">
      <c r="A13" s="165"/>
      <c r="B13" s="75"/>
      <c r="C13" s="168"/>
      <c r="D13" s="168"/>
    </row>
    <row r="14" spans="1:5" x14ac:dyDescent="0.4">
      <c r="A14" s="75"/>
      <c r="B14" s="75"/>
      <c r="C14" s="75"/>
      <c r="D14" s="75"/>
    </row>
    <row r="15" spans="1:5" x14ac:dyDescent="0.4">
      <c r="A15" s="75"/>
      <c r="B15" s="75"/>
      <c r="C15" s="75"/>
      <c r="D15" s="75"/>
    </row>
    <row r="16" spans="1:5" x14ac:dyDescent="0.4">
      <c r="A16" s="75"/>
      <c r="B16" s="75"/>
      <c r="C16" s="75"/>
      <c r="D16" s="75"/>
    </row>
    <row r="17" spans="1:4" x14ac:dyDescent="0.4">
      <c r="A17" s="75"/>
      <c r="B17" s="75"/>
      <c r="C17" s="75"/>
      <c r="D17" s="75"/>
    </row>
  </sheetData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3686C-5DA4-4BE4-ABEC-2A2BA438EDFB}">
  <dimension ref="A1:F28"/>
  <sheetViews>
    <sheetView zoomScaleNormal="100" workbookViewId="0">
      <selection activeCell="D24" sqref="D24"/>
    </sheetView>
  </sheetViews>
  <sheetFormatPr defaultRowHeight="14.6" x14ac:dyDescent="0.4"/>
  <cols>
    <col min="1" max="1" width="38.69140625" customWidth="1"/>
    <col min="5" max="6" width="9.3046875" style="29"/>
  </cols>
  <sheetData>
    <row r="1" spans="1:6" ht="15.45" x14ac:dyDescent="0.4">
      <c r="A1" s="45" t="s">
        <v>382</v>
      </c>
      <c r="B1" s="27"/>
      <c r="C1" s="27"/>
      <c r="D1" s="27"/>
      <c r="E1" s="28"/>
      <c r="F1" s="28"/>
    </row>
    <row r="2" spans="1:6" ht="30.75" customHeight="1" x14ac:dyDescent="0.4">
      <c r="A2" s="103"/>
      <c r="B2" s="195" t="s">
        <v>375</v>
      </c>
      <c r="C2" s="254" t="s">
        <v>111</v>
      </c>
      <c r="D2" s="255"/>
      <c r="E2" s="253" t="s">
        <v>112</v>
      </c>
      <c r="F2" s="253"/>
    </row>
    <row r="3" spans="1:6" ht="15" x14ac:dyDescent="0.4">
      <c r="A3" s="9" t="s">
        <v>383</v>
      </c>
      <c r="B3" s="102"/>
      <c r="C3" s="102"/>
      <c r="D3" s="102"/>
      <c r="E3" s="9"/>
      <c r="F3" s="9"/>
    </row>
    <row r="4" spans="1:6" ht="15" x14ac:dyDescent="0.4">
      <c r="A4" s="9" t="s">
        <v>384</v>
      </c>
      <c r="B4" s="135">
        <v>6</v>
      </c>
      <c r="C4" s="111">
        <v>143</v>
      </c>
      <c r="D4" s="147"/>
      <c r="E4" s="111">
        <v>758</v>
      </c>
      <c r="F4" s="147"/>
    </row>
    <row r="5" spans="1:6" ht="15" x14ac:dyDescent="0.4">
      <c r="A5" s="9" t="s">
        <v>383</v>
      </c>
      <c r="B5" s="135">
        <v>7</v>
      </c>
      <c r="C5" s="111">
        <v>8572</v>
      </c>
      <c r="D5" s="147"/>
      <c r="E5" s="111">
        <v>3631</v>
      </c>
      <c r="F5" s="147"/>
    </row>
    <row r="6" spans="1:6" ht="15" x14ac:dyDescent="0.4">
      <c r="A6" s="9" t="s">
        <v>385</v>
      </c>
      <c r="B6" s="135">
        <v>8</v>
      </c>
      <c r="C6" s="111">
        <v>33</v>
      </c>
      <c r="D6" s="147"/>
      <c r="E6" s="111">
        <v>1</v>
      </c>
      <c r="F6" s="147"/>
    </row>
    <row r="7" spans="1:6" s="29" customFormat="1" ht="15.45" x14ac:dyDescent="0.4">
      <c r="A7" s="22" t="s">
        <v>386</v>
      </c>
      <c r="B7" s="139"/>
      <c r="C7" s="113"/>
      <c r="D7" s="113">
        <v>8748</v>
      </c>
      <c r="E7" s="113"/>
      <c r="F7" s="113">
        <v>4390</v>
      </c>
    </row>
    <row r="8" spans="1:6" ht="15" x14ac:dyDescent="0.4">
      <c r="A8" s="9" t="s">
        <v>387</v>
      </c>
      <c r="B8" s="135"/>
      <c r="C8" s="147"/>
      <c r="D8" s="147"/>
      <c r="E8" s="147"/>
      <c r="F8" s="147"/>
    </row>
    <row r="9" spans="1:6" ht="30" x14ac:dyDescent="0.4">
      <c r="A9" s="9" t="s">
        <v>388</v>
      </c>
      <c r="B9" s="135">
        <v>8</v>
      </c>
      <c r="C9" s="111">
        <v>6088</v>
      </c>
      <c r="D9" s="147"/>
      <c r="E9" s="111">
        <v>6258</v>
      </c>
      <c r="F9" s="147"/>
    </row>
    <row r="10" spans="1:6" ht="15" x14ac:dyDescent="0.4">
      <c r="A10" s="9" t="s">
        <v>389</v>
      </c>
      <c r="B10" s="135">
        <v>9</v>
      </c>
      <c r="C10" s="111">
        <v>6949</v>
      </c>
      <c r="D10" s="111"/>
      <c r="E10" s="111">
        <v>5522</v>
      </c>
      <c r="F10" s="111"/>
    </row>
    <row r="11" spans="1:6" s="29" customFormat="1" ht="15.45" x14ac:dyDescent="0.4">
      <c r="A11" s="22" t="s">
        <v>390</v>
      </c>
      <c r="B11" s="139"/>
      <c r="C11" s="113"/>
      <c r="D11" s="113">
        <v>13037</v>
      </c>
      <c r="E11" s="113"/>
      <c r="F11" s="113">
        <v>11780</v>
      </c>
    </row>
    <row r="12" spans="1:6" s="29" customFormat="1" ht="15.45" x14ac:dyDescent="0.4">
      <c r="A12" s="22" t="s">
        <v>391</v>
      </c>
      <c r="B12" s="139"/>
      <c r="C12" s="113"/>
      <c r="D12" s="113">
        <v>21785</v>
      </c>
      <c r="E12" s="113"/>
      <c r="F12" s="113">
        <v>16170</v>
      </c>
    </row>
    <row r="13" spans="1:6" ht="15" x14ac:dyDescent="0.4">
      <c r="A13" s="9" t="s">
        <v>392</v>
      </c>
      <c r="B13" s="135"/>
      <c r="C13" s="147"/>
      <c r="D13" s="147"/>
      <c r="E13" s="147"/>
      <c r="F13" s="147"/>
    </row>
    <row r="14" spans="1:6" ht="15" x14ac:dyDescent="0.4">
      <c r="A14" s="9" t="s">
        <v>393</v>
      </c>
      <c r="B14" s="135">
        <v>10</v>
      </c>
      <c r="C14" s="111">
        <v>-8438</v>
      </c>
      <c r="D14" s="147"/>
      <c r="E14" s="111">
        <v>-7887</v>
      </c>
      <c r="F14" s="147"/>
    </row>
    <row r="15" spans="1:6" ht="15" x14ac:dyDescent="0.4">
      <c r="A15" s="9" t="s">
        <v>394</v>
      </c>
      <c r="B15" s="135">
        <v>11</v>
      </c>
      <c r="C15" s="111">
        <v>-73</v>
      </c>
      <c r="D15" s="111"/>
      <c r="E15" s="111">
        <v>-109</v>
      </c>
      <c r="F15" s="111"/>
    </row>
    <row r="16" spans="1:6" s="29" customFormat="1" ht="30.9" x14ac:dyDescent="0.4">
      <c r="A16" s="22" t="s">
        <v>395</v>
      </c>
      <c r="B16" s="139"/>
      <c r="C16" s="113"/>
      <c r="D16" s="113">
        <v>-8511</v>
      </c>
      <c r="E16" s="113"/>
      <c r="F16" s="113">
        <v>-7996</v>
      </c>
    </row>
    <row r="17" spans="1:6" s="29" customFormat="1" ht="15.45" x14ac:dyDescent="0.4">
      <c r="A17" s="22" t="s">
        <v>396</v>
      </c>
      <c r="B17" s="139"/>
      <c r="C17" s="113"/>
      <c r="D17" s="113">
        <v>13274</v>
      </c>
      <c r="E17" s="113"/>
      <c r="F17" s="113">
        <v>8174</v>
      </c>
    </row>
    <row r="18" spans="1:6" ht="15" x14ac:dyDescent="0.4">
      <c r="A18" s="9" t="s">
        <v>397</v>
      </c>
      <c r="B18" s="135"/>
      <c r="C18" s="111"/>
      <c r="D18" s="111"/>
      <c r="E18" s="111"/>
      <c r="F18" s="111"/>
    </row>
    <row r="19" spans="1:6" ht="15" x14ac:dyDescent="0.4">
      <c r="A19" s="9" t="s">
        <v>398</v>
      </c>
      <c r="B19" s="135"/>
      <c r="C19" s="111"/>
      <c r="D19" s="111">
        <v>13274</v>
      </c>
      <c r="E19" s="111"/>
      <c r="F19" s="111">
        <v>8174</v>
      </c>
    </row>
    <row r="20" spans="1:6" s="29" customFormat="1" ht="15.45" x14ac:dyDescent="0.4">
      <c r="A20" s="22" t="s">
        <v>399</v>
      </c>
      <c r="B20" s="143"/>
      <c r="C20" s="113"/>
      <c r="D20" s="113">
        <v>13274</v>
      </c>
      <c r="E20" s="113"/>
      <c r="F20" s="113">
        <v>8174</v>
      </c>
    </row>
    <row r="21" spans="1:6" x14ac:dyDescent="0.4">
      <c r="A21" s="75"/>
      <c r="B21" s="75"/>
      <c r="C21" s="75"/>
      <c r="D21" s="75"/>
    </row>
    <row r="22" spans="1:6" x14ac:dyDescent="0.4">
      <c r="A22" s="75"/>
      <c r="B22" s="75"/>
      <c r="C22" s="75"/>
      <c r="D22" s="75"/>
    </row>
    <row r="23" spans="1:6" x14ac:dyDescent="0.4">
      <c r="A23" s="75"/>
      <c r="B23" s="75"/>
      <c r="C23" s="75"/>
      <c r="D23" s="75"/>
    </row>
    <row r="24" spans="1:6" ht="15.45" x14ac:dyDescent="0.4">
      <c r="A24" s="165"/>
      <c r="B24" s="75"/>
      <c r="C24" s="75"/>
      <c r="D24" s="75"/>
    </row>
    <row r="25" spans="1:6" x14ac:dyDescent="0.4">
      <c r="A25" s="75"/>
      <c r="B25" s="75"/>
      <c r="C25" s="75"/>
      <c r="D25" s="75"/>
    </row>
    <row r="26" spans="1:6" x14ac:dyDescent="0.4">
      <c r="A26" s="75"/>
      <c r="B26" s="75"/>
      <c r="C26" s="75"/>
      <c r="D26" s="75"/>
    </row>
    <row r="27" spans="1:6" x14ac:dyDescent="0.4">
      <c r="A27" s="75"/>
      <c r="B27" s="75"/>
      <c r="C27" s="75"/>
      <c r="D27" s="75"/>
    </row>
    <row r="28" spans="1:6" x14ac:dyDescent="0.4">
      <c r="A28" s="75"/>
      <c r="B28" s="75"/>
      <c r="C28" s="75"/>
      <c r="D28" s="75"/>
    </row>
  </sheetData>
  <mergeCells count="2">
    <mergeCell ref="E2:F2"/>
    <mergeCell ref="C2:D2"/>
  </mergeCells>
  <pageMargins left="0.7" right="0.7" top="0.75" bottom="0.75" header="0.3" footer="0.3"/>
  <customProperties>
    <customPr name="EpmWorksheetKeyString_GUID" r:id="rId1"/>
  </customPropertie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2F373-7F6E-47A8-A0C0-547AFFD07DEA}">
  <dimension ref="A1:F27"/>
  <sheetViews>
    <sheetView topLeftCell="A10" workbookViewId="0">
      <selection activeCell="A18" sqref="A18"/>
    </sheetView>
  </sheetViews>
  <sheetFormatPr defaultRowHeight="14.6" x14ac:dyDescent="0.4"/>
  <cols>
    <col min="1" max="1" width="44.3046875" customWidth="1"/>
    <col min="2" max="2" width="9.3046875" bestFit="1" customWidth="1"/>
    <col min="3" max="5" width="9.69140625" customWidth="1"/>
    <col min="6" max="6" width="9.3046875" customWidth="1"/>
  </cols>
  <sheetData>
    <row r="1" spans="1:6" ht="15" x14ac:dyDescent="0.4">
      <c r="A1" s="9" t="s">
        <v>400</v>
      </c>
      <c r="B1" s="96"/>
      <c r="C1" s="96"/>
      <c r="D1" s="96"/>
      <c r="E1" s="96"/>
      <c r="F1" s="96"/>
    </row>
    <row r="2" spans="1:6" ht="35.25" customHeight="1" x14ac:dyDescent="0.4">
      <c r="A2" s="96"/>
      <c r="B2" s="195" t="s">
        <v>375</v>
      </c>
      <c r="C2" s="256" t="s">
        <v>107</v>
      </c>
      <c r="D2" s="256"/>
      <c r="E2" s="256" t="s">
        <v>108</v>
      </c>
      <c r="F2" s="256"/>
    </row>
    <row r="3" spans="1:6" ht="30" x14ac:dyDescent="0.4">
      <c r="A3" s="9" t="s">
        <v>401</v>
      </c>
      <c r="B3" s="95"/>
      <c r="C3" s="95"/>
      <c r="D3" s="95"/>
      <c r="E3" s="96"/>
      <c r="F3" s="96"/>
    </row>
    <row r="4" spans="1:6" ht="15" x14ac:dyDescent="0.4">
      <c r="A4" s="9" t="s">
        <v>402</v>
      </c>
      <c r="B4" s="95"/>
      <c r="C4" s="145">
        <v>-48075</v>
      </c>
      <c r="D4" s="95"/>
      <c r="E4" s="145">
        <v>-52033</v>
      </c>
      <c r="F4" s="145"/>
    </row>
    <row r="5" spans="1:6" ht="30" x14ac:dyDescent="0.4">
      <c r="A5" s="9" t="s">
        <v>403</v>
      </c>
      <c r="B5" s="135" t="s">
        <v>113</v>
      </c>
      <c r="C5" s="145">
        <v>996</v>
      </c>
      <c r="D5" s="135"/>
      <c r="E5" s="145">
        <v>1253</v>
      </c>
      <c r="F5" s="145"/>
    </row>
    <row r="6" spans="1:6" ht="30" x14ac:dyDescent="0.4">
      <c r="A6" s="9" t="s">
        <v>404</v>
      </c>
      <c r="B6" s="135">
        <v>8</v>
      </c>
      <c r="C6" s="145">
        <v>138</v>
      </c>
      <c r="D6" s="135"/>
      <c r="E6" s="145">
        <v>134</v>
      </c>
      <c r="F6" s="145"/>
    </row>
    <row r="7" spans="1:6" ht="30" x14ac:dyDescent="0.4">
      <c r="A7" s="9" t="s">
        <v>405</v>
      </c>
      <c r="B7" s="135" t="s">
        <v>110</v>
      </c>
      <c r="C7" s="145">
        <v>10</v>
      </c>
      <c r="D7" s="135"/>
      <c r="E7" s="145">
        <v>-1</v>
      </c>
      <c r="F7" s="145"/>
    </row>
    <row r="8" spans="1:6" ht="30" x14ac:dyDescent="0.4">
      <c r="A8" s="9" t="s">
        <v>406</v>
      </c>
      <c r="B8" s="135">
        <v>10</v>
      </c>
      <c r="C8" s="145">
        <v>551</v>
      </c>
      <c r="D8" s="135"/>
      <c r="E8" s="145">
        <v>649</v>
      </c>
      <c r="F8" s="145"/>
    </row>
    <row r="9" spans="1:6" ht="45" x14ac:dyDescent="0.4">
      <c r="A9" s="9" t="s">
        <v>407</v>
      </c>
      <c r="B9" s="135" t="s">
        <v>114</v>
      </c>
      <c r="C9" s="125" t="s">
        <v>32</v>
      </c>
      <c r="D9" s="135"/>
      <c r="E9" s="145">
        <v>-13</v>
      </c>
      <c r="F9" s="145"/>
    </row>
    <row r="10" spans="1:6" ht="15" x14ac:dyDescent="0.4">
      <c r="A10" s="9" t="s">
        <v>408</v>
      </c>
      <c r="B10" s="135">
        <v>11</v>
      </c>
      <c r="C10" s="145">
        <v>-21</v>
      </c>
      <c r="D10" s="135"/>
      <c r="E10" s="145">
        <v>-138</v>
      </c>
      <c r="F10" s="145"/>
    </row>
    <row r="11" spans="1:6" s="29" customFormat="1" ht="30.9" x14ac:dyDescent="0.4">
      <c r="A11" s="22" t="s">
        <v>409</v>
      </c>
      <c r="B11" s="139"/>
      <c r="C11" s="123">
        <v>-46401</v>
      </c>
      <c r="D11" s="139"/>
      <c r="E11" s="123">
        <v>-50149</v>
      </c>
      <c r="F11" s="123"/>
    </row>
    <row r="12" spans="1:6" ht="30" x14ac:dyDescent="0.4">
      <c r="A12" s="9" t="s">
        <v>410</v>
      </c>
      <c r="B12" s="135"/>
      <c r="C12" s="146"/>
      <c r="D12" s="135"/>
      <c r="E12" s="146"/>
      <c r="F12" s="146"/>
    </row>
    <row r="13" spans="1:6" ht="15" x14ac:dyDescent="0.4">
      <c r="A13" s="9" t="s">
        <v>411</v>
      </c>
      <c r="B13" s="135">
        <v>6</v>
      </c>
      <c r="C13" s="145">
        <v>-160</v>
      </c>
      <c r="D13" s="135"/>
      <c r="E13" s="145">
        <v>-65</v>
      </c>
      <c r="F13" s="145"/>
    </row>
    <row r="14" spans="1:6" ht="15" x14ac:dyDescent="0.4">
      <c r="A14" s="9" t="s">
        <v>412</v>
      </c>
      <c r="B14" s="135">
        <v>7</v>
      </c>
      <c r="C14" s="145">
        <v>-5012</v>
      </c>
      <c r="D14" s="135"/>
      <c r="E14" s="145">
        <v>-3568</v>
      </c>
      <c r="F14" s="145"/>
    </row>
    <row r="15" spans="1:6" s="29" customFormat="1" ht="30.9" x14ac:dyDescent="0.4">
      <c r="A15" s="22" t="s">
        <v>413</v>
      </c>
      <c r="B15" s="139"/>
      <c r="C15" s="123">
        <v>-5172</v>
      </c>
      <c r="D15" s="139"/>
      <c r="E15" s="123">
        <v>-3633</v>
      </c>
      <c r="F15" s="123"/>
    </row>
    <row r="16" spans="1:6" s="29" customFormat="1" ht="15.45" x14ac:dyDescent="0.4">
      <c r="A16" s="9" t="s">
        <v>414</v>
      </c>
      <c r="B16" s="139"/>
      <c r="C16" s="123"/>
      <c r="D16" s="139"/>
      <c r="E16" s="123"/>
      <c r="F16" s="123"/>
    </row>
    <row r="17" spans="1:6" ht="30" x14ac:dyDescent="0.4">
      <c r="A17" s="9" t="s">
        <v>415</v>
      </c>
      <c r="B17" s="135"/>
      <c r="C17" s="145">
        <v>53000</v>
      </c>
      <c r="D17" s="135"/>
      <c r="E17" s="145">
        <v>58041</v>
      </c>
      <c r="F17" s="145"/>
    </row>
    <row r="18" spans="1:6" s="29" customFormat="1" ht="15.45" x14ac:dyDescent="0.4">
      <c r="A18" s="22" t="s">
        <v>610</v>
      </c>
      <c r="B18" s="139"/>
      <c r="C18" s="123">
        <v>53000</v>
      </c>
      <c r="D18" s="139"/>
      <c r="E18" s="123">
        <v>58041</v>
      </c>
      <c r="F18" s="123"/>
    </row>
    <row r="19" spans="1:6" s="29" customFormat="1" ht="46.3" x14ac:dyDescent="0.4">
      <c r="A19" s="22" t="s">
        <v>416</v>
      </c>
      <c r="B19" s="139">
        <v>9</v>
      </c>
      <c r="C19" s="123">
        <v>1427</v>
      </c>
      <c r="D19" s="139"/>
      <c r="E19" s="123">
        <v>4259</v>
      </c>
      <c r="F19" s="123"/>
    </row>
    <row r="20" spans="1:6" s="29" customFormat="1" ht="30.9" x14ac:dyDescent="0.4">
      <c r="A20" s="22" t="s">
        <v>417</v>
      </c>
      <c r="B20" s="139">
        <v>9</v>
      </c>
      <c r="C20" s="123">
        <v>5522</v>
      </c>
      <c r="D20" s="139"/>
      <c r="E20" s="123">
        <v>1263</v>
      </c>
      <c r="F20" s="123"/>
    </row>
    <row r="21" spans="1:6" s="29" customFormat="1" ht="30.9" x14ac:dyDescent="0.4">
      <c r="A21" s="22" t="s">
        <v>418</v>
      </c>
      <c r="B21" s="139">
        <v>9</v>
      </c>
      <c r="C21" s="123">
        <v>6949</v>
      </c>
      <c r="D21" s="139"/>
      <c r="E21" s="123">
        <v>5522</v>
      </c>
      <c r="F21" s="123"/>
    </row>
    <row r="22" spans="1:6" x14ac:dyDescent="0.4">
      <c r="A22" s="75"/>
      <c r="B22" s="75"/>
      <c r="C22" s="75"/>
      <c r="D22" s="75"/>
      <c r="E22" s="75"/>
      <c r="F22" s="75"/>
    </row>
    <row r="23" spans="1:6" x14ac:dyDescent="0.4">
      <c r="A23" s="75"/>
      <c r="B23" s="75"/>
      <c r="C23" s="75"/>
      <c r="D23" s="75"/>
      <c r="E23" s="75"/>
      <c r="F23" s="75"/>
    </row>
    <row r="24" spans="1:6" x14ac:dyDescent="0.4">
      <c r="A24" s="75"/>
      <c r="B24" s="75"/>
      <c r="C24" s="75"/>
      <c r="D24" s="75"/>
      <c r="E24" s="75"/>
      <c r="F24" s="75"/>
    </row>
    <row r="25" spans="1:6" x14ac:dyDescent="0.4">
      <c r="A25" s="190"/>
      <c r="B25" s="75"/>
      <c r="C25" s="75"/>
      <c r="D25" s="75"/>
      <c r="E25" s="75"/>
      <c r="F25" s="75"/>
    </row>
    <row r="26" spans="1:6" x14ac:dyDescent="0.4">
      <c r="A26" s="75"/>
      <c r="B26" s="75"/>
      <c r="C26" s="75"/>
      <c r="D26" s="75"/>
      <c r="E26" s="75"/>
      <c r="F26" s="75"/>
    </row>
    <row r="27" spans="1:6" x14ac:dyDescent="0.4">
      <c r="A27" s="75"/>
    </row>
  </sheetData>
  <mergeCells count="2">
    <mergeCell ref="E2:F2"/>
    <mergeCell ref="C2:D2"/>
  </mergeCells>
  <pageMargins left="0.7" right="0.7" top="0.75" bottom="0.75" header="0.3" footer="0.3"/>
  <customProperties>
    <customPr name="EpmWorksheetKeyString_GUID" r:id="rId1"/>
  </customProperties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036C8-96D1-4353-BC3B-F07DF4FE6029}">
  <dimension ref="A1:D27"/>
  <sheetViews>
    <sheetView workbookViewId="0">
      <selection activeCell="F15" sqref="F15"/>
    </sheetView>
  </sheetViews>
  <sheetFormatPr defaultRowHeight="14.6" x14ac:dyDescent="0.4"/>
  <cols>
    <col min="1" max="1" width="41.3046875" customWidth="1"/>
    <col min="2" max="2" width="8.3046875" customWidth="1"/>
    <col min="3" max="3" width="14" bestFit="1" customWidth="1"/>
  </cols>
  <sheetData>
    <row r="1" spans="1:4" ht="15" x14ac:dyDescent="0.4">
      <c r="A1" s="32" t="s">
        <v>419</v>
      </c>
      <c r="B1" s="32"/>
      <c r="C1" s="32"/>
    </row>
    <row r="2" spans="1:4" ht="45" x14ac:dyDescent="0.4">
      <c r="A2" s="9"/>
      <c r="B2" s="9" t="s">
        <v>375</v>
      </c>
      <c r="C2" s="196" t="s">
        <v>420</v>
      </c>
    </row>
    <row r="3" spans="1:4" s="29" customFormat="1" ht="15.45" x14ac:dyDescent="0.4">
      <c r="A3" s="22" t="s">
        <v>421</v>
      </c>
      <c r="B3" s="22"/>
      <c r="C3" s="58">
        <v>1991</v>
      </c>
    </row>
    <row r="4" spans="1:4" ht="30" x14ac:dyDescent="0.4">
      <c r="A4" s="9" t="s">
        <v>422</v>
      </c>
      <c r="B4" s="31"/>
      <c r="C4" s="31"/>
    </row>
    <row r="5" spans="1:4" ht="15" x14ac:dyDescent="0.4">
      <c r="A5" s="9" t="s">
        <v>423</v>
      </c>
      <c r="B5" s="9"/>
      <c r="C5" s="10">
        <v>-52033</v>
      </c>
    </row>
    <row r="6" spans="1:4" ht="30" x14ac:dyDescent="0.4">
      <c r="A6" s="9" t="s">
        <v>424</v>
      </c>
      <c r="B6" s="9" t="s">
        <v>110</v>
      </c>
      <c r="C6" s="10">
        <v>60</v>
      </c>
    </row>
    <row r="7" spans="1:4" ht="15" x14ac:dyDescent="0.4">
      <c r="A7" s="9" t="s">
        <v>425</v>
      </c>
      <c r="B7" s="9" t="s">
        <v>110</v>
      </c>
      <c r="C7" s="10">
        <v>115</v>
      </c>
    </row>
    <row r="8" spans="1:4" ht="30" x14ac:dyDescent="0.4">
      <c r="A8" s="9" t="s">
        <v>415</v>
      </c>
      <c r="B8" s="9"/>
      <c r="C8" s="10">
        <v>58041</v>
      </c>
    </row>
    <row r="9" spans="1:4" s="29" customFormat="1" ht="15.45" x14ac:dyDescent="0.4">
      <c r="A9" s="22" t="s">
        <v>426</v>
      </c>
      <c r="B9" s="22"/>
      <c r="C9" s="58">
        <v>8174</v>
      </c>
    </row>
    <row r="10" spans="1:4" ht="30" x14ac:dyDescent="0.4">
      <c r="A10" s="9" t="s">
        <v>427</v>
      </c>
      <c r="B10" s="104"/>
      <c r="C10" s="104"/>
      <c r="D10" s="75"/>
    </row>
    <row r="11" spans="1:4" ht="15" x14ac:dyDescent="0.4">
      <c r="A11" s="9" t="s">
        <v>423</v>
      </c>
      <c r="B11" s="96"/>
      <c r="C11" s="111">
        <v>-48075</v>
      </c>
      <c r="D11" s="75"/>
    </row>
    <row r="12" spans="1:4" ht="30" x14ac:dyDescent="0.4">
      <c r="A12" s="9" t="s">
        <v>424</v>
      </c>
      <c r="B12" s="96" t="s">
        <v>110</v>
      </c>
      <c r="C12" s="111">
        <v>60</v>
      </c>
      <c r="D12" s="75"/>
    </row>
    <row r="13" spans="1:4" ht="15" x14ac:dyDescent="0.4">
      <c r="A13" s="9" t="s">
        <v>425</v>
      </c>
      <c r="B13" s="96" t="s">
        <v>110</v>
      </c>
      <c r="C13" s="111">
        <v>115</v>
      </c>
      <c r="D13" s="75"/>
    </row>
    <row r="14" spans="1:4" ht="30" x14ac:dyDescent="0.4">
      <c r="A14" s="9" t="s">
        <v>415</v>
      </c>
      <c r="B14" s="96"/>
      <c r="C14" s="111">
        <v>53000</v>
      </c>
      <c r="D14" s="75"/>
    </row>
    <row r="15" spans="1:4" s="29" customFormat="1" ht="15.45" x14ac:dyDescent="0.4">
      <c r="A15" s="22" t="s">
        <v>428</v>
      </c>
      <c r="B15" s="99"/>
      <c r="C15" s="113">
        <v>13274</v>
      </c>
      <c r="D15" s="84"/>
    </row>
    <row r="16" spans="1:4" x14ac:dyDescent="0.4">
      <c r="A16" s="75"/>
      <c r="B16" s="75"/>
      <c r="C16" s="75"/>
      <c r="D16" s="75"/>
    </row>
    <row r="17" spans="1:4" x14ac:dyDescent="0.4">
      <c r="A17" s="75"/>
      <c r="B17" s="75"/>
      <c r="C17" s="75"/>
      <c r="D17" s="75"/>
    </row>
    <row r="18" spans="1:4" x14ac:dyDescent="0.4">
      <c r="A18" s="75"/>
      <c r="B18" s="75"/>
      <c r="C18" s="75"/>
      <c r="D18" s="75"/>
    </row>
    <row r="19" spans="1:4" ht="15.45" x14ac:dyDescent="0.4">
      <c r="A19" s="165"/>
      <c r="B19" s="75"/>
      <c r="C19" s="75"/>
      <c r="D19" s="75"/>
    </row>
    <row r="20" spans="1:4" x14ac:dyDescent="0.4">
      <c r="A20" s="75"/>
      <c r="B20" s="75"/>
      <c r="C20" s="75"/>
      <c r="D20" s="75"/>
    </row>
    <row r="21" spans="1:4" x14ac:dyDescent="0.4">
      <c r="A21" s="75"/>
      <c r="B21" s="75"/>
      <c r="C21" s="75"/>
      <c r="D21" s="75"/>
    </row>
    <row r="22" spans="1:4" x14ac:dyDescent="0.4">
      <c r="A22" s="75"/>
      <c r="B22" s="75"/>
      <c r="C22" s="75"/>
      <c r="D22" s="75"/>
    </row>
    <row r="23" spans="1:4" x14ac:dyDescent="0.4">
      <c r="A23" s="75"/>
      <c r="B23" s="75"/>
      <c r="C23" s="75"/>
      <c r="D23" s="75"/>
    </row>
    <row r="24" spans="1:4" x14ac:dyDescent="0.4">
      <c r="A24" s="75"/>
      <c r="B24" s="75"/>
      <c r="C24" s="75"/>
      <c r="D24" s="75"/>
    </row>
    <row r="25" spans="1:4" x14ac:dyDescent="0.4">
      <c r="A25" s="75"/>
      <c r="B25" s="75"/>
      <c r="C25" s="75"/>
      <c r="D25" s="75"/>
    </row>
    <row r="26" spans="1:4" x14ac:dyDescent="0.4">
      <c r="A26" s="75"/>
      <c r="B26" s="75"/>
      <c r="C26" s="75"/>
      <c r="D26" s="75"/>
    </row>
    <row r="27" spans="1:4" x14ac:dyDescent="0.4">
      <c r="A27" s="75"/>
      <c r="B27" s="75"/>
      <c r="C27" s="75"/>
      <c r="D27" s="75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  <drawing r:id="rId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3E0CA-9CA3-4E31-BA9D-85DE1FCD5D65}">
  <dimension ref="A1:C9"/>
  <sheetViews>
    <sheetView workbookViewId="0">
      <selection activeCell="D4" sqref="D4"/>
    </sheetView>
  </sheetViews>
  <sheetFormatPr defaultRowHeight="14.6" x14ac:dyDescent="0.4"/>
  <cols>
    <col min="1" max="1" width="19.69140625" customWidth="1"/>
    <col min="2" max="2" width="16.69140625" customWidth="1"/>
    <col min="3" max="3" width="25" customWidth="1"/>
  </cols>
  <sheetData>
    <row r="1" spans="1:3" ht="15" x14ac:dyDescent="0.4">
      <c r="A1" s="32" t="s">
        <v>429</v>
      </c>
      <c r="B1" s="32"/>
      <c r="C1" s="32"/>
    </row>
    <row r="2" spans="1:3" ht="75" x14ac:dyDescent="0.4">
      <c r="A2" s="195" t="s">
        <v>430</v>
      </c>
      <c r="B2" s="195" t="s">
        <v>431</v>
      </c>
      <c r="C2" s="195" t="s">
        <v>432</v>
      </c>
    </row>
    <row r="3" spans="1:3" ht="60" x14ac:dyDescent="0.4">
      <c r="A3" s="9" t="s">
        <v>433</v>
      </c>
      <c r="B3" s="30">
        <v>42370</v>
      </c>
      <c r="C3" s="9" t="s">
        <v>434</v>
      </c>
    </row>
    <row r="4" spans="1:3" ht="75" x14ac:dyDescent="0.4">
      <c r="A4" s="9" t="s">
        <v>435</v>
      </c>
      <c r="B4" s="30">
        <v>42856</v>
      </c>
      <c r="C4" s="9" t="s">
        <v>611</v>
      </c>
    </row>
    <row r="9" spans="1:3" ht="15.45" x14ac:dyDescent="0.4">
      <c r="A9" s="165"/>
    </row>
  </sheetData>
  <pageMargins left="0.7" right="0.7" top="0.75" bottom="0.75" header="0.3" footer="0.3"/>
  <customProperties>
    <customPr name="EpmWorksheetKeyString_GUID" r:id="rId1"/>
  </customPropertie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EC68A-F7FA-4224-B456-AF22AD8AB57B}">
  <dimension ref="A1:C28"/>
  <sheetViews>
    <sheetView workbookViewId="0">
      <selection activeCell="A25" sqref="A25:A27"/>
    </sheetView>
  </sheetViews>
  <sheetFormatPr defaultRowHeight="14.6" x14ac:dyDescent="0.4"/>
  <cols>
    <col min="1" max="1" width="67.4609375" bestFit="1" customWidth="1"/>
    <col min="2" max="2" width="9.3046875" customWidth="1"/>
    <col min="3" max="3" width="9.3046875" style="57" customWidth="1"/>
  </cols>
  <sheetData>
    <row r="1" spans="1:3" ht="15" customHeight="1" x14ac:dyDescent="0.4">
      <c r="A1" s="32" t="s">
        <v>436</v>
      </c>
      <c r="B1" s="115"/>
      <c r="C1" s="134"/>
    </row>
    <row r="2" spans="1:3" ht="30" x14ac:dyDescent="0.4">
      <c r="A2" s="102"/>
      <c r="B2" s="95"/>
      <c r="C2" s="102" t="s">
        <v>107</v>
      </c>
    </row>
    <row r="3" spans="1:3" ht="14.7" customHeight="1" x14ac:dyDescent="0.4">
      <c r="A3" s="9" t="s">
        <v>376</v>
      </c>
      <c r="B3" s="135"/>
      <c r="C3" s="102"/>
    </row>
    <row r="4" spans="1:3" ht="14.7" customHeight="1" x14ac:dyDescent="0.4">
      <c r="A4" s="208" t="s">
        <v>437</v>
      </c>
      <c r="B4" s="135"/>
      <c r="C4" s="137">
        <v>1396</v>
      </c>
    </row>
    <row r="5" spans="1:3" ht="14.7" customHeight="1" x14ac:dyDescent="0.4">
      <c r="A5" s="208" t="s">
        <v>438</v>
      </c>
      <c r="B5" s="135"/>
      <c r="C5" s="138">
        <v>37</v>
      </c>
    </row>
    <row r="6" spans="1:3" ht="14.7" customHeight="1" x14ac:dyDescent="0.4">
      <c r="A6" s="207" t="s">
        <v>439</v>
      </c>
      <c r="B6" s="139"/>
      <c r="C6" s="140">
        <f>SUM(C4:C5)</f>
        <v>1433</v>
      </c>
    </row>
    <row r="7" spans="1:3" ht="14.7" customHeight="1" x14ac:dyDescent="0.4">
      <c r="A7" s="208" t="s">
        <v>440</v>
      </c>
      <c r="B7" s="135"/>
      <c r="C7" s="102">
        <v>457</v>
      </c>
    </row>
    <row r="8" spans="1:3" s="29" customFormat="1" ht="14.7" customHeight="1" x14ac:dyDescent="0.4">
      <c r="A8" s="22" t="s">
        <v>441</v>
      </c>
      <c r="B8" s="139"/>
      <c r="C8" s="141">
        <v>1890</v>
      </c>
    </row>
    <row r="9" spans="1:3" ht="14.9" customHeight="1" x14ac:dyDescent="0.4">
      <c r="A9" s="9"/>
      <c r="B9" s="135"/>
      <c r="C9" s="102"/>
    </row>
    <row r="10" spans="1:3" ht="14.9" customHeight="1" x14ac:dyDescent="0.4">
      <c r="A10" s="9" t="s">
        <v>379</v>
      </c>
      <c r="B10" s="135"/>
      <c r="C10" s="137">
        <v>1289</v>
      </c>
    </row>
    <row r="11" spans="1:3" ht="14.9" customHeight="1" x14ac:dyDescent="0.4">
      <c r="A11" s="9" t="s">
        <v>442</v>
      </c>
      <c r="B11" s="135"/>
      <c r="C11" s="102"/>
    </row>
    <row r="12" spans="1:3" ht="30" customHeight="1" x14ac:dyDescent="0.4">
      <c r="A12" s="9" t="s">
        <v>443</v>
      </c>
      <c r="B12" s="135"/>
      <c r="C12" s="102">
        <v>1</v>
      </c>
    </row>
    <row r="13" spans="1:3" ht="14.9" customHeight="1" x14ac:dyDescent="0.4">
      <c r="A13" s="9" t="s">
        <v>444</v>
      </c>
      <c r="B13" s="135"/>
      <c r="C13" s="102">
        <v>54</v>
      </c>
    </row>
    <row r="14" spans="1:3" ht="14.9" customHeight="1" x14ac:dyDescent="0.4">
      <c r="A14" s="9" t="s">
        <v>445</v>
      </c>
      <c r="B14" s="135"/>
      <c r="C14" s="102">
        <v>16</v>
      </c>
    </row>
    <row r="15" spans="1:3" ht="14.9" customHeight="1" x14ac:dyDescent="0.4">
      <c r="A15" s="9" t="s">
        <v>446</v>
      </c>
      <c r="B15" s="135"/>
      <c r="C15" s="102">
        <v>119</v>
      </c>
    </row>
    <row r="16" spans="1:3" ht="14.9" customHeight="1" x14ac:dyDescent="0.4">
      <c r="A16" s="9" t="s">
        <v>447</v>
      </c>
      <c r="B16" s="135"/>
      <c r="C16" s="102">
        <v>49</v>
      </c>
    </row>
    <row r="17" spans="1:3" ht="14.9" customHeight="1" x14ac:dyDescent="0.4">
      <c r="A17" s="9" t="s">
        <v>380</v>
      </c>
      <c r="B17" s="135"/>
      <c r="C17" s="102">
        <v>62</v>
      </c>
    </row>
    <row r="18" spans="1:3" s="29" customFormat="1" ht="14.9" customHeight="1" x14ac:dyDescent="0.4">
      <c r="A18" s="22" t="s">
        <v>448</v>
      </c>
      <c r="B18" s="139"/>
      <c r="C18" s="141">
        <v>1590</v>
      </c>
    </row>
    <row r="19" spans="1:3" ht="14.9" customHeight="1" x14ac:dyDescent="0.4">
      <c r="A19" s="9" t="s">
        <v>449</v>
      </c>
      <c r="B19" s="135"/>
      <c r="C19" s="102">
        <v>300</v>
      </c>
    </row>
    <row r="20" spans="1:3" s="29" customFormat="1" ht="14.9" customHeight="1" x14ac:dyDescent="0.4">
      <c r="A20" s="22" t="s">
        <v>363</v>
      </c>
      <c r="B20" s="139"/>
      <c r="C20" s="141">
        <v>1890</v>
      </c>
    </row>
    <row r="21" spans="1:3" s="29" customFormat="1" ht="14.9" customHeight="1" x14ac:dyDescent="0.4">
      <c r="A21" s="22" t="s">
        <v>381</v>
      </c>
      <c r="B21" s="142"/>
      <c r="C21" s="143" t="s">
        <v>32</v>
      </c>
    </row>
    <row r="22" spans="1:3" x14ac:dyDescent="0.4">
      <c r="A22" s="75"/>
      <c r="B22" s="75"/>
      <c r="C22" s="132"/>
    </row>
    <row r="23" spans="1:3" ht="45" x14ac:dyDescent="0.4">
      <c r="A23" s="209" t="s">
        <v>450</v>
      </c>
      <c r="B23" s="75"/>
      <c r="C23" s="132"/>
    </row>
    <row r="24" spans="1:3" ht="15" x14ac:dyDescent="0.4">
      <c r="A24" s="144"/>
      <c r="B24" s="75"/>
      <c r="C24" s="132"/>
    </row>
    <row r="25" spans="1:3" x14ac:dyDescent="0.4">
      <c r="A25" s="75"/>
      <c r="B25" s="75"/>
      <c r="C25" s="132"/>
    </row>
    <row r="26" spans="1:3" ht="15.45" x14ac:dyDescent="0.4">
      <c r="A26" s="165"/>
      <c r="B26" s="75"/>
      <c r="C26" s="132"/>
    </row>
    <row r="27" spans="1:3" x14ac:dyDescent="0.4">
      <c r="A27" s="75"/>
      <c r="B27" s="75"/>
      <c r="C27" s="132"/>
    </row>
    <row r="28" spans="1:3" x14ac:dyDescent="0.4">
      <c r="A28" s="75"/>
      <c r="B28" s="75"/>
      <c r="C28" s="132"/>
    </row>
  </sheetData>
  <pageMargins left="0.7" right="0.7" top="0.75" bottom="0.75" header="0.3" footer="0.3"/>
  <customProperties>
    <customPr name="EpmWorksheetKeyString_GUID" r:id="rId1"/>
  </customPropertie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0B914-E0BB-4F82-9560-F23F2D0F827A}">
  <dimension ref="A1:E25"/>
  <sheetViews>
    <sheetView workbookViewId="0">
      <selection activeCell="E24" sqref="E24"/>
    </sheetView>
  </sheetViews>
  <sheetFormatPr defaultRowHeight="14.6" x14ac:dyDescent="0.4"/>
  <cols>
    <col min="1" max="1" width="39" customWidth="1"/>
    <col min="2" max="2" width="9.3046875" customWidth="1"/>
    <col min="3" max="3" width="9.3046875" style="57" customWidth="1"/>
  </cols>
  <sheetData>
    <row r="1" spans="1:5" ht="15" x14ac:dyDescent="0.4">
      <c r="A1" s="210" t="s">
        <v>451</v>
      </c>
      <c r="B1" s="115"/>
      <c r="C1" s="115"/>
      <c r="D1" s="115"/>
      <c r="E1" s="75"/>
    </row>
    <row r="2" spans="1:5" ht="15" x14ac:dyDescent="0.4">
      <c r="A2" s="109"/>
      <c r="B2" s="126"/>
      <c r="C2" s="127"/>
      <c r="D2" s="128"/>
      <c r="E2" s="75"/>
    </row>
    <row r="3" spans="1:5" ht="15" x14ac:dyDescent="0.4">
      <c r="A3" s="102"/>
      <c r="B3" s="257" t="s">
        <v>57</v>
      </c>
      <c r="C3" s="258"/>
      <c r="D3" s="255"/>
      <c r="E3" s="75"/>
    </row>
    <row r="4" spans="1:5" ht="15" x14ac:dyDescent="0.4">
      <c r="A4" s="102"/>
      <c r="B4" s="196" t="s">
        <v>101</v>
      </c>
      <c r="C4" s="196" t="s">
        <v>257</v>
      </c>
      <c r="D4" s="196" t="s">
        <v>102</v>
      </c>
      <c r="E4" s="75"/>
    </row>
    <row r="5" spans="1:5" x14ac:dyDescent="0.4">
      <c r="A5" s="259"/>
      <c r="B5" s="259" t="s">
        <v>98</v>
      </c>
      <c r="C5" s="259" t="s">
        <v>98</v>
      </c>
      <c r="D5" s="259" t="s">
        <v>98</v>
      </c>
      <c r="E5" s="75"/>
    </row>
    <row r="6" spans="1:5" x14ac:dyDescent="0.4">
      <c r="A6" s="259"/>
      <c r="B6" s="259"/>
      <c r="C6" s="259"/>
      <c r="D6" s="259"/>
      <c r="E6" s="75"/>
    </row>
    <row r="7" spans="1:5" ht="15" x14ac:dyDescent="0.4">
      <c r="A7" s="9" t="s">
        <v>183</v>
      </c>
      <c r="B7" s="96">
        <v>371</v>
      </c>
      <c r="C7" s="102" t="s">
        <v>32</v>
      </c>
      <c r="D7" s="96">
        <v>371</v>
      </c>
      <c r="E7" s="75"/>
    </row>
    <row r="8" spans="1:5" ht="15" x14ac:dyDescent="0.4">
      <c r="A8" s="9" t="s">
        <v>368</v>
      </c>
      <c r="B8" s="102" t="s">
        <v>32</v>
      </c>
      <c r="C8" s="102" t="s">
        <v>32</v>
      </c>
      <c r="D8" s="102" t="s">
        <v>32</v>
      </c>
      <c r="E8" s="75"/>
    </row>
    <row r="9" spans="1:5" ht="15" x14ac:dyDescent="0.4">
      <c r="A9" s="9" t="s">
        <v>369</v>
      </c>
      <c r="B9" s="96">
        <v>234</v>
      </c>
      <c r="C9" s="102" t="s">
        <v>32</v>
      </c>
      <c r="D9" s="96">
        <v>234</v>
      </c>
      <c r="E9" s="75"/>
    </row>
    <row r="10" spans="1:5" ht="15" x14ac:dyDescent="0.4">
      <c r="A10" s="9" t="s">
        <v>452</v>
      </c>
      <c r="B10" s="96">
        <v>74</v>
      </c>
      <c r="C10" s="102" t="s">
        <v>32</v>
      </c>
      <c r="D10" s="96">
        <v>74</v>
      </c>
      <c r="E10" s="75"/>
    </row>
    <row r="11" spans="1:5" ht="15" x14ac:dyDescent="0.4">
      <c r="A11" s="9" t="s">
        <v>453</v>
      </c>
      <c r="B11" s="96">
        <v>62</v>
      </c>
      <c r="C11" s="102" t="s">
        <v>32</v>
      </c>
      <c r="D11" s="96">
        <v>62</v>
      </c>
      <c r="E11" s="75"/>
    </row>
    <row r="12" spans="1:5" ht="30" x14ac:dyDescent="0.4">
      <c r="A12" s="9" t="s">
        <v>454</v>
      </c>
      <c r="B12" s="96">
        <v>5</v>
      </c>
      <c r="C12" s="102" t="s">
        <v>32</v>
      </c>
      <c r="D12" s="96">
        <v>5</v>
      </c>
      <c r="E12" s="75"/>
    </row>
    <row r="13" spans="1:5" ht="15" x14ac:dyDescent="0.4">
      <c r="A13" s="9" t="s">
        <v>455</v>
      </c>
      <c r="B13" s="102" t="s">
        <v>32</v>
      </c>
      <c r="C13" s="102" t="s">
        <v>32</v>
      </c>
      <c r="D13" s="102" t="s">
        <v>32</v>
      </c>
      <c r="E13" s="75"/>
    </row>
    <row r="14" spans="1:5" ht="15" x14ac:dyDescent="0.4">
      <c r="A14" s="9" t="s">
        <v>370</v>
      </c>
      <c r="B14" s="96">
        <v>826</v>
      </c>
      <c r="C14" s="102" t="s">
        <v>32</v>
      </c>
      <c r="D14" s="96">
        <v>826</v>
      </c>
      <c r="E14" s="75"/>
    </row>
    <row r="15" spans="1:5" ht="15" x14ac:dyDescent="0.4">
      <c r="A15" s="9" t="s">
        <v>456</v>
      </c>
      <c r="B15" s="102" t="s">
        <v>32</v>
      </c>
      <c r="C15" s="129" t="s">
        <v>115</v>
      </c>
      <c r="D15" s="129" t="s">
        <v>115</v>
      </c>
      <c r="E15" s="75"/>
    </row>
    <row r="16" spans="1:5" ht="15" x14ac:dyDescent="0.4">
      <c r="A16" s="9" t="s">
        <v>457</v>
      </c>
      <c r="B16" s="102" t="s">
        <v>32</v>
      </c>
      <c r="C16" s="102" t="s">
        <v>32</v>
      </c>
      <c r="D16" s="102" t="s">
        <v>32</v>
      </c>
      <c r="E16" s="75"/>
    </row>
    <row r="17" spans="1:5" ht="15" x14ac:dyDescent="0.4">
      <c r="A17" s="9" t="s">
        <v>232</v>
      </c>
      <c r="B17" s="96">
        <v>18</v>
      </c>
      <c r="C17" s="102" t="s">
        <v>32</v>
      </c>
      <c r="D17" s="96">
        <v>18</v>
      </c>
      <c r="E17" s="75"/>
    </row>
    <row r="18" spans="1:5" s="29" customFormat="1" ht="15.45" x14ac:dyDescent="0.4">
      <c r="A18" s="22" t="s">
        <v>371</v>
      </c>
      <c r="B18" s="130">
        <v>1590</v>
      </c>
      <c r="C18" s="131" t="s">
        <v>115</v>
      </c>
      <c r="D18" s="130">
        <v>157</v>
      </c>
      <c r="E18" s="84"/>
    </row>
    <row r="19" spans="1:5" x14ac:dyDescent="0.4">
      <c r="A19" s="75"/>
      <c r="B19" s="75"/>
      <c r="C19" s="132"/>
      <c r="D19" s="75"/>
      <c r="E19" s="75"/>
    </row>
    <row r="20" spans="1:5" x14ac:dyDescent="0.4">
      <c r="A20" s="75"/>
      <c r="B20" s="75"/>
      <c r="C20" s="132"/>
      <c r="D20" s="75"/>
      <c r="E20" s="75"/>
    </row>
    <row r="21" spans="1:5" x14ac:dyDescent="0.4">
      <c r="A21" s="133"/>
      <c r="B21" s="75"/>
      <c r="C21" s="132"/>
      <c r="D21" s="75"/>
      <c r="E21" s="75"/>
    </row>
    <row r="22" spans="1:5" x14ac:dyDescent="0.4">
      <c r="A22" s="133"/>
      <c r="B22" s="75"/>
      <c r="C22" s="132"/>
      <c r="D22" s="75"/>
      <c r="E22" s="75"/>
    </row>
    <row r="23" spans="1:5" ht="15.45" x14ac:dyDescent="0.4">
      <c r="A23" s="165"/>
    </row>
    <row r="25" spans="1:5" x14ac:dyDescent="0.4">
      <c r="A25" s="42"/>
    </row>
  </sheetData>
  <mergeCells count="5">
    <mergeCell ref="B3:D3"/>
    <mergeCell ref="A5:A6"/>
    <mergeCell ref="B5:B6"/>
    <mergeCell ref="C5:C6"/>
    <mergeCell ref="D5:D6"/>
  </mergeCells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05B45-4C7C-475D-AFEE-12A940CEFC0B}">
  <dimension ref="A1:D16"/>
  <sheetViews>
    <sheetView workbookViewId="0">
      <selection activeCell="A14" sqref="A14"/>
    </sheetView>
  </sheetViews>
  <sheetFormatPr defaultRowHeight="14.6" x14ac:dyDescent="0.4"/>
  <cols>
    <col min="1" max="1" width="39" customWidth="1"/>
    <col min="2" max="2" width="20.23046875" customWidth="1"/>
  </cols>
  <sheetData>
    <row r="1" spans="1:4" ht="15" x14ac:dyDescent="0.4">
      <c r="A1" s="216" t="s">
        <v>602</v>
      </c>
      <c r="B1" s="115"/>
      <c r="C1" s="115"/>
      <c r="D1" s="75"/>
    </row>
    <row r="2" spans="1:4" ht="30" x14ac:dyDescent="0.4">
      <c r="A2" s="103"/>
      <c r="B2" s="235" t="s">
        <v>603</v>
      </c>
    </row>
    <row r="3" spans="1:4" ht="15" x14ac:dyDescent="0.4">
      <c r="A3" s="215" t="s">
        <v>604</v>
      </c>
      <c r="B3" s="96">
        <v>2</v>
      </c>
    </row>
    <row r="4" spans="1:4" ht="15" x14ac:dyDescent="0.4">
      <c r="A4" s="215" t="s">
        <v>605</v>
      </c>
      <c r="B4" s="96">
        <v>19.05</v>
      </c>
    </row>
    <row r="5" spans="1:4" ht="15" x14ac:dyDescent="0.4">
      <c r="A5" s="215" t="s">
        <v>302</v>
      </c>
      <c r="B5" s="96">
        <v>22.34</v>
      </c>
    </row>
    <row r="6" spans="1:4" ht="15.45" x14ac:dyDescent="0.4">
      <c r="A6" s="221" t="s">
        <v>304</v>
      </c>
      <c r="B6" s="99">
        <v>43.39</v>
      </c>
    </row>
    <row r="7" spans="1:4" x14ac:dyDescent="0.4">
      <c r="A7" s="75"/>
    </row>
    <row r="8" spans="1:4" x14ac:dyDescent="0.4">
      <c r="A8" s="75"/>
    </row>
    <row r="9" spans="1:4" x14ac:dyDescent="0.4">
      <c r="A9" s="75"/>
    </row>
    <row r="10" spans="1:4" s="29" customFormat="1" x14ac:dyDescent="0.4">
      <c r="A10" s="84"/>
    </row>
    <row r="11" spans="1:4" x14ac:dyDescent="0.4">
      <c r="A11" s="75"/>
      <c r="B11" s="75"/>
      <c r="C11" s="75"/>
      <c r="D11" s="75"/>
    </row>
    <row r="12" spans="1:4" x14ac:dyDescent="0.4">
      <c r="A12" s="75"/>
      <c r="B12" s="75"/>
      <c r="C12" s="75"/>
      <c r="D12" s="75"/>
    </row>
    <row r="13" spans="1:4" x14ac:dyDescent="0.4">
      <c r="A13" s="133"/>
      <c r="B13" s="75"/>
      <c r="C13" s="75"/>
      <c r="D13" s="75"/>
    </row>
    <row r="14" spans="1:4" ht="15.45" x14ac:dyDescent="0.4">
      <c r="A14" s="165"/>
    </row>
    <row r="16" spans="1:4" x14ac:dyDescent="0.4">
      <c r="A16" s="42"/>
    </row>
  </sheetData>
  <pageMargins left="0.7" right="0.7" top="0.75" bottom="0.75" header="0.3" footer="0.3"/>
  <customProperties>
    <customPr name="EpmWorksheetKeyString_GUID" r:id="rId1"/>
  </customPropertie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97153-A3A1-4D73-85E0-CCDED47CF271}">
  <dimension ref="A1:G24"/>
  <sheetViews>
    <sheetView workbookViewId="0">
      <selection activeCell="A20" sqref="A20:A23"/>
    </sheetView>
  </sheetViews>
  <sheetFormatPr defaultRowHeight="14.6" x14ac:dyDescent="0.4"/>
  <cols>
    <col min="1" max="1" width="34.3046875" customWidth="1"/>
    <col min="2" max="4" width="9.3046875" customWidth="1"/>
    <col min="6" max="6" width="9.69140625" bestFit="1" customWidth="1"/>
  </cols>
  <sheetData>
    <row r="1" spans="1:7" ht="15" customHeight="1" x14ac:dyDescent="0.4">
      <c r="A1" s="32" t="s">
        <v>458</v>
      </c>
      <c r="B1" s="115"/>
      <c r="C1" s="115"/>
      <c r="D1" s="115"/>
      <c r="E1" s="32"/>
      <c r="F1" s="32"/>
      <c r="G1" s="32"/>
    </row>
    <row r="2" spans="1:7" ht="15" x14ac:dyDescent="0.4">
      <c r="A2" s="102"/>
      <c r="B2" s="257" t="s">
        <v>57</v>
      </c>
      <c r="C2" s="258"/>
      <c r="D2" s="255"/>
      <c r="E2" s="250" t="s">
        <v>56</v>
      </c>
      <c r="F2" s="250"/>
      <c r="G2" s="250"/>
    </row>
    <row r="3" spans="1:7" ht="15" x14ac:dyDescent="0.4">
      <c r="A3" s="102"/>
      <c r="B3" s="196" t="s">
        <v>101</v>
      </c>
      <c r="C3" s="196" t="s">
        <v>257</v>
      </c>
      <c r="D3" s="196" t="s">
        <v>102</v>
      </c>
      <c r="E3" s="196" t="s">
        <v>101</v>
      </c>
      <c r="F3" s="196" t="s">
        <v>257</v>
      </c>
      <c r="G3" s="196" t="s">
        <v>102</v>
      </c>
    </row>
    <row r="4" spans="1:7" x14ac:dyDescent="0.4">
      <c r="A4" s="259"/>
      <c r="B4" s="259" t="s">
        <v>98</v>
      </c>
      <c r="C4" s="259" t="s">
        <v>98</v>
      </c>
      <c r="D4" s="259" t="s">
        <v>98</v>
      </c>
      <c r="E4" s="260" t="s">
        <v>98</v>
      </c>
      <c r="F4" s="260" t="s">
        <v>98</v>
      </c>
      <c r="G4" s="260" t="s">
        <v>98</v>
      </c>
    </row>
    <row r="5" spans="1:7" x14ac:dyDescent="0.4">
      <c r="A5" s="259"/>
      <c r="B5" s="259"/>
      <c r="C5" s="259"/>
      <c r="D5" s="259"/>
      <c r="E5" s="260"/>
      <c r="F5" s="260"/>
      <c r="G5" s="260"/>
    </row>
    <row r="6" spans="1:7" ht="14.9" customHeight="1" x14ac:dyDescent="0.4">
      <c r="A6" s="9" t="s">
        <v>183</v>
      </c>
      <c r="B6" s="124">
        <v>27416</v>
      </c>
      <c r="C6" s="111" t="s">
        <v>32</v>
      </c>
      <c r="D6" s="124">
        <v>27416</v>
      </c>
      <c r="E6" s="10">
        <v>31199</v>
      </c>
      <c r="F6" s="10" t="s">
        <v>32</v>
      </c>
      <c r="G6" s="10">
        <v>31199</v>
      </c>
    </row>
    <row r="7" spans="1:7" ht="14.9" customHeight="1" x14ac:dyDescent="0.4">
      <c r="A7" s="9" t="s">
        <v>368</v>
      </c>
      <c r="B7" s="124">
        <v>11426</v>
      </c>
      <c r="C7" s="119" t="s">
        <v>103</v>
      </c>
      <c r="D7" s="124">
        <v>6122</v>
      </c>
      <c r="E7" s="10">
        <v>11669</v>
      </c>
      <c r="F7" s="10">
        <v>-4749</v>
      </c>
      <c r="G7" s="10">
        <v>6920</v>
      </c>
    </row>
    <row r="8" spans="1:7" ht="14.9" customHeight="1" x14ac:dyDescent="0.4">
      <c r="A8" s="9" t="s">
        <v>369</v>
      </c>
      <c r="B8" s="124">
        <v>9518</v>
      </c>
      <c r="C8" s="119" t="s">
        <v>104</v>
      </c>
      <c r="D8" s="124">
        <v>5969</v>
      </c>
      <c r="E8" s="10">
        <v>7712</v>
      </c>
      <c r="F8" s="10">
        <v>-2635</v>
      </c>
      <c r="G8" s="10">
        <v>5077</v>
      </c>
    </row>
    <row r="9" spans="1:7" ht="14.9" customHeight="1" x14ac:dyDescent="0.4">
      <c r="A9" s="9" t="s">
        <v>452</v>
      </c>
      <c r="B9" s="124">
        <v>5156</v>
      </c>
      <c r="C9" s="111" t="s">
        <v>32</v>
      </c>
      <c r="D9" s="124">
        <v>5156</v>
      </c>
      <c r="E9" s="10">
        <v>5393</v>
      </c>
      <c r="F9" s="10" t="s">
        <v>32</v>
      </c>
      <c r="G9" s="10">
        <v>5393</v>
      </c>
    </row>
    <row r="10" spans="1:7" ht="14.9" customHeight="1" x14ac:dyDescent="0.4">
      <c r="A10" s="9" t="s">
        <v>453</v>
      </c>
      <c r="B10" s="124">
        <v>1011</v>
      </c>
      <c r="C10" s="111" t="s">
        <v>32</v>
      </c>
      <c r="D10" s="124">
        <v>1011</v>
      </c>
      <c r="E10" s="10">
        <v>1046</v>
      </c>
      <c r="F10" s="10" t="s">
        <v>32</v>
      </c>
      <c r="G10" s="10">
        <v>1046</v>
      </c>
    </row>
    <row r="11" spans="1:7" ht="14.9" customHeight="1" x14ac:dyDescent="0.4">
      <c r="A11" s="9" t="s">
        <v>454</v>
      </c>
      <c r="B11" s="124">
        <v>164</v>
      </c>
      <c r="C11" s="111" t="s">
        <v>32</v>
      </c>
      <c r="D11" s="124">
        <v>164</v>
      </c>
      <c r="E11" s="10">
        <v>323</v>
      </c>
      <c r="F11" s="10" t="s">
        <v>32</v>
      </c>
      <c r="G11" s="10">
        <v>323</v>
      </c>
    </row>
    <row r="12" spans="1:7" ht="14.9" customHeight="1" x14ac:dyDescent="0.4">
      <c r="A12" s="9" t="s">
        <v>455</v>
      </c>
      <c r="B12" s="124">
        <v>461</v>
      </c>
      <c r="C12" s="119" t="s">
        <v>116</v>
      </c>
      <c r="D12" s="124">
        <v>253</v>
      </c>
      <c r="E12" s="10">
        <v>188</v>
      </c>
      <c r="F12" s="10">
        <v>-123</v>
      </c>
      <c r="G12" s="10">
        <v>65</v>
      </c>
    </row>
    <row r="13" spans="1:7" ht="14.9" customHeight="1" x14ac:dyDescent="0.4">
      <c r="A13" s="9" t="s">
        <v>370</v>
      </c>
      <c r="B13" s="124">
        <v>3986</v>
      </c>
      <c r="C13" s="119" t="s">
        <v>105</v>
      </c>
      <c r="D13" s="124">
        <v>2430</v>
      </c>
      <c r="E13" s="10">
        <v>3687</v>
      </c>
      <c r="F13" s="10">
        <v>-1109</v>
      </c>
      <c r="G13" s="10">
        <v>2578</v>
      </c>
    </row>
    <row r="14" spans="1:7" ht="14.9" customHeight="1" x14ac:dyDescent="0.4">
      <c r="A14" s="9" t="s">
        <v>456</v>
      </c>
      <c r="B14" s="119" t="s">
        <v>32</v>
      </c>
      <c r="C14" s="119" t="s">
        <v>115</v>
      </c>
      <c r="D14" s="119" t="s">
        <v>115</v>
      </c>
      <c r="E14" s="10" t="s">
        <v>32</v>
      </c>
      <c r="F14" s="10">
        <v>-2893</v>
      </c>
      <c r="G14" s="10">
        <v>-2893</v>
      </c>
    </row>
    <row r="15" spans="1:7" ht="14.9" customHeight="1" x14ac:dyDescent="0.4">
      <c r="A15" s="9" t="s">
        <v>457</v>
      </c>
      <c r="B15" s="124">
        <v>138</v>
      </c>
      <c r="C15" s="111" t="s">
        <v>32</v>
      </c>
      <c r="D15" s="124">
        <v>138</v>
      </c>
      <c r="E15" s="10">
        <v>894</v>
      </c>
      <c r="F15" s="10" t="s">
        <v>32</v>
      </c>
      <c r="G15" s="10">
        <v>894</v>
      </c>
    </row>
    <row r="16" spans="1:7" ht="15" x14ac:dyDescent="0.4">
      <c r="A16" s="9" t="s">
        <v>232</v>
      </c>
      <c r="B16" s="124">
        <v>1456</v>
      </c>
      <c r="C16" s="125" t="s">
        <v>117</v>
      </c>
      <c r="D16" s="124">
        <v>849</v>
      </c>
      <c r="E16" s="10">
        <v>1968</v>
      </c>
      <c r="F16" s="10">
        <v>-537</v>
      </c>
      <c r="G16" s="10">
        <v>1431</v>
      </c>
    </row>
    <row r="17" spans="1:7" s="29" customFormat="1" ht="30.9" x14ac:dyDescent="0.4">
      <c r="A17" s="22" t="s">
        <v>371</v>
      </c>
      <c r="B17" s="187">
        <v>60732</v>
      </c>
      <c r="C17" s="188" t="s">
        <v>118</v>
      </c>
      <c r="D17" s="187">
        <v>48075</v>
      </c>
      <c r="E17" s="58">
        <v>64079</v>
      </c>
      <c r="F17" s="58">
        <v>-12046</v>
      </c>
      <c r="G17" s="58">
        <v>52033</v>
      </c>
    </row>
    <row r="18" spans="1:7" x14ac:dyDescent="0.4">
      <c r="A18" s="75"/>
      <c r="B18" s="75"/>
      <c r="C18" s="75"/>
      <c r="D18" s="75"/>
    </row>
    <row r="19" spans="1:7" x14ac:dyDescent="0.4">
      <c r="A19" s="75"/>
      <c r="B19" s="75"/>
      <c r="C19" s="75"/>
      <c r="D19" s="75"/>
    </row>
    <row r="20" spans="1:7" x14ac:dyDescent="0.4">
      <c r="A20" s="75"/>
      <c r="B20" s="75"/>
      <c r="C20" s="75"/>
      <c r="D20" s="75"/>
    </row>
    <row r="21" spans="1:7" x14ac:dyDescent="0.4">
      <c r="A21" s="75"/>
      <c r="B21" s="75"/>
      <c r="C21" s="75"/>
      <c r="D21" s="75"/>
    </row>
    <row r="22" spans="1:7" x14ac:dyDescent="0.4">
      <c r="A22" s="190"/>
      <c r="B22" s="75"/>
      <c r="C22" s="75"/>
      <c r="D22" s="75"/>
    </row>
    <row r="23" spans="1:7" ht="15.45" x14ac:dyDescent="0.4">
      <c r="A23" s="165"/>
      <c r="B23" s="75"/>
      <c r="C23" s="75"/>
      <c r="D23" s="75"/>
    </row>
    <row r="24" spans="1:7" x14ac:dyDescent="0.4">
      <c r="A24" s="75"/>
      <c r="B24" s="75"/>
      <c r="C24" s="75"/>
      <c r="D24" s="75"/>
    </row>
  </sheetData>
  <mergeCells count="9">
    <mergeCell ref="A4:A5"/>
    <mergeCell ref="F4:F5"/>
    <mergeCell ref="E2:G2"/>
    <mergeCell ref="E4:E5"/>
    <mergeCell ref="G4:G5"/>
    <mergeCell ref="B2:D2"/>
    <mergeCell ref="B4:B5"/>
    <mergeCell ref="C4:C5"/>
    <mergeCell ref="D4:D5"/>
  </mergeCells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3716-40DE-4DDA-BA0F-205950EEF1F2}">
  <dimension ref="A1:D20"/>
  <sheetViews>
    <sheetView workbookViewId="0">
      <selection activeCell="F16" sqref="F16"/>
    </sheetView>
  </sheetViews>
  <sheetFormatPr defaultRowHeight="14.6" x14ac:dyDescent="0.4"/>
  <cols>
    <col min="1" max="1" width="23.69140625" customWidth="1"/>
    <col min="2" max="3" width="9.53515625" customWidth="1"/>
  </cols>
  <sheetData>
    <row r="1" spans="1:4" ht="15" x14ac:dyDescent="0.4">
      <c r="A1" s="211" t="s">
        <v>459</v>
      </c>
      <c r="B1" s="122"/>
      <c r="C1" s="122"/>
    </row>
    <row r="2" spans="1:4" ht="15" x14ac:dyDescent="0.4">
      <c r="A2" s="102"/>
      <c r="B2" s="102" t="s">
        <v>57</v>
      </c>
      <c r="C2" s="102" t="s">
        <v>56</v>
      </c>
    </row>
    <row r="3" spans="1:4" ht="15" x14ac:dyDescent="0.4">
      <c r="A3" s="102"/>
      <c r="B3" s="102" t="s">
        <v>98</v>
      </c>
      <c r="C3" s="102" t="s">
        <v>98</v>
      </c>
    </row>
    <row r="4" spans="1:4" ht="14.9" customHeight="1" x14ac:dyDescent="0.4">
      <c r="A4" s="9" t="s">
        <v>323</v>
      </c>
      <c r="B4" s="117">
        <v>32432</v>
      </c>
      <c r="C4" s="111">
        <v>34450</v>
      </c>
    </row>
    <row r="5" spans="1:4" ht="14.9" customHeight="1" x14ac:dyDescent="0.4">
      <c r="A5" s="9" t="s">
        <v>324</v>
      </c>
      <c r="B5" s="117">
        <v>3644</v>
      </c>
      <c r="C5" s="111">
        <v>3857</v>
      </c>
    </row>
    <row r="6" spans="1:4" ht="15" customHeight="1" x14ac:dyDescent="0.4">
      <c r="A6" s="9" t="s">
        <v>325</v>
      </c>
      <c r="B6" s="117">
        <v>8804</v>
      </c>
      <c r="C6" s="111">
        <v>9412</v>
      </c>
    </row>
    <row r="7" spans="1:4" s="29" customFormat="1" ht="15.45" x14ac:dyDescent="0.4">
      <c r="A7" s="22" t="s">
        <v>326</v>
      </c>
      <c r="B7" s="112">
        <v>44880</v>
      </c>
      <c r="C7" s="113">
        <v>47719</v>
      </c>
    </row>
    <row r="8" spans="1:4" ht="15" customHeight="1" x14ac:dyDescent="0.4">
      <c r="A8" s="9" t="s">
        <v>327</v>
      </c>
      <c r="B8" s="117">
        <v>566</v>
      </c>
      <c r="C8" s="111">
        <v>717</v>
      </c>
    </row>
    <row r="9" spans="1:4" s="29" customFormat="1" ht="14.9" customHeight="1" x14ac:dyDescent="0.4">
      <c r="A9" s="22" t="s">
        <v>460</v>
      </c>
      <c r="B9" s="112">
        <v>45446</v>
      </c>
      <c r="C9" s="123">
        <v>48436</v>
      </c>
    </row>
    <row r="10" spans="1:4" x14ac:dyDescent="0.4">
      <c r="A10" s="75"/>
      <c r="B10" s="75"/>
      <c r="C10" s="75"/>
    </row>
    <row r="11" spans="1:4" x14ac:dyDescent="0.4">
      <c r="A11" s="75"/>
      <c r="B11" s="75"/>
      <c r="C11" s="75"/>
      <c r="D11" s="75"/>
    </row>
    <row r="12" spans="1:4" x14ac:dyDescent="0.4">
      <c r="A12" s="75"/>
      <c r="B12" s="75"/>
      <c r="C12" s="75"/>
      <c r="D12" s="75"/>
    </row>
    <row r="13" spans="1:4" ht="15.45" x14ac:dyDescent="0.4">
      <c r="A13" s="165"/>
      <c r="B13" s="75"/>
      <c r="C13" s="75"/>
      <c r="D13" s="75"/>
    </row>
    <row r="14" spans="1:4" x14ac:dyDescent="0.4">
      <c r="A14" s="75"/>
      <c r="B14" s="75"/>
      <c r="C14" s="169"/>
      <c r="D14" s="75"/>
    </row>
    <row r="15" spans="1:4" x14ac:dyDescent="0.4">
      <c r="A15" s="75"/>
      <c r="B15" s="75"/>
      <c r="C15" s="75"/>
      <c r="D15" s="75"/>
    </row>
    <row r="16" spans="1:4" x14ac:dyDescent="0.4">
      <c r="A16" s="75"/>
      <c r="B16" s="75"/>
      <c r="C16" s="75"/>
      <c r="D16" s="75"/>
    </row>
    <row r="17" spans="1:4" x14ac:dyDescent="0.4">
      <c r="A17" s="75"/>
      <c r="B17" s="75"/>
      <c r="C17" s="75"/>
      <c r="D17" s="75"/>
    </row>
    <row r="18" spans="1:4" x14ac:dyDescent="0.4">
      <c r="A18" s="75"/>
      <c r="B18" s="75"/>
      <c r="C18" s="75"/>
      <c r="D18" s="75"/>
    </row>
    <row r="19" spans="1:4" x14ac:dyDescent="0.4">
      <c r="A19" s="75"/>
      <c r="B19" s="75"/>
      <c r="C19" s="75"/>
      <c r="D19" s="75"/>
    </row>
    <row r="20" spans="1:4" x14ac:dyDescent="0.4">
      <c r="A20" s="75"/>
      <c r="B20" s="75"/>
      <c r="C20" s="75"/>
      <c r="D20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8CBD8-E36E-4E26-80D2-2E0396C396A7}">
  <dimension ref="A1:E44"/>
  <sheetViews>
    <sheetView workbookViewId="0">
      <selection activeCell="A14" sqref="A14"/>
    </sheetView>
  </sheetViews>
  <sheetFormatPr defaultRowHeight="14.6" x14ac:dyDescent="0.4"/>
  <cols>
    <col min="1" max="1" width="39.69140625" customWidth="1"/>
    <col min="2" max="2" width="7.4609375" customWidth="1"/>
    <col min="3" max="3" width="9.53515625" customWidth="1"/>
    <col min="4" max="4" width="9.53515625" style="29" customWidth="1"/>
  </cols>
  <sheetData>
    <row r="1" spans="1:5" ht="15" customHeight="1" x14ac:dyDescent="0.4">
      <c r="A1" s="32" t="s">
        <v>461</v>
      </c>
      <c r="B1" s="96"/>
      <c r="C1" s="96"/>
      <c r="D1" s="99"/>
      <c r="E1" s="116"/>
    </row>
    <row r="2" spans="1:5" ht="15" x14ac:dyDescent="0.4">
      <c r="A2" s="96"/>
      <c r="B2" s="9" t="s">
        <v>375</v>
      </c>
      <c r="C2" s="96" t="s">
        <v>57</v>
      </c>
      <c r="D2" s="96" t="s">
        <v>56</v>
      </c>
      <c r="E2" s="75"/>
    </row>
    <row r="3" spans="1:5" ht="17.899999999999999" customHeight="1" x14ac:dyDescent="0.4">
      <c r="A3" s="9" t="s">
        <v>462</v>
      </c>
      <c r="B3" s="96"/>
      <c r="C3" s="96"/>
      <c r="D3" s="96"/>
      <c r="E3" s="75"/>
    </row>
    <row r="4" spans="1:5" ht="15.45" x14ac:dyDescent="0.4">
      <c r="A4" s="9" t="s">
        <v>463</v>
      </c>
      <c r="B4" s="96"/>
      <c r="C4" s="117">
        <v>166</v>
      </c>
      <c r="D4" s="104">
        <v>110</v>
      </c>
      <c r="E4" s="75"/>
    </row>
    <row r="5" spans="1:5" ht="15.45" x14ac:dyDescent="0.4">
      <c r="A5" s="9" t="s">
        <v>444</v>
      </c>
      <c r="B5" s="96"/>
      <c r="C5" s="117">
        <v>946</v>
      </c>
      <c r="D5" s="104">
        <v>957</v>
      </c>
      <c r="E5" s="75"/>
    </row>
    <row r="6" spans="1:5" s="29" customFormat="1" ht="15.45" x14ac:dyDescent="0.4">
      <c r="A6" s="22" t="s">
        <v>304</v>
      </c>
      <c r="B6" s="99"/>
      <c r="C6" s="112">
        <v>1112</v>
      </c>
      <c r="D6" s="118">
        <v>1067</v>
      </c>
      <c r="E6" s="84"/>
    </row>
    <row r="7" spans="1:5" ht="15.45" x14ac:dyDescent="0.4">
      <c r="A7" s="9" t="s">
        <v>464</v>
      </c>
      <c r="B7" s="96"/>
      <c r="C7" s="96"/>
      <c r="D7" s="104"/>
      <c r="E7" s="75"/>
    </row>
    <row r="8" spans="1:5" ht="15.45" x14ac:dyDescent="0.4">
      <c r="A8" s="9" t="s">
        <v>465</v>
      </c>
      <c r="B8" s="96">
        <v>6</v>
      </c>
      <c r="C8" s="117">
        <v>775</v>
      </c>
      <c r="D8" s="104">
        <v>905</v>
      </c>
      <c r="E8" s="75"/>
    </row>
    <row r="9" spans="1:5" ht="15.45" x14ac:dyDescent="0.4">
      <c r="A9" s="9" t="s">
        <v>466</v>
      </c>
      <c r="B9" s="96">
        <v>7</v>
      </c>
      <c r="C9" s="117">
        <v>71</v>
      </c>
      <c r="D9" s="104">
        <v>63</v>
      </c>
      <c r="E9" s="75"/>
    </row>
    <row r="10" spans="1:5" ht="15.45" x14ac:dyDescent="0.4">
      <c r="A10" s="9" t="s">
        <v>462</v>
      </c>
      <c r="B10" s="96"/>
      <c r="C10" s="119" t="s">
        <v>119</v>
      </c>
      <c r="D10" s="104">
        <v>1</v>
      </c>
      <c r="E10" s="75"/>
    </row>
    <row r="11" spans="1:5" ht="15" customHeight="1" x14ac:dyDescent="0.4">
      <c r="A11" s="9" t="s">
        <v>463</v>
      </c>
      <c r="B11" s="96"/>
      <c r="C11" s="117">
        <v>60</v>
      </c>
      <c r="D11" s="104">
        <v>60</v>
      </c>
      <c r="E11" s="75"/>
    </row>
    <row r="12" spans="1:5" ht="30" x14ac:dyDescent="0.4">
      <c r="A12" s="9" t="s">
        <v>484</v>
      </c>
      <c r="B12" s="96"/>
      <c r="C12" s="117">
        <v>115</v>
      </c>
      <c r="D12" s="104">
        <v>115</v>
      </c>
      <c r="E12" s="75"/>
    </row>
    <row r="13" spans="1:5" ht="15.45" x14ac:dyDescent="0.4">
      <c r="A13" s="22" t="s">
        <v>304</v>
      </c>
      <c r="B13" s="96"/>
      <c r="C13" s="117">
        <v>30</v>
      </c>
      <c r="D13" s="104">
        <v>17</v>
      </c>
      <c r="E13" s="75"/>
    </row>
    <row r="14" spans="1:5" ht="15.45" x14ac:dyDescent="0.4">
      <c r="A14" s="9" t="s">
        <v>464</v>
      </c>
      <c r="B14" s="96"/>
      <c r="C14" s="119" t="s">
        <v>32</v>
      </c>
      <c r="D14" s="104">
        <v>109</v>
      </c>
      <c r="E14" s="75"/>
    </row>
    <row r="15" spans="1:5" ht="15.45" x14ac:dyDescent="0.4">
      <c r="A15" s="9" t="s">
        <v>465</v>
      </c>
      <c r="B15" s="96"/>
      <c r="C15" s="119" t="s">
        <v>120</v>
      </c>
      <c r="D15" s="120" t="s">
        <v>32</v>
      </c>
      <c r="E15" s="75"/>
    </row>
    <row r="16" spans="1:5" s="29" customFormat="1" ht="15.45" x14ac:dyDescent="0.4">
      <c r="A16" s="9" t="s">
        <v>466</v>
      </c>
      <c r="B16" s="99"/>
      <c r="C16" s="112">
        <v>1027</v>
      </c>
      <c r="D16" s="118">
        <v>1270</v>
      </c>
      <c r="E16" s="84"/>
    </row>
    <row r="17" spans="1:5" ht="15.45" x14ac:dyDescent="0.4">
      <c r="A17" s="9" t="s">
        <v>467</v>
      </c>
      <c r="B17" s="96"/>
      <c r="C17" s="96"/>
      <c r="D17" s="104"/>
      <c r="E17" s="75"/>
    </row>
    <row r="18" spans="1:5" ht="15.45" x14ac:dyDescent="0.4">
      <c r="A18" s="32" t="s">
        <v>468</v>
      </c>
      <c r="B18" s="96"/>
      <c r="C18" s="117">
        <v>1309</v>
      </c>
      <c r="D18" s="104">
        <v>839</v>
      </c>
      <c r="E18" s="75"/>
    </row>
    <row r="19" spans="1:5" ht="15.45" x14ac:dyDescent="0.4">
      <c r="A19" s="32" t="s">
        <v>445</v>
      </c>
      <c r="B19" s="96"/>
      <c r="C19" s="117">
        <v>1136</v>
      </c>
      <c r="D19" s="104">
        <v>732</v>
      </c>
      <c r="E19" s="75"/>
    </row>
    <row r="20" spans="1:5" ht="15.45" x14ac:dyDescent="0.4">
      <c r="A20" s="32" t="s">
        <v>469</v>
      </c>
      <c r="B20" s="96"/>
      <c r="C20" s="117">
        <v>1069</v>
      </c>
      <c r="D20" s="104">
        <v>880</v>
      </c>
      <c r="E20" s="75"/>
    </row>
    <row r="21" spans="1:5" ht="15.45" x14ac:dyDescent="0.4">
      <c r="A21" s="32" t="s">
        <v>446</v>
      </c>
      <c r="B21" s="96"/>
      <c r="C21" s="117">
        <v>1991</v>
      </c>
      <c r="D21" s="121">
        <v>1956</v>
      </c>
      <c r="E21" s="75"/>
    </row>
    <row r="22" spans="1:5" ht="15.45" x14ac:dyDescent="0.4">
      <c r="A22" s="32" t="s">
        <v>470</v>
      </c>
      <c r="B22" s="96"/>
      <c r="C22" s="117">
        <v>3768</v>
      </c>
      <c r="D22" s="121">
        <v>3889</v>
      </c>
      <c r="E22" s="75"/>
    </row>
    <row r="23" spans="1:5" ht="15.45" x14ac:dyDescent="0.4">
      <c r="A23" s="32" t="s">
        <v>471</v>
      </c>
      <c r="B23" s="96"/>
      <c r="C23" s="117">
        <v>52</v>
      </c>
      <c r="D23" s="104">
        <v>605</v>
      </c>
      <c r="E23" s="75"/>
    </row>
    <row r="24" spans="1:5" ht="15.45" x14ac:dyDescent="0.4">
      <c r="A24" s="32" t="s">
        <v>472</v>
      </c>
      <c r="B24" s="96"/>
      <c r="C24" s="117">
        <v>1983</v>
      </c>
      <c r="D24" s="121">
        <v>2293</v>
      </c>
      <c r="E24" s="75"/>
    </row>
    <row r="25" spans="1:5" ht="15.45" x14ac:dyDescent="0.4">
      <c r="A25" s="32" t="s">
        <v>473</v>
      </c>
      <c r="B25" s="96"/>
      <c r="C25" s="117">
        <v>288</v>
      </c>
      <c r="D25" s="104">
        <v>74</v>
      </c>
      <c r="E25" s="75"/>
    </row>
    <row r="26" spans="1:5" ht="15.45" x14ac:dyDescent="0.4">
      <c r="A26" s="32" t="s">
        <v>474</v>
      </c>
      <c r="B26" s="96"/>
      <c r="C26" s="117">
        <v>284</v>
      </c>
      <c r="D26" s="104">
        <v>685</v>
      </c>
      <c r="E26" s="75"/>
    </row>
    <row r="27" spans="1:5" ht="15.45" x14ac:dyDescent="0.4">
      <c r="A27" s="32" t="s">
        <v>475</v>
      </c>
      <c r="B27" s="96"/>
      <c r="C27" s="117">
        <v>60</v>
      </c>
      <c r="D27" s="104">
        <v>128</v>
      </c>
      <c r="E27" s="75"/>
    </row>
    <row r="28" spans="1:5" ht="15.45" x14ac:dyDescent="0.4">
      <c r="A28" s="32" t="s">
        <v>476</v>
      </c>
      <c r="B28" s="96"/>
      <c r="C28" s="117">
        <v>115</v>
      </c>
      <c r="D28" s="104">
        <v>143</v>
      </c>
      <c r="E28" s="75"/>
    </row>
    <row r="29" spans="1:5" ht="15.45" x14ac:dyDescent="0.4">
      <c r="A29" s="32" t="s">
        <v>477</v>
      </c>
      <c r="B29" s="96"/>
      <c r="C29" s="117">
        <v>273</v>
      </c>
      <c r="D29" s="104">
        <v>238</v>
      </c>
      <c r="E29" s="75"/>
    </row>
    <row r="30" spans="1:5" ht="15.45" x14ac:dyDescent="0.4">
      <c r="A30" s="32" t="s">
        <v>478</v>
      </c>
      <c r="B30" s="96"/>
      <c r="C30" s="117">
        <v>136</v>
      </c>
      <c r="D30" s="104">
        <v>47</v>
      </c>
      <c r="E30" s="75"/>
    </row>
    <row r="31" spans="1:5" ht="15.45" x14ac:dyDescent="0.4">
      <c r="A31" s="32" t="s">
        <v>479</v>
      </c>
      <c r="B31" s="96"/>
      <c r="C31" s="117">
        <v>118</v>
      </c>
      <c r="D31" s="104">
        <v>77</v>
      </c>
      <c r="E31" s="75"/>
    </row>
    <row r="32" spans="1:5" ht="15" customHeight="1" x14ac:dyDescent="0.4">
      <c r="A32" s="31" t="s">
        <v>380</v>
      </c>
      <c r="B32" s="96"/>
      <c r="C32" s="117">
        <v>565</v>
      </c>
      <c r="D32" s="104">
        <v>720</v>
      </c>
      <c r="E32" s="75"/>
    </row>
    <row r="33" spans="1:5" s="29" customFormat="1" ht="15.45" x14ac:dyDescent="0.4">
      <c r="A33" s="22" t="s">
        <v>304</v>
      </c>
      <c r="B33" s="99"/>
      <c r="C33" s="112">
        <v>13147</v>
      </c>
      <c r="D33" s="118">
        <v>13306</v>
      </c>
      <c r="E33" s="84"/>
    </row>
    <row r="34" spans="1:5" s="29" customFormat="1" ht="15.45" x14ac:dyDescent="0.4">
      <c r="A34" s="22" t="s">
        <v>480</v>
      </c>
      <c r="B34" s="99"/>
      <c r="C34" s="112">
        <v>15286</v>
      </c>
      <c r="D34" s="118">
        <v>15643</v>
      </c>
      <c r="E34" s="84"/>
    </row>
    <row r="35" spans="1:5" x14ac:dyDescent="0.4">
      <c r="A35" s="75"/>
      <c r="B35" s="75"/>
      <c r="C35" s="75"/>
      <c r="D35" s="84"/>
      <c r="E35" s="75"/>
    </row>
    <row r="36" spans="1:5" x14ac:dyDescent="0.4">
      <c r="A36" s="75"/>
      <c r="B36" s="75"/>
      <c r="C36" s="75"/>
      <c r="D36" s="84"/>
      <c r="E36" s="75"/>
    </row>
    <row r="37" spans="1:5" x14ac:dyDescent="0.4">
      <c r="A37" t="s">
        <v>481</v>
      </c>
      <c r="B37" s="75"/>
      <c r="C37" s="75"/>
      <c r="D37" s="84"/>
      <c r="E37" s="75"/>
    </row>
    <row r="38" spans="1:5" x14ac:dyDescent="0.4">
      <c r="A38" t="s">
        <v>482</v>
      </c>
      <c r="B38" s="75"/>
      <c r="C38" s="75"/>
      <c r="D38" s="84"/>
      <c r="E38" s="75"/>
    </row>
    <row r="39" spans="1:5" x14ac:dyDescent="0.4">
      <c r="A39" t="s">
        <v>483</v>
      </c>
      <c r="B39" s="75"/>
      <c r="C39" s="75"/>
      <c r="D39" s="84"/>
      <c r="E39" s="75"/>
    </row>
    <row r="40" spans="1:5" x14ac:dyDescent="0.4">
      <c r="A40" s="75"/>
      <c r="B40" s="75"/>
      <c r="C40" s="75"/>
      <c r="D40" s="84"/>
      <c r="E40" s="75"/>
    </row>
    <row r="41" spans="1:5" x14ac:dyDescent="0.4">
      <c r="A41" s="75"/>
      <c r="B41" s="75"/>
      <c r="C41" s="75"/>
      <c r="D41" s="84"/>
      <c r="E41" s="75"/>
    </row>
    <row r="42" spans="1:5" x14ac:dyDescent="0.4">
      <c r="A42" s="75"/>
      <c r="B42" s="75"/>
      <c r="C42" s="75"/>
      <c r="D42" s="84"/>
      <c r="E42" s="75"/>
    </row>
    <row r="43" spans="1:5" ht="15.45" x14ac:dyDescent="0.4">
      <c r="A43" s="165"/>
      <c r="B43" s="75"/>
      <c r="C43" s="75"/>
      <c r="D43" s="84"/>
      <c r="E43" s="75"/>
    </row>
    <row r="44" spans="1:5" x14ac:dyDescent="0.4">
      <c r="A44" s="75"/>
    </row>
  </sheetData>
  <pageMargins left="0.7" right="0.7" top="0.75" bottom="0.75" header="0.3" footer="0.3"/>
  <pageSetup paperSize="9" orientation="portrait" r:id="rId1"/>
  <customProperties>
    <customPr name="EpmWorksheetKeyString_GUID" r:id="rId2"/>
  </customPropertie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CE472-C4C1-4AAB-9C7F-76A2BA314B2E}">
  <dimension ref="A1:E25"/>
  <sheetViews>
    <sheetView workbookViewId="0">
      <selection activeCell="D22" sqref="D22"/>
    </sheetView>
  </sheetViews>
  <sheetFormatPr defaultRowHeight="14.6" x14ac:dyDescent="0.4"/>
  <cols>
    <col min="1" max="1" width="37.69140625" bestFit="1" customWidth="1"/>
    <col min="2" max="5" width="9.53515625" customWidth="1"/>
  </cols>
  <sheetData>
    <row r="1" spans="1:5" ht="15" customHeight="1" x14ac:dyDescent="0.4">
      <c r="A1" s="212" t="s">
        <v>485</v>
      </c>
      <c r="B1" s="76"/>
      <c r="C1" s="76"/>
      <c r="D1" s="105"/>
      <c r="E1" s="52"/>
    </row>
    <row r="2" spans="1:5" ht="15" x14ac:dyDescent="0.4">
      <c r="A2" s="106"/>
      <c r="B2" s="72" t="s">
        <v>57</v>
      </c>
      <c r="C2" s="72" t="s">
        <v>57</v>
      </c>
      <c r="D2" s="96" t="s">
        <v>56</v>
      </c>
      <c r="E2" s="9" t="s">
        <v>56</v>
      </c>
    </row>
    <row r="3" spans="1:5" ht="15" x14ac:dyDescent="0.4">
      <c r="A3" s="107"/>
      <c r="B3" s="71"/>
      <c r="C3" s="71" t="s">
        <v>98</v>
      </c>
      <c r="D3" s="108"/>
      <c r="E3" s="26" t="s">
        <v>121</v>
      </c>
    </row>
    <row r="4" spans="1:5" ht="14.9" customHeight="1" x14ac:dyDescent="0.4">
      <c r="A4" s="9" t="s">
        <v>486</v>
      </c>
      <c r="B4" s="96"/>
      <c r="C4" s="96"/>
      <c r="D4" s="106"/>
      <c r="E4" s="25"/>
    </row>
    <row r="5" spans="1:5" ht="15" x14ac:dyDescent="0.4">
      <c r="A5" s="210" t="s">
        <v>369</v>
      </c>
      <c r="B5" s="110">
        <v>3549</v>
      </c>
      <c r="C5" s="109"/>
      <c r="D5" s="111">
        <v>2635</v>
      </c>
      <c r="E5" s="33"/>
    </row>
    <row r="6" spans="1:5" ht="15" x14ac:dyDescent="0.4">
      <c r="A6" s="210" t="s">
        <v>368</v>
      </c>
      <c r="B6" s="110">
        <v>5304</v>
      </c>
      <c r="C6" s="109"/>
      <c r="D6" s="111">
        <v>4749</v>
      </c>
      <c r="E6" s="33"/>
    </row>
    <row r="7" spans="1:5" ht="15" x14ac:dyDescent="0.4">
      <c r="A7" s="210" t="s">
        <v>455</v>
      </c>
      <c r="B7" s="110">
        <v>208</v>
      </c>
      <c r="C7" s="109"/>
      <c r="D7" s="111">
        <v>123</v>
      </c>
      <c r="E7" s="33"/>
    </row>
    <row r="8" spans="1:5" ht="15" x14ac:dyDescent="0.4">
      <c r="A8" s="210" t="s">
        <v>487</v>
      </c>
      <c r="B8" s="110">
        <v>1556</v>
      </c>
      <c r="C8" s="109"/>
      <c r="D8" s="111">
        <v>1109</v>
      </c>
      <c r="E8" s="33"/>
    </row>
    <row r="9" spans="1:5" s="29" customFormat="1" ht="14.9" customHeight="1" x14ac:dyDescent="0.4">
      <c r="A9" s="22" t="s">
        <v>488</v>
      </c>
      <c r="B9" s="99"/>
      <c r="C9" s="112">
        <v>10617</v>
      </c>
      <c r="D9" s="113"/>
      <c r="E9" s="58">
        <v>8616</v>
      </c>
    </row>
    <row r="10" spans="1:5" ht="14.9" customHeight="1" x14ac:dyDescent="0.4">
      <c r="A10" s="9" t="s">
        <v>489</v>
      </c>
      <c r="B10" s="96"/>
      <c r="C10" s="96"/>
      <c r="D10" s="111"/>
      <c r="E10" s="10"/>
    </row>
    <row r="11" spans="1:5" ht="15" x14ac:dyDescent="0.4">
      <c r="A11" s="210" t="s">
        <v>456</v>
      </c>
      <c r="B11" s="110">
        <v>1433</v>
      </c>
      <c r="C11" s="109"/>
      <c r="D11" s="111">
        <v>2893</v>
      </c>
      <c r="E11" s="10"/>
    </row>
    <row r="12" spans="1:5" s="29" customFormat="1" ht="14.9" customHeight="1" x14ac:dyDescent="0.4">
      <c r="A12" s="22" t="s">
        <v>490</v>
      </c>
      <c r="B12" s="99"/>
      <c r="C12" s="112">
        <v>1433</v>
      </c>
      <c r="D12" s="113"/>
      <c r="E12" s="58">
        <v>2893</v>
      </c>
    </row>
    <row r="13" spans="1:5" ht="14.9" customHeight="1" x14ac:dyDescent="0.4">
      <c r="A13" s="9" t="s">
        <v>491</v>
      </c>
      <c r="B13" s="96"/>
      <c r="C13" s="96"/>
      <c r="D13" s="111"/>
      <c r="E13" s="10"/>
    </row>
    <row r="14" spans="1:5" ht="15" x14ac:dyDescent="0.4">
      <c r="A14" s="210" t="s">
        <v>492</v>
      </c>
      <c r="B14" s="110">
        <v>569</v>
      </c>
      <c r="C14" s="109"/>
      <c r="D14" s="111">
        <v>518</v>
      </c>
      <c r="E14" s="10"/>
    </row>
    <row r="15" spans="1:5" ht="15" x14ac:dyDescent="0.4">
      <c r="A15" s="210" t="s">
        <v>232</v>
      </c>
      <c r="B15" s="110">
        <v>7</v>
      </c>
      <c r="C15" s="109"/>
      <c r="D15" s="111">
        <v>2</v>
      </c>
      <c r="E15" s="33"/>
    </row>
    <row r="16" spans="1:5" s="29" customFormat="1" ht="14.9" customHeight="1" x14ac:dyDescent="0.4">
      <c r="A16" s="22" t="s">
        <v>493</v>
      </c>
      <c r="B16" s="99"/>
      <c r="C16" s="112">
        <v>576</v>
      </c>
      <c r="D16" s="114"/>
      <c r="E16" s="58">
        <v>520</v>
      </c>
    </row>
    <row r="17" spans="1:5" s="29" customFormat="1" ht="15" customHeight="1" x14ac:dyDescent="0.4">
      <c r="A17" s="22" t="s">
        <v>494</v>
      </c>
      <c r="B17" s="99"/>
      <c r="C17" s="112">
        <v>31</v>
      </c>
      <c r="D17" s="114"/>
      <c r="E17" s="58">
        <v>17</v>
      </c>
    </row>
    <row r="18" spans="1:5" s="29" customFormat="1" ht="15" customHeight="1" x14ac:dyDescent="0.4">
      <c r="A18" s="22" t="s">
        <v>495</v>
      </c>
      <c r="B18" s="99"/>
      <c r="C18" s="112">
        <v>12657</v>
      </c>
      <c r="D18" s="114"/>
      <c r="E18" s="58">
        <v>12046</v>
      </c>
    </row>
    <row r="19" spans="1:5" x14ac:dyDescent="0.4">
      <c r="A19" s="75"/>
      <c r="B19" s="75"/>
      <c r="C19" s="75"/>
      <c r="D19" s="75"/>
    </row>
    <row r="20" spans="1:5" x14ac:dyDescent="0.4">
      <c r="A20" s="75"/>
      <c r="B20" s="75"/>
      <c r="C20" s="75"/>
      <c r="D20" s="75"/>
    </row>
    <row r="21" spans="1:5" x14ac:dyDescent="0.4">
      <c r="A21" s="75"/>
      <c r="B21" s="75"/>
      <c r="C21" s="75"/>
      <c r="D21" s="75"/>
    </row>
    <row r="22" spans="1:5" ht="15.45" x14ac:dyDescent="0.4">
      <c r="A22" s="165"/>
      <c r="B22" s="75"/>
      <c r="C22" s="75"/>
      <c r="D22" s="75"/>
    </row>
    <row r="23" spans="1:5" x14ac:dyDescent="0.4">
      <c r="A23" s="75"/>
      <c r="B23" s="75"/>
      <c r="C23" s="75"/>
      <c r="D23" s="75"/>
    </row>
    <row r="24" spans="1:5" x14ac:dyDescent="0.4">
      <c r="A24" s="75"/>
      <c r="B24" s="75"/>
      <c r="C24" s="75"/>
      <c r="D24" s="75"/>
    </row>
    <row r="25" spans="1:5" x14ac:dyDescent="0.4">
      <c r="A25" s="75"/>
      <c r="B25" s="75"/>
      <c r="C25" s="75"/>
      <c r="D25" s="75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E70E0-AD20-40B2-838F-F091B30C153A}">
  <dimension ref="A1:D24"/>
  <sheetViews>
    <sheetView workbookViewId="0">
      <selection activeCell="E3" sqref="E3"/>
    </sheetView>
  </sheetViews>
  <sheetFormatPr defaultRowHeight="14.6" x14ac:dyDescent="0.4"/>
  <cols>
    <col min="1" max="1" width="30" customWidth="1"/>
    <col min="2" max="2" width="13.3046875" customWidth="1"/>
    <col min="3" max="3" width="30" customWidth="1"/>
    <col min="4" max="4" width="13.69140625" customWidth="1"/>
  </cols>
  <sheetData>
    <row r="1" spans="1:4" ht="15" x14ac:dyDescent="0.4">
      <c r="A1" s="51" t="s">
        <v>496</v>
      </c>
      <c r="D1" s="56"/>
    </row>
    <row r="2" spans="1:4" ht="60" x14ac:dyDescent="0.4">
      <c r="A2" s="80"/>
      <c r="B2" s="34" t="s">
        <v>612</v>
      </c>
      <c r="C2" s="213"/>
      <c r="D2" s="34" t="s">
        <v>613</v>
      </c>
    </row>
    <row r="3" spans="1:4" ht="15" x14ac:dyDescent="0.4">
      <c r="A3" s="35" t="s">
        <v>497</v>
      </c>
      <c r="B3" s="80"/>
      <c r="C3" s="35" t="s">
        <v>497</v>
      </c>
      <c r="D3" s="36"/>
    </row>
    <row r="4" spans="1:4" ht="15" x14ac:dyDescent="0.4">
      <c r="A4" s="35" t="s">
        <v>498</v>
      </c>
      <c r="B4" s="97">
        <v>2694</v>
      </c>
      <c r="C4" s="35" t="s">
        <v>507</v>
      </c>
      <c r="D4" s="36">
        <v>2616</v>
      </c>
    </row>
    <row r="5" spans="1:4" ht="15.45" x14ac:dyDescent="0.4">
      <c r="A5" s="214" t="s">
        <v>499</v>
      </c>
      <c r="B5" s="97">
        <v>160</v>
      </c>
      <c r="C5" s="214" t="s">
        <v>499</v>
      </c>
      <c r="D5" s="36">
        <v>78</v>
      </c>
    </row>
    <row r="6" spans="1:4" ht="15" x14ac:dyDescent="0.4">
      <c r="A6" s="35" t="s">
        <v>500</v>
      </c>
      <c r="B6" s="98" t="s">
        <v>122</v>
      </c>
      <c r="C6" s="35" t="s">
        <v>500</v>
      </c>
      <c r="D6" s="36" t="s">
        <v>32</v>
      </c>
    </row>
    <row r="7" spans="1:4" s="29" customFormat="1" ht="15.45" x14ac:dyDescent="0.4">
      <c r="A7" s="59" t="s">
        <v>501</v>
      </c>
      <c r="B7" s="100">
        <v>2853</v>
      </c>
      <c r="C7" s="59" t="s">
        <v>504</v>
      </c>
      <c r="D7" s="60">
        <v>2694</v>
      </c>
    </row>
    <row r="8" spans="1:4" ht="15" x14ac:dyDescent="0.4">
      <c r="A8" s="35" t="s">
        <v>465</v>
      </c>
      <c r="B8" s="97"/>
      <c r="C8" s="35" t="s">
        <v>465</v>
      </c>
      <c r="D8" s="36"/>
    </row>
    <row r="9" spans="1:4" ht="15" x14ac:dyDescent="0.4">
      <c r="A9" s="35" t="s">
        <v>498</v>
      </c>
      <c r="B9" s="97">
        <v>1936</v>
      </c>
      <c r="C9" s="35" t="s">
        <v>507</v>
      </c>
      <c r="D9" s="36">
        <v>1031</v>
      </c>
    </row>
    <row r="10" spans="1:4" ht="15" x14ac:dyDescent="0.4">
      <c r="A10" s="35" t="s">
        <v>502</v>
      </c>
      <c r="B10" s="97">
        <v>775</v>
      </c>
      <c r="C10" s="35" t="s">
        <v>502</v>
      </c>
      <c r="D10" s="36">
        <v>905</v>
      </c>
    </row>
    <row r="11" spans="1:4" ht="15" x14ac:dyDescent="0.4">
      <c r="A11" s="35" t="s">
        <v>500</v>
      </c>
      <c r="B11" s="98" t="s">
        <v>122</v>
      </c>
      <c r="C11" s="35" t="s">
        <v>500</v>
      </c>
      <c r="D11" s="36" t="s">
        <v>32</v>
      </c>
    </row>
    <row r="12" spans="1:4" s="29" customFormat="1" ht="15.45" x14ac:dyDescent="0.4">
      <c r="A12" s="59" t="s">
        <v>501</v>
      </c>
      <c r="B12" s="100">
        <v>2710</v>
      </c>
      <c r="C12" s="59" t="s">
        <v>504</v>
      </c>
      <c r="D12" s="60">
        <v>1936</v>
      </c>
    </row>
    <row r="13" spans="1:4" s="29" customFormat="1" ht="30.9" x14ac:dyDescent="0.4">
      <c r="A13" s="59" t="s">
        <v>503</v>
      </c>
      <c r="B13" s="100">
        <v>143</v>
      </c>
      <c r="C13" s="59" t="s">
        <v>508</v>
      </c>
      <c r="D13" s="60">
        <v>758</v>
      </c>
    </row>
    <row r="14" spans="1:4" ht="15" x14ac:dyDescent="0.4">
      <c r="A14" s="35" t="s">
        <v>504</v>
      </c>
      <c r="B14" s="97">
        <v>758</v>
      </c>
      <c r="C14" s="35" t="s">
        <v>509</v>
      </c>
      <c r="D14" s="36">
        <v>1585</v>
      </c>
    </row>
    <row r="15" spans="1:4" ht="15" x14ac:dyDescent="0.4">
      <c r="A15" s="35" t="s">
        <v>505</v>
      </c>
      <c r="B15" s="97"/>
      <c r="C15" s="35" t="s">
        <v>505</v>
      </c>
      <c r="D15" s="36"/>
    </row>
    <row r="16" spans="1:4" ht="30" x14ac:dyDescent="0.4">
      <c r="A16" s="35" t="s">
        <v>506</v>
      </c>
      <c r="B16" s="97">
        <v>143</v>
      </c>
      <c r="C16" s="35" t="s">
        <v>510</v>
      </c>
      <c r="D16" s="36">
        <v>758</v>
      </c>
    </row>
    <row r="17" spans="1:4" x14ac:dyDescent="0.4">
      <c r="A17" s="75"/>
      <c r="D17" s="8"/>
    </row>
    <row r="18" spans="1:4" x14ac:dyDescent="0.4">
      <c r="A18" s="75"/>
    </row>
    <row r="19" spans="1:4" x14ac:dyDescent="0.4">
      <c r="A19" s="75"/>
      <c r="B19" s="75"/>
      <c r="C19" s="75"/>
    </row>
    <row r="20" spans="1:4" x14ac:dyDescent="0.4">
      <c r="A20" s="75"/>
      <c r="B20" s="75"/>
      <c r="C20" s="75"/>
    </row>
    <row r="21" spans="1:4" ht="15.45" x14ac:dyDescent="0.4">
      <c r="A21" s="165"/>
      <c r="B21" s="75"/>
      <c r="C21" s="75"/>
    </row>
    <row r="22" spans="1:4" x14ac:dyDescent="0.4">
      <c r="A22" s="75"/>
      <c r="B22" s="75"/>
      <c r="C22" s="75"/>
    </row>
    <row r="23" spans="1:4" x14ac:dyDescent="0.4">
      <c r="A23" s="75"/>
      <c r="B23" s="75"/>
      <c r="C23" s="75"/>
    </row>
    <row r="24" spans="1:4" x14ac:dyDescent="0.4">
      <c r="A24" s="75"/>
      <c r="B24" s="75"/>
      <c r="C24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9F124-3A5C-4E00-9D4A-61A85BAC7C1C}">
  <dimension ref="A1:H34"/>
  <sheetViews>
    <sheetView workbookViewId="0">
      <selection activeCell="E26" sqref="E26"/>
    </sheetView>
  </sheetViews>
  <sheetFormatPr defaultRowHeight="14.6" x14ac:dyDescent="0.4"/>
  <cols>
    <col min="1" max="1" width="28.4609375" customWidth="1"/>
    <col min="2" max="2" width="13.53515625" customWidth="1"/>
    <col min="3" max="3" width="10.69140625" customWidth="1"/>
    <col min="4" max="4" width="11.53515625" customWidth="1"/>
    <col min="5" max="5" width="28.4609375" customWidth="1"/>
    <col min="6" max="6" width="13.53515625" customWidth="1"/>
    <col min="7" max="7" width="10.69140625" bestFit="1" customWidth="1"/>
    <col min="8" max="8" width="7" bestFit="1" customWidth="1"/>
  </cols>
  <sheetData>
    <row r="1" spans="1:8" ht="14.9" customHeight="1" x14ac:dyDescent="0.4">
      <c r="A1" s="212" t="s">
        <v>511</v>
      </c>
      <c r="B1" s="75"/>
      <c r="C1" s="75"/>
      <c r="D1" s="75"/>
      <c r="F1" s="44"/>
      <c r="G1" s="44"/>
      <c r="H1" s="44"/>
    </row>
    <row r="2" spans="1:8" ht="17.899999999999999" customHeight="1" x14ac:dyDescent="0.4">
      <c r="A2" s="80"/>
      <c r="B2" s="261" t="s">
        <v>472</v>
      </c>
      <c r="C2" s="261"/>
      <c r="D2" s="261"/>
      <c r="E2" s="37"/>
      <c r="F2" s="261" t="s">
        <v>472</v>
      </c>
      <c r="G2" s="261"/>
      <c r="H2" s="261"/>
    </row>
    <row r="3" spans="1:8" ht="17.899999999999999" customHeight="1" x14ac:dyDescent="0.4">
      <c r="A3" s="80"/>
      <c r="B3" s="261" t="s">
        <v>512</v>
      </c>
      <c r="C3" s="261"/>
      <c r="D3" s="261"/>
      <c r="E3" s="37"/>
      <c r="F3" s="261" t="s">
        <v>512</v>
      </c>
      <c r="G3" s="261"/>
      <c r="H3" s="261"/>
    </row>
    <row r="4" spans="1:8" ht="60" x14ac:dyDescent="0.4">
      <c r="A4" s="80"/>
      <c r="B4" s="197" t="s">
        <v>513</v>
      </c>
      <c r="C4" s="197" t="s">
        <v>514</v>
      </c>
      <c r="D4" s="197" t="s">
        <v>515</v>
      </c>
      <c r="E4" s="38"/>
      <c r="F4" s="197" t="s">
        <v>513</v>
      </c>
      <c r="G4" s="197" t="s">
        <v>514</v>
      </c>
      <c r="H4" s="197" t="s">
        <v>515</v>
      </c>
    </row>
    <row r="5" spans="1:8" ht="15" x14ac:dyDescent="0.4">
      <c r="A5" s="35" t="s">
        <v>497</v>
      </c>
      <c r="B5" s="80"/>
      <c r="C5" s="80"/>
      <c r="D5" s="80"/>
      <c r="E5" s="35" t="s">
        <v>497</v>
      </c>
      <c r="F5" s="35"/>
      <c r="G5" s="36"/>
      <c r="H5" s="36"/>
    </row>
    <row r="6" spans="1:8" ht="15" x14ac:dyDescent="0.4">
      <c r="A6" s="35" t="s">
        <v>498</v>
      </c>
      <c r="B6" s="97">
        <v>3568</v>
      </c>
      <c r="C6" s="97">
        <v>3473</v>
      </c>
      <c r="D6" s="97">
        <v>7041</v>
      </c>
      <c r="E6" s="35" t="s">
        <v>507</v>
      </c>
      <c r="F6" s="36" t="s">
        <v>32</v>
      </c>
      <c r="G6" s="36">
        <v>3473</v>
      </c>
      <c r="H6" s="36">
        <v>3473</v>
      </c>
    </row>
    <row r="7" spans="1:8" ht="15" x14ac:dyDescent="0.4">
      <c r="A7" s="35" t="s">
        <v>499</v>
      </c>
      <c r="B7" s="97">
        <v>4939</v>
      </c>
      <c r="C7" s="97">
        <v>73</v>
      </c>
      <c r="D7" s="97">
        <v>5012</v>
      </c>
      <c r="E7" s="96" t="s">
        <v>499</v>
      </c>
      <c r="F7" s="36">
        <v>3568</v>
      </c>
      <c r="G7" s="36" t="s">
        <v>32</v>
      </c>
      <c r="H7" s="36">
        <v>3568</v>
      </c>
    </row>
    <row r="8" spans="1:8" s="29" customFormat="1" ht="15.45" x14ac:dyDescent="0.4">
      <c r="A8" s="96" t="s">
        <v>500</v>
      </c>
      <c r="B8" s="98" t="s">
        <v>32</v>
      </c>
      <c r="C8" s="98" t="s">
        <v>123</v>
      </c>
      <c r="D8" s="98" t="s">
        <v>123</v>
      </c>
      <c r="E8" s="59" t="s">
        <v>504</v>
      </c>
      <c r="F8" s="60">
        <v>3568</v>
      </c>
      <c r="G8" s="60">
        <v>3473</v>
      </c>
      <c r="H8" s="60">
        <v>7041</v>
      </c>
    </row>
    <row r="9" spans="1:8" ht="15.45" x14ac:dyDescent="0.4">
      <c r="A9" s="99" t="s">
        <v>501</v>
      </c>
      <c r="B9" s="100">
        <v>8507</v>
      </c>
      <c r="C9" s="100">
        <v>3375</v>
      </c>
      <c r="D9" s="100">
        <v>11882</v>
      </c>
      <c r="E9" s="35" t="s">
        <v>466</v>
      </c>
      <c r="F9" s="36"/>
      <c r="G9" s="36"/>
      <c r="H9" s="36"/>
    </row>
    <row r="10" spans="1:8" ht="15" x14ac:dyDescent="0.4">
      <c r="A10" s="96" t="s">
        <v>466</v>
      </c>
      <c r="B10" s="97"/>
      <c r="C10" s="97"/>
      <c r="D10" s="97"/>
      <c r="E10" s="35" t="s">
        <v>507</v>
      </c>
      <c r="F10" s="36" t="s">
        <v>32</v>
      </c>
      <c r="G10" s="36">
        <v>3347</v>
      </c>
      <c r="H10" s="36">
        <v>3347</v>
      </c>
    </row>
    <row r="11" spans="1:8" ht="15" x14ac:dyDescent="0.4">
      <c r="A11" s="96" t="s">
        <v>498</v>
      </c>
      <c r="B11" s="98" t="s">
        <v>32</v>
      </c>
      <c r="C11" s="97">
        <v>3410</v>
      </c>
      <c r="D11" s="97">
        <v>3410</v>
      </c>
      <c r="E11" s="35" t="s">
        <v>502</v>
      </c>
      <c r="F11" s="36" t="s">
        <v>32</v>
      </c>
      <c r="G11" s="36">
        <v>63</v>
      </c>
      <c r="H11" s="36">
        <v>63</v>
      </c>
    </row>
    <row r="12" spans="1:8" s="29" customFormat="1" ht="15.45" x14ac:dyDescent="0.4">
      <c r="A12" s="96" t="s">
        <v>502</v>
      </c>
      <c r="B12" s="98" t="s">
        <v>32</v>
      </c>
      <c r="C12" s="97">
        <v>71</v>
      </c>
      <c r="D12" s="97">
        <v>71</v>
      </c>
      <c r="E12" s="59" t="s">
        <v>504</v>
      </c>
      <c r="F12" s="60" t="s">
        <v>32</v>
      </c>
      <c r="G12" s="60">
        <v>3410</v>
      </c>
      <c r="H12" s="60">
        <v>3410</v>
      </c>
    </row>
    <row r="13" spans="1:8" s="29" customFormat="1" ht="30.9" x14ac:dyDescent="0.4">
      <c r="A13" s="96" t="s">
        <v>500</v>
      </c>
      <c r="B13" s="98" t="s">
        <v>32</v>
      </c>
      <c r="C13" s="98" t="s">
        <v>123</v>
      </c>
      <c r="D13" s="98" t="s">
        <v>123</v>
      </c>
      <c r="E13" s="59" t="s">
        <v>508</v>
      </c>
      <c r="F13" s="60">
        <v>3568</v>
      </c>
      <c r="G13" s="60">
        <v>63</v>
      </c>
      <c r="H13" s="60">
        <v>3631</v>
      </c>
    </row>
    <row r="14" spans="1:8" ht="15.45" x14ac:dyDescent="0.4">
      <c r="A14" s="59" t="s">
        <v>501</v>
      </c>
      <c r="B14" s="101" t="s">
        <v>32</v>
      </c>
      <c r="C14" s="101">
        <v>3310</v>
      </c>
      <c r="D14" s="100">
        <v>3310</v>
      </c>
      <c r="E14" s="35" t="s">
        <v>509</v>
      </c>
      <c r="F14" s="36" t="s">
        <v>32</v>
      </c>
      <c r="G14" s="36">
        <v>126</v>
      </c>
      <c r="H14" s="36">
        <v>126</v>
      </c>
    </row>
    <row r="15" spans="1:8" ht="30.9" x14ac:dyDescent="0.4">
      <c r="A15" s="59" t="s">
        <v>503</v>
      </c>
      <c r="B15" s="100">
        <v>8507</v>
      </c>
      <c r="C15" s="100">
        <v>65</v>
      </c>
      <c r="D15" s="100">
        <v>8572</v>
      </c>
      <c r="E15" s="35" t="s">
        <v>505</v>
      </c>
      <c r="F15" s="36"/>
      <c r="G15" s="36"/>
      <c r="H15" s="36"/>
    </row>
    <row r="16" spans="1:8" ht="30" x14ac:dyDescent="0.4">
      <c r="A16" s="35" t="s">
        <v>504</v>
      </c>
      <c r="B16" s="97">
        <v>3568</v>
      </c>
      <c r="C16" s="97">
        <v>63</v>
      </c>
      <c r="D16" s="97">
        <v>3631</v>
      </c>
      <c r="E16" s="35" t="s">
        <v>510</v>
      </c>
      <c r="F16" s="36">
        <v>3568</v>
      </c>
      <c r="G16" s="36">
        <v>63</v>
      </c>
      <c r="H16" s="36">
        <v>3631</v>
      </c>
    </row>
    <row r="17" spans="1:8" ht="15" x14ac:dyDescent="0.4">
      <c r="A17" s="35" t="s">
        <v>505</v>
      </c>
      <c r="B17" s="97"/>
      <c r="C17" s="97"/>
      <c r="D17" s="97"/>
      <c r="E17" s="5"/>
      <c r="F17" s="2"/>
      <c r="G17" s="2"/>
      <c r="H17" s="2"/>
    </row>
    <row r="18" spans="1:8" ht="30" x14ac:dyDescent="0.4">
      <c r="A18" s="35" t="s">
        <v>506</v>
      </c>
      <c r="B18" s="97">
        <v>8507</v>
      </c>
      <c r="C18" s="97">
        <v>65</v>
      </c>
      <c r="D18" s="97">
        <v>8572</v>
      </c>
    </row>
    <row r="19" spans="1:8" x14ac:dyDescent="0.4">
      <c r="A19" s="75"/>
      <c r="B19" s="75"/>
      <c r="C19" s="75"/>
      <c r="D19" s="75"/>
    </row>
    <row r="20" spans="1:8" x14ac:dyDescent="0.4">
      <c r="A20" s="75"/>
      <c r="B20" s="75"/>
      <c r="C20" s="75"/>
      <c r="D20" s="75"/>
    </row>
    <row r="21" spans="1:8" ht="15.45" x14ac:dyDescent="0.4">
      <c r="A21" s="165"/>
      <c r="B21" s="75"/>
      <c r="C21" s="75"/>
      <c r="D21" s="75"/>
    </row>
    <row r="22" spans="1:8" x14ac:dyDescent="0.4">
      <c r="A22" s="75"/>
      <c r="B22" s="75"/>
      <c r="C22" s="75"/>
      <c r="D22" s="75"/>
    </row>
    <row r="23" spans="1:8" x14ac:dyDescent="0.4">
      <c r="A23" s="75"/>
      <c r="B23" s="75"/>
      <c r="C23" s="75"/>
      <c r="D23" s="75"/>
    </row>
    <row r="24" spans="1:8" x14ac:dyDescent="0.4">
      <c r="A24" s="75"/>
      <c r="B24" s="75"/>
      <c r="C24" s="75"/>
      <c r="D24" s="75"/>
    </row>
    <row r="25" spans="1:8" x14ac:dyDescent="0.4">
      <c r="A25" s="75"/>
      <c r="B25" s="75"/>
      <c r="C25" s="75"/>
      <c r="D25" s="75"/>
    </row>
    <row r="26" spans="1:8" x14ac:dyDescent="0.4">
      <c r="A26" s="75"/>
      <c r="B26" s="75"/>
      <c r="C26" s="75"/>
      <c r="D26" s="75"/>
    </row>
    <row r="34" spans="5:5" x14ac:dyDescent="0.4">
      <c r="E34" s="1"/>
    </row>
  </sheetData>
  <mergeCells count="4">
    <mergeCell ref="F2:H2"/>
    <mergeCell ref="F3:H3"/>
    <mergeCell ref="B2:D2"/>
    <mergeCell ref="B3:D3"/>
  </mergeCells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3CC9D-A60E-412A-BD3A-72C126530B5D}">
  <dimension ref="A1:E17"/>
  <sheetViews>
    <sheetView workbookViewId="0">
      <selection activeCell="E20" sqref="E20"/>
    </sheetView>
  </sheetViews>
  <sheetFormatPr defaultRowHeight="14.6" x14ac:dyDescent="0.4"/>
  <cols>
    <col min="1" max="1" width="39.69140625" customWidth="1"/>
    <col min="2" max="3" width="9.4609375" customWidth="1"/>
  </cols>
  <sheetData>
    <row r="1" spans="1:5" ht="15" x14ac:dyDescent="0.4">
      <c r="A1" s="39" t="s">
        <v>516</v>
      </c>
      <c r="B1" s="89"/>
      <c r="C1" s="89"/>
      <c r="D1" s="75"/>
      <c r="E1" s="75"/>
    </row>
    <row r="2" spans="1:5" ht="30" x14ac:dyDescent="0.4">
      <c r="A2" s="215" t="s">
        <v>517</v>
      </c>
      <c r="B2" s="71" t="s">
        <v>108</v>
      </c>
      <c r="C2" s="72" t="s">
        <v>124</v>
      </c>
      <c r="D2" s="75"/>
      <c r="E2" s="75"/>
    </row>
    <row r="3" spans="1:5" ht="15" x14ac:dyDescent="0.4">
      <c r="A3" s="39" t="s">
        <v>518</v>
      </c>
      <c r="B3" s="90">
        <v>1560</v>
      </c>
      <c r="C3" s="73">
        <v>1365</v>
      </c>
      <c r="D3" s="75"/>
      <c r="E3" s="75"/>
    </row>
    <row r="4" spans="1:5" ht="15" x14ac:dyDescent="0.4">
      <c r="A4" s="216" t="s">
        <v>519</v>
      </c>
      <c r="B4" s="88">
        <v>314</v>
      </c>
      <c r="C4" s="73">
        <v>360</v>
      </c>
      <c r="D4" s="75"/>
      <c r="E4" s="75"/>
    </row>
    <row r="5" spans="1:5" ht="15.45" x14ac:dyDescent="0.4">
      <c r="A5" s="217" t="s">
        <v>520</v>
      </c>
      <c r="B5" s="91">
        <v>142</v>
      </c>
      <c r="C5" s="73">
        <v>471</v>
      </c>
      <c r="D5" s="75"/>
      <c r="E5" s="75"/>
    </row>
    <row r="6" spans="1:5" ht="15" x14ac:dyDescent="0.4">
      <c r="A6" s="39" t="s">
        <v>521</v>
      </c>
      <c r="B6" s="90">
        <v>4072</v>
      </c>
      <c r="C6" s="73">
        <v>4062</v>
      </c>
      <c r="D6" s="75"/>
      <c r="E6" s="75"/>
    </row>
    <row r="7" spans="1:5" s="29" customFormat="1" ht="15.45" x14ac:dyDescent="0.4">
      <c r="A7" s="218" t="s">
        <v>304</v>
      </c>
      <c r="B7" s="92">
        <v>6088</v>
      </c>
      <c r="C7" s="85">
        <v>6258</v>
      </c>
      <c r="D7" s="84"/>
      <c r="E7" s="84"/>
    </row>
    <row r="8" spans="1:5" ht="15" x14ac:dyDescent="0.4">
      <c r="A8" s="39" t="s">
        <v>522</v>
      </c>
      <c r="B8" s="90">
        <v>33</v>
      </c>
      <c r="C8" s="73">
        <v>1</v>
      </c>
      <c r="D8" s="75"/>
      <c r="E8" s="75"/>
    </row>
    <row r="9" spans="1:5" s="29" customFormat="1" ht="15.45" x14ac:dyDescent="0.4">
      <c r="A9" s="219" t="s">
        <v>304</v>
      </c>
      <c r="B9" s="93">
        <v>6121</v>
      </c>
      <c r="C9" s="85">
        <v>6259</v>
      </c>
      <c r="D9" s="84"/>
      <c r="E9" s="84"/>
    </row>
    <row r="10" spans="1:5" x14ac:dyDescent="0.4">
      <c r="A10" s="75"/>
      <c r="B10" s="75"/>
      <c r="C10" s="75"/>
      <c r="D10" s="75"/>
      <c r="E10" s="75"/>
    </row>
    <row r="11" spans="1:5" x14ac:dyDescent="0.4">
      <c r="A11" s="75"/>
      <c r="B11" s="75"/>
      <c r="C11" s="75"/>
      <c r="D11" s="75"/>
      <c r="E11" s="75"/>
    </row>
    <row r="12" spans="1:5" x14ac:dyDescent="0.4">
      <c r="A12" s="202" t="s">
        <v>523</v>
      </c>
      <c r="B12" s="94"/>
      <c r="C12" s="75"/>
      <c r="D12" s="75"/>
      <c r="E12" s="75"/>
    </row>
    <row r="13" spans="1:5" x14ac:dyDescent="0.4">
      <c r="A13" s="75"/>
      <c r="B13" s="75"/>
      <c r="C13" s="75"/>
      <c r="D13" s="75"/>
      <c r="E13" s="75"/>
    </row>
    <row r="14" spans="1:5" x14ac:dyDescent="0.4">
      <c r="A14" s="75"/>
      <c r="B14" s="84"/>
      <c r="C14" s="75"/>
      <c r="D14" s="75"/>
      <c r="E14" s="75"/>
    </row>
    <row r="15" spans="1:5" ht="15.45" x14ac:dyDescent="0.4">
      <c r="A15" s="165"/>
      <c r="B15" s="75"/>
      <c r="C15" s="75"/>
      <c r="D15" s="75"/>
      <c r="E15" s="75"/>
    </row>
    <row r="16" spans="1:5" x14ac:dyDescent="0.4">
      <c r="A16" s="75"/>
      <c r="B16" s="75"/>
      <c r="C16" s="75"/>
      <c r="D16" s="75"/>
      <c r="E16" s="75"/>
    </row>
    <row r="17" spans="1:5" x14ac:dyDescent="0.4">
      <c r="A17" s="75"/>
      <c r="B17" s="75"/>
      <c r="C17" s="75"/>
      <c r="D17" s="75"/>
      <c r="E17" s="75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83767-D175-48FE-BA52-0BB287D016B8}">
  <dimension ref="A1:C14"/>
  <sheetViews>
    <sheetView workbookViewId="0">
      <selection activeCell="A18" sqref="A18"/>
    </sheetView>
  </sheetViews>
  <sheetFormatPr defaultRowHeight="14.6" x14ac:dyDescent="0.4"/>
  <cols>
    <col min="1" max="1" width="60.23046875" customWidth="1"/>
    <col min="2" max="3" width="9.53515625" customWidth="1"/>
  </cols>
  <sheetData>
    <row r="1" spans="1:3" ht="15" x14ac:dyDescent="0.4">
      <c r="A1" s="212" t="s">
        <v>524</v>
      </c>
      <c r="B1" s="76"/>
      <c r="C1" s="76"/>
    </row>
    <row r="2" spans="1:3" ht="41.25" customHeight="1" x14ac:dyDescent="0.4">
      <c r="A2" s="77"/>
      <c r="B2" s="77" t="s">
        <v>107</v>
      </c>
      <c r="C2" s="72" t="s">
        <v>124</v>
      </c>
    </row>
    <row r="3" spans="1:3" s="29" customFormat="1" ht="15.45" x14ac:dyDescent="0.4">
      <c r="A3" s="220" t="s">
        <v>525</v>
      </c>
      <c r="B3" s="87">
        <v>5522</v>
      </c>
      <c r="C3" s="85">
        <v>1263</v>
      </c>
    </row>
    <row r="4" spans="1:3" ht="15" x14ac:dyDescent="0.4">
      <c r="A4" s="216" t="s">
        <v>526</v>
      </c>
      <c r="B4" s="88">
        <v>1427</v>
      </c>
      <c r="C4" s="73">
        <v>4259</v>
      </c>
    </row>
    <row r="5" spans="1:3" s="29" customFormat="1" ht="15.45" x14ac:dyDescent="0.4">
      <c r="A5" s="220" t="s">
        <v>527</v>
      </c>
      <c r="B5" s="87">
        <v>6949</v>
      </c>
      <c r="C5" s="85">
        <v>5522</v>
      </c>
    </row>
    <row r="6" spans="1:3" x14ac:dyDescent="0.4">
      <c r="A6" s="75"/>
      <c r="B6" s="75"/>
      <c r="C6" s="75"/>
    </row>
    <row r="7" spans="1:3" x14ac:dyDescent="0.4">
      <c r="A7" t="s">
        <v>528</v>
      </c>
      <c r="B7" s="75"/>
      <c r="C7" s="75"/>
    </row>
    <row r="8" spans="1:3" x14ac:dyDescent="0.4">
      <c r="A8" s="75"/>
      <c r="B8" s="75"/>
      <c r="C8" s="75"/>
    </row>
    <row r="9" spans="1:3" x14ac:dyDescent="0.4">
      <c r="A9" s="75"/>
      <c r="B9" s="75"/>
      <c r="C9" s="75"/>
    </row>
    <row r="10" spans="1:3" ht="15.45" x14ac:dyDescent="0.4">
      <c r="A10" s="165"/>
      <c r="B10" s="75"/>
      <c r="C10" s="75"/>
    </row>
    <row r="11" spans="1:3" x14ac:dyDescent="0.4">
      <c r="A11" s="75"/>
      <c r="B11" s="75"/>
      <c r="C11" s="75"/>
    </row>
    <row r="12" spans="1:3" x14ac:dyDescent="0.4">
      <c r="A12" s="75"/>
      <c r="B12" s="75"/>
      <c r="C12" s="75"/>
    </row>
    <row r="13" spans="1:3" x14ac:dyDescent="0.4">
      <c r="A13" s="75"/>
      <c r="B13" s="75"/>
      <c r="C13" s="75"/>
    </row>
    <row r="14" spans="1:3" x14ac:dyDescent="0.4">
      <c r="A14" s="75"/>
      <c r="B14" s="75"/>
      <c r="C14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2B029-BBC4-4FA1-8180-7B0EA39233A9}">
  <dimension ref="A1:E26"/>
  <sheetViews>
    <sheetView workbookViewId="0">
      <selection activeCell="E18" sqref="E18"/>
    </sheetView>
  </sheetViews>
  <sheetFormatPr defaultRowHeight="14.6" x14ac:dyDescent="0.4"/>
  <cols>
    <col min="1" max="1" width="36" customWidth="1"/>
    <col min="2" max="3" width="9.53515625" customWidth="1"/>
  </cols>
  <sheetData>
    <row r="1" spans="1:5" ht="15" x14ac:dyDescent="0.4">
      <c r="A1" s="212" t="s">
        <v>529</v>
      </c>
      <c r="B1" s="76"/>
      <c r="C1" s="76"/>
      <c r="D1" s="75"/>
      <c r="E1" s="75"/>
    </row>
    <row r="2" spans="1:5" ht="29.9" customHeight="1" x14ac:dyDescent="0.4">
      <c r="A2" s="215" t="s">
        <v>517</v>
      </c>
      <c r="B2" s="71" t="s">
        <v>107</v>
      </c>
      <c r="C2" s="72" t="s">
        <v>124</v>
      </c>
      <c r="D2" s="75"/>
      <c r="E2" s="75"/>
    </row>
    <row r="3" spans="1:5" ht="15" x14ac:dyDescent="0.4">
      <c r="A3" s="215" t="s">
        <v>530</v>
      </c>
      <c r="B3" s="74">
        <v>5</v>
      </c>
      <c r="C3" s="73">
        <v>65</v>
      </c>
      <c r="D3" s="75"/>
      <c r="E3" s="75"/>
    </row>
    <row r="4" spans="1:5" ht="30" x14ac:dyDescent="0.4">
      <c r="A4" s="215" t="s">
        <v>531</v>
      </c>
      <c r="B4" s="86">
        <v>953</v>
      </c>
      <c r="C4" s="73">
        <v>990</v>
      </c>
      <c r="D4" s="75"/>
      <c r="E4" s="75"/>
    </row>
    <row r="5" spans="1:5" ht="30" x14ac:dyDescent="0.4">
      <c r="A5" s="215" t="s">
        <v>532</v>
      </c>
      <c r="B5" s="86">
        <v>1597</v>
      </c>
      <c r="C5" s="73">
        <v>1297</v>
      </c>
      <c r="D5" s="75"/>
      <c r="E5" s="75"/>
    </row>
    <row r="6" spans="1:5" ht="15" x14ac:dyDescent="0.4">
      <c r="A6" s="215" t="s">
        <v>533</v>
      </c>
      <c r="B6" s="86">
        <v>5883</v>
      </c>
      <c r="C6" s="73">
        <v>5535</v>
      </c>
      <c r="D6" s="75"/>
      <c r="E6" s="75"/>
    </row>
    <row r="7" spans="1:5" s="29" customFormat="1" ht="30.9" x14ac:dyDescent="0.4">
      <c r="A7" s="221" t="s">
        <v>534</v>
      </c>
      <c r="B7" s="189">
        <v>8438</v>
      </c>
      <c r="C7" s="85">
        <v>7887</v>
      </c>
      <c r="D7" s="84"/>
      <c r="E7" s="84"/>
    </row>
    <row r="8" spans="1:5" x14ac:dyDescent="0.4">
      <c r="A8" s="75"/>
      <c r="B8" s="75"/>
      <c r="C8" s="75"/>
      <c r="D8" s="75"/>
      <c r="E8" s="75"/>
    </row>
    <row r="9" spans="1:5" x14ac:dyDescent="0.4">
      <c r="A9" s="75"/>
      <c r="B9" s="75"/>
      <c r="C9" s="75"/>
      <c r="D9" s="75"/>
      <c r="E9" s="75"/>
    </row>
    <row r="10" spans="1:5" x14ac:dyDescent="0.4">
      <c r="A10" s="75"/>
      <c r="B10" s="75"/>
      <c r="C10" s="75"/>
      <c r="D10" s="75"/>
      <c r="E10" s="75"/>
    </row>
    <row r="11" spans="1:5" ht="15.45" x14ac:dyDescent="0.4">
      <c r="A11" s="165"/>
      <c r="B11" s="75"/>
      <c r="C11" s="75"/>
      <c r="D11" s="75"/>
      <c r="E11" s="75"/>
    </row>
    <row r="12" spans="1:5" x14ac:dyDescent="0.4">
      <c r="A12" s="75"/>
      <c r="B12" s="75"/>
      <c r="C12" s="75"/>
      <c r="D12" s="75"/>
      <c r="E12" s="75"/>
    </row>
    <row r="13" spans="1:5" x14ac:dyDescent="0.4">
      <c r="A13" s="75"/>
      <c r="B13" s="75"/>
      <c r="C13" s="75"/>
      <c r="D13" s="75"/>
      <c r="E13" s="75"/>
    </row>
    <row r="14" spans="1:5" x14ac:dyDescent="0.4">
      <c r="A14" s="75"/>
      <c r="B14" s="75"/>
      <c r="C14" s="75"/>
      <c r="D14" s="75"/>
      <c r="E14" s="75"/>
    </row>
    <row r="15" spans="1:5" x14ac:dyDescent="0.4">
      <c r="A15" s="75"/>
      <c r="B15" s="75"/>
      <c r="C15" s="75"/>
      <c r="D15" s="75"/>
      <c r="E15" s="75"/>
    </row>
    <row r="16" spans="1:5" x14ac:dyDescent="0.4">
      <c r="A16" s="75"/>
      <c r="B16" s="75"/>
      <c r="C16" s="75"/>
      <c r="D16" s="75"/>
      <c r="E16" s="75"/>
    </row>
    <row r="17" spans="1:5" x14ac:dyDescent="0.4">
      <c r="A17" s="75"/>
      <c r="B17" s="75"/>
      <c r="C17" s="75"/>
      <c r="D17" s="75"/>
      <c r="E17" s="75"/>
    </row>
    <row r="18" spans="1:5" x14ac:dyDescent="0.4">
      <c r="A18" s="75"/>
      <c r="B18" s="75"/>
      <c r="C18" s="75"/>
      <c r="D18" s="75"/>
      <c r="E18" s="75"/>
    </row>
    <row r="26" spans="1:5" x14ac:dyDescent="0.4">
      <c r="A26" s="29"/>
      <c r="B26" s="29"/>
    </row>
  </sheetData>
  <pageMargins left="0.7" right="0.7" top="0.75" bottom="0.75" header="0.3" footer="0.3"/>
  <customProperties>
    <customPr name="EpmWorksheetKeyString_GUID" r:id="rId1"/>
  </customPropertie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986E3-1805-4C01-9670-7F44D52D8B66}">
  <dimension ref="A1:E16"/>
  <sheetViews>
    <sheetView workbookViewId="0">
      <selection activeCell="J19" sqref="J19"/>
    </sheetView>
  </sheetViews>
  <sheetFormatPr defaultRowHeight="14.6" x14ac:dyDescent="0.4"/>
  <cols>
    <col min="1" max="1" width="29.3046875" customWidth="1"/>
    <col min="4" max="4" width="9.3046875" style="29"/>
  </cols>
  <sheetData>
    <row r="1" spans="1:5" ht="15.45" x14ac:dyDescent="0.4">
      <c r="A1" s="45" t="s">
        <v>535</v>
      </c>
      <c r="B1" s="78"/>
      <c r="C1" s="78"/>
      <c r="D1" s="79"/>
      <c r="E1" s="75"/>
    </row>
    <row r="2" spans="1:5" ht="46.3" x14ac:dyDescent="0.4">
      <c r="A2" s="77"/>
      <c r="B2" s="222" t="s">
        <v>125</v>
      </c>
      <c r="C2" s="222" t="s">
        <v>536</v>
      </c>
      <c r="D2" s="223" t="s">
        <v>515</v>
      </c>
      <c r="E2" s="75"/>
    </row>
    <row r="3" spans="1:5" ht="15" x14ac:dyDescent="0.4">
      <c r="A3" s="215" t="s">
        <v>537</v>
      </c>
      <c r="B3" s="80">
        <v>73</v>
      </c>
      <c r="C3" s="80">
        <v>36</v>
      </c>
      <c r="D3" s="81">
        <v>109</v>
      </c>
      <c r="E3" s="75"/>
    </row>
    <row r="4" spans="1:5" ht="15" x14ac:dyDescent="0.4">
      <c r="A4" s="215" t="s">
        <v>540</v>
      </c>
      <c r="B4" s="82" t="s">
        <v>32</v>
      </c>
      <c r="C4" s="82" t="s">
        <v>126</v>
      </c>
      <c r="D4" s="83" t="s">
        <v>126</v>
      </c>
      <c r="E4" s="75"/>
    </row>
    <row r="5" spans="1:5" ht="15" x14ac:dyDescent="0.4">
      <c r="A5" s="215" t="s">
        <v>606</v>
      </c>
      <c r="B5" s="82" t="s">
        <v>32</v>
      </c>
      <c r="C5" s="82" t="s">
        <v>120</v>
      </c>
      <c r="D5" s="83" t="s">
        <v>120</v>
      </c>
      <c r="E5" s="75"/>
    </row>
    <row r="6" spans="1:5" s="29" customFormat="1" ht="15.45" x14ac:dyDescent="0.4">
      <c r="A6" s="221" t="s">
        <v>428</v>
      </c>
      <c r="B6" s="81">
        <v>73</v>
      </c>
      <c r="C6" s="83" t="s">
        <v>32</v>
      </c>
      <c r="D6" s="81">
        <v>73</v>
      </c>
      <c r="E6" s="84"/>
    </row>
    <row r="7" spans="1:5" ht="15.45" x14ac:dyDescent="0.4">
      <c r="A7" s="215" t="s">
        <v>538</v>
      </c>
      <c r="B7" s="73">
        <v>138</v>
      </c>
      <c r="C7" s="73" t="s">
        <v>32</v>
      </c>
      <c r="D7" s="85">
        <v>138</v>
      </c>
      <c r="E7" s="75"/>
    </row>
    <row r="8" spans="1:5" ht="15.45" x14ac:dyDescent="0.4">
      <c r="A8" s="215" t="s">
        <v>539</v>
      </c>
      <c r="B8" s="73">
        <v>73</v>
      </c>
      <c r="C8" s="73">
        <v>36</v>
      </c>
      <c r="D8" s="85">
        <v>109</v>
      </c>
      <c r="E8" s="75"/>
    </row>
    <row r="9" spans="1:5" ht="15.45" x14ac:dyDescent="0.4">
      <c r="A9" s="215" t="s">
        <v>540</v>
      </c>
      <c r="B9" s="73">
        <v>-138</v>
      </c>
      <c r="C9" s="73" t="s">
        <v>32</v>
      </c>
      <c r="D9" s="85">
        <v>-138</v>
      </c>
      <c r="E9" s="75"/>
    </row>
    <row r="10" spans="1:5" s="29" customFormat="1" ht="15.45" x14ac:dyDescent="0.4">
      <c r="A10" s="221" t="s">
        <v>426</v>
      </c>
      <c r="B10" s="85">
        <v>73</v>
      </c>
      <c r="C10" s="85">
        <v>36</v>
      </c>
      <c r="D10" s="85">
        <v>109</v>
      </c>
      <c r="E10" s="84"/>
    </row>
    <row r="11" spans="1:5" x14ac:dyDescent="0.4">
      <c r="A11" s="75"/>
      <c r="B11" s="75"/>
      <c r="C11" s="75"/>
      <c r="D11" s="84"/>
      <c r="E11" s="75"/>
    </row>
    <row r="12" spans="1:5" x14ac:dyDescent="0.4">
      <c r="A12" s="75"/>
      <c r="B12" s="75"/>
      <c r="C12" s="75"/>
      <c r="D12" s="84"/>
      <c r="E12" s="75"/>
    </row>
    <row r="13" spans="1:5" x14ac:dyDescent="0.4">
      <c r="A13" s="75"/>
      <c r="B13" s="75"/>
      <c r="C13" s="75"/>
      <c r="D13" s="84"/>
      <c r="E13" s="75"/>
    </row>
    <row r="14" spans="1:5" ht="15.45" x14ac:dyDescent="0.4">
      <c r="A14" s="165"/>
      <c r="B14" s="75"/>
      <c r="C14" s="75"/>
      <c r="D14" s="84"/>
      <c r="E14" s="75"/>
    </row>
    <row r="15" spans="1:5" x14ac:dyDescent="0.4">
      <c r="A15" s="190"/>
      <c r="B15" s="75"/>
      <c r="C15" s="75"/>
      <c r="D15" s="84"/>
      <c r="E15" s="75"/>
    </row>
    <row r="16" spans="1:5" x14ac:dyDescent="0.4">
      <c r="A16" s="75"/>
      <c r="B16" s="75"/>
      <c r="C16" s="75"/>
      <c r="D16" s="84"/>
      <c r="E16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E7BE6-DD93-4114-B256-089F7B50C5F6}">
  <dimension ref="A1:D12"/>
  <sheetViews>
    <sheetView workbookViewId="0">
      <selection activeCell="F15" sqref="F15"/>
    </sheetView>
  </sheetViews>
  <sheetFormatPr defaultRowHeight="14.6" x14ac:dyDescent="0.4"/>
  <cols>
    <col min="1" max="1" width="23.53515625" customWidth="1"/>
    <col min="2" max="3" width="9.53515625" customWidth="1"/>
  </cols>
  <sheetData>
    <row r="1" spans="1:4" ht="15" x14ac:dyDescent="0.4">
      <c r="A1" s="212" t="s">
        <v>541</v>
      </c>
      <c r="B1" s="76"/>
      <c r="C1" s="76"/>
      <c r="D1" s="75"/>
    </row>
    <row r="2" spans="1:4" ht="43.5" customHeight="1" x14ac:dyDescent="0.4">
      <c r="A2" s="77"/>
      <c r="B2" s="77" t="s">
        <v>107</v>
      </c>
      <c r="C2" s="72" t="s">
        <v>124</v>
      </c>
      <c r="D2" s="75"/>
    </row>
    <row r="3" spans="1:4" ht="30" x14ac:dyDescent="0.4">
      <c r="A3" s="215" t="s">
        <v>542</v>
      </c>
      <c r="B3" s="71">
        <v>73</v>
      </c>
      <c r="C3" s="73">
        <v>109</v>
      </c>
      <c r="D3" s="75"/>
    </row>
    <row r="4" spans="1:4" x14ac:dyDescent="0.4">
      <c r="A4" s="75"/>
      <c r="B4" s="75"/>
      <c r="C4" s="75"/>
      <c r="D4" s="75"/>
    </row>
    <row r="5" spans="1:4" x14ac:dyDescent="0.4">
      <c r="A5" s="75"/>
      <c r="B5" s="75"/>
      <c r="C5" s="75"/>
      <c r="D5" s="75"/>
    </row>
    <row r="6" spans="1:4" x14ac:dyDescent="0.4">
      <c r="A6" s="75"/>
      <c r="B6" s="75"/>
      <c r="C6" s="75"/>
      <c r="D6" s="75"/>
    </row>
    <row r="7" spans="1:4" ht="15.45" x14ac:dyDescent="0.4">
      <c r="A7" s="165"/>
      <c r="B7" s="75"/>
      <c r="C7" s="75"/>
      <c r="D7" s="75"/>
    </row>
    <row r="8" spans="1:4" x14ac:dyDescent="0.4">
      <c r="A8" s="75"/>
      <c r="B8" s="75"/>
      <c r="C8" s="75"/>
      <c r="D8" s="75"/>
    </row>
    <row r="9" spans="1:4" x14ac:dyDescent="0.4">
      <c r="A9" s="75"/>
      <c r="B9" s="75"/>
      <c r="C9" s="75"/>
      <c r="D9" s="75"/>
    </row>
    <row r="10" spans="1:4" x14ac:dyDescent="0.4">
      <c r="A10" s="75"/>
      <c r="B10" s="75"/>
      <c r="C10" s="75"/>
      <c r="D10" s="75"/>
    </row>
    <row r="11" spans="1:4" x14ac:dyDescent="0.4">
      <c r="A11" s="75"/>
      <c r="B11" s="75"/>
      <c r="C11" s="75"/>
      <c r="D11" s="75"/>
    </row>
    <row r="12" spans="1:4" x14ac:dyDescent="0.4">
      <c r="A12" s="75"/>
      <c r="B12" s="75"/>
      <c r="C12" s="75"/>
      <c r="D12" s="75"/>
    </row>
  </sheetData>
  <pageMargins left="0.7" right="0.7" top="0.75" bottom="0.75" header="0.3" footer="0.3"/>
  <customProperties>
    <customPr name="EpmWorksheetKeyString_GUID" r:id="rId1"/>
  </customPropertie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FB848-EFED-4C3D-AF6A-FD515287A4E3}">
  <dimension ref="A1:C13"/>
  <sheetViews>
    <sheetView workbookViewId="0">
      <selection activeCell="E14" sqref="E14"/>
    </sheetView>
  </sheetViews>
  <sheetFormatPr defaultRowHeight="14.6" x14ac:dyDescent="0.4"/>
  <cols>
    <col min="1" max="1" width="25.3046875" customWidth="1"/>
    <col min="2" max="3" width="9.53515625" customWidth="1"/>
  </cols>
  <sheetData>
    <row r="1" spans="1:3" ht="15" x14ac:dyDescent="0.4">
      <c r="A1" s="39" t="s">
        <v>543</v>
      </c>
      <c r="B1" s="39"/>
      <c r="C1" s="39"/>
    </row>
    <row r="2" spans="1:3" ht="30" x14ac:dyDescent="0.4">
      <c r="A2" s="71"/>
      <c r="B2" s="71" t="s">
        <v>107</v>
      </c>
      <c r="C2" s="72" t="s">
        <v>124</v>
      </c>
    </row>
    <row r="3" spans="1:3" ht="30" x14ac:dyDescent="0.4">
      <c r="A3" s="215" t="s">
        <v>542</v>
      </c>
      <c r="B3" s="71">
        <v>592</v>
      </c>
      <c r="C3" s="73">
        <v>821</v>
      </c>
    </row>
    <row r="4" spans="1:3" ht="43.5" customHeight="1" x14ac:dyDescent="0.4">
      <c r="A4" s="215" t="s">
        <v>544</v>
      </c>
      <c r="B4" s="74" t="s">
        <v>32</v>
      </c>
      <c r="C4" s="73">
        <v>25</v>
      </c>
    </row>
    <row r="5" spans="1:3" x14ac:dyDescent="0.4">
      <c r="A5" s="75"/>
      <c r="B5" s="75"/>
      <c r="C5" s="75"/>
    </row>
    <row r="6" spans="1:3" x14ac:dyDescent="0.4">
      <c r="A6" s="75"/>
      <c r="B6" s="75"/>
      <c r="C6" s="75"/>
    </row>
    <row r="7" spans="1:3" ht="15.45" x14ac:dyDescent="0.4">
      <c r="A7" s="165"/>
      <c r="B7" s="75"/>
      <c r="C7" s="75"/>
    </row>
    <row r="8" spans="1:3" x14ac:dyDescent="0.4">
      <c r="A8" s="75"/>
      <c r="B8" s="75"/>
      <c r="C8" s="75"/>
    </row>
    <row r="9" spans="1:3" x14ac:dyDescent="0.4">
      <c r="A9" s="75"/>
      <c r="B9" s="75"/>
      <c r="C9" s="75"/>
    </row>
    <row r="10" spans="1:3" x14ac:dyDescent="0.4">
      <c r="A10" s="75"/>
      <c r="B10" s="75"/>
      <c r="C10" s="75"/>
    </row>
    <row r="11" spans="1:3" x14ac:dyDescent="0.4">
      <c r="A11" s="75"/>
      <c r="B11" s="75"/>
      <c r="C11" s="75"/>
    </row>
    <row r="12" spans="1:3" x14ac:dyDescent="0.4">
      <c r="A12" s="75"/>
      <c r="B12" s="75"/>
      <c r="C12" s="75"/>
    </row>
    <row r="13" spans="1:3" x14ac:dyDescent="0.4">
      <c r="A13" s="75"/>
      <c r="B13" s="75"/>
      <c r="C13" s="75"/>
    </row>
  </sheetData>
  <pageMargins left="0.7" right="0.7" top="0.75" bottom="0.75" header="0.3" footer="0.3"/>
  <customProperties>
    <customPr name="EpmWorksheetKeyString_GU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a4cad7d-cde0-4c4b-9900-a6ca365b2969">
      <UserInfo>
        <DisplayName>Atwell, Rachel</DisplayName>
        <AccountId>16</AccountId>
        <AccountType/>
      </UserInfo>
      <UserInfo>
        <DisplayName>Scribbins, Matthew</DisplayName>
        <AccountId>113</AccountId>
        <AccountType/>
      </UserInfo>
      <UserInfo>
        <DisplayName>Bliss, Si</DisplayName>
        <AccountId>218</AccountId>
        <AccountType/>
      </UserInfo>
      <UserInfo>
        <DisplayName>Adams, Amy</DisplayName>
        <AccountId>265</AccountId>
        <AccountType/>
      </UserInfo>
      <UserInfo>
        <DisplayName>Nolan, David</DisplayName>
        <AccountId>170</AccountId>
        <AccountType/>
      </UserInfo>
      <UserInfo>
        <DisplayName>Knell, Philip</DisplayName>
        <AccountId>266</AccountId>
        <AccountType/>
      </UserInfo>
    </SharedWithUsers>
    <TaxCatchAll xmlns="9a4cad7d-cde0-4c4b-9900-a6ca365b2969" xsi:nil="true"/>
    <lcf76f155ced4ddcb4097134ff3c332f xmlns="171a6d4e-846b-4045-8024-24f3590889e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A54CDEF871A647AC44520C841F1B03" ma:contentTypeVersion="15" ma:contentTypeDescription="Create a new document." ma:contentTypeScope="" ma:versionID="bc8ad6fec3c89792b015795428692827">
  <xsd:schema xmlns:xsd="http://www.w3.org/2001/XMLSchema" xmlns:xs="http://www.w3.org/2001/XMLSchema" xmlns:p="http://schemas.microsoft.com/office/2006/metadata/properties" xmlns:ns2="171a6d4e-846b-4045-8024-24f3590889ec" xmlns:ns3="9a4cad7d-cde0-4c4b-9900-a6ca365b2969" targetNamespace="http://schemas.microsoft.com/office/2006/metadata/properties" ma:root="true" ma:fieldsID="ca56a74e91c0e7e2c98f3ff75e73dab5" ns2:_="" ns3:_="">
    <xsd:import namespace="171a6d4e-846b-4045-8024-24f3590889ec"/>
    <xsd:import namespace="9a4cad7d-cde0-4c4b-9900-a6ca365b2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1a6d4e-846b-4045-8024-24f3590889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6af8cfed-64c2-475b-a96a-20ffe17e85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4cad7d-cde0-4c4b-9900-a6ca365b2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ad13586-9827-4397-93fb-be52785e7329}" ma:internalName="TaxCatchAll" ma:showField="CatchAllData" ma:web="9a4cad7d-cde0-4c4b-9900-a6ca365b2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C6491C-22B7-47C9-860F-7247568611F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72CD3F-1FDD-401A-B7D5-13E53DA3D886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dcmitype/"/>
    <ds:schemaRef ds:uri="9a4cad7d-cde0-4c4b-9900-a6ca365b2969"/>
    <ds:schemaRef ds:uri="171a6d4e-846b-4045-8024-24f3590889e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738680B-BB86-4347-B46B-8FA20D5D66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1a6d4e-846b-4045-8024-24f3590889ec"/>
    <ds:schemaRef ds:uri="9a4cad7d-cde0-4c4b-9900-a6ca365b2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62</vt:i4>
      </vt:variant>
      <vt:variant>
        <vt:lpstr>Named Ranges</vt:lpstr>
      </vt:variant>
      <vt:variant>
        <vt:i4>10</vt:i4>
      </vt:variant>
    </vt:vector>
  </HeadingPairs>
  <TitlesOfParts>
    <vt:vector size="72" baseType="lpstr">
      <vt:lpstr>T1 - Single Total Figs (Org)</vt:lpstr>
      <vt:lpstr>Graff 1</vt:lpstr>
      <vt:lpstr>OLD Graph 4</vt:lpstr>
      <vt:lpstr>Tabl 1</vt:lpstr>
      <vt:lpstr>Graff 2</vt:lpstr>
      <vt:lpstr>Graff 3</vt:lpstr>
      <vt:lpstr>Graff 4</vt:lpstr>
      <vt:lpstr>OLD Graph 7</vt:lpstr>
      <vt:lpstr>Graff 5</vt:lpstr>
      <vt:lpstr>OLD Graph 11</vt:lpstr>
      <vt:lpstr>Graff 6</vt:lpstr>
      <vt:lpstr>Graff 7</vt:lpstr>
      <vt:lpstr>Graff 8</vt:lpstr>
      <vt:lpstr>Graff 9</vt:lpstr>
      <vt:lpstr>Graff 10</vt:lpstr>
      <vt:lpstr>Graff 11</vt:lpstr>
      <vt:lpstr>Graff 12</vt:lpstr>
      <vt:lpstr>Graff 13</vt:lpstr>
      <vt:lpstr>Graff 14</vt:lpstr>
      <vt:lpstr>Graff 15</vt:lpstr>
      <vt:lpstr>Graff 16</vt:lpstr>
      <vt:lpstr>Graff 17</vt:lpstr>
      <vt:lpstr>Graff 18</vt:lpstr>
      <vt:lpstr>Graff 19</vt:lpstr>
      <vt:lpstr>Tabl 2</vt:lpstr>
      <vt:lpstr>Graff 20</vt:lpstr>
      <vt:lpstr>Tabl 3</vt:lpstr>
      <vt:lpstr>Tabl 4</vt:lpstr>
      <vt:lpstr>Tabl 5</vt:lpstr>
      <vt:lpstr>Tabl 6</vt:lpstr>
      <vt:lpstr>Tabl 7</vt:lpstr>
      <vt:lpstr>Tabl 8</vt:lpstr>
      <vt:lpstr>Tabl 9</vt:lpstr>
      <vt:lpstr>Tabl 10</vt:lpstr>
      <vt:lpstr>Tabl 11</vt:lpstr>
      <vt:lpstr>Tabl 12</vt:lpstr>
      <vt:lpstr>Tabl 13</vt:lpstr>
      <vt:lpstr>Tabl 14</vt:lpstr>
      <vt:lpstr>Tabl 15</vt:lpstr>
      <vt:lpstr>Tabl 16</vt:lpstr>
      <vt:lpstr>Tabl 17</vt:lpstr>
      <vt:lpstr>Tabl 18</vt:lpstr>
      <vt:lpstr>Tudalen 106</vt:lpstr>
      <vt:lpstr>Tudalen 107</vt:lpstr>
      <vt:lpstr>Tudalen 108</vt:lpstr>
      <vt:lpstr>Tudalen 109</vt:lpstr>
      <vt:lpstr>Tudalen 112</vt:lpstr>
      <vt:lpstr>Tudalen 114</vt:lpstr>
      <vt:lpstr>Tudalen 115-1</vt:lpstr>
      <vt:lpstr>Tudalen 115-2</vt:lpstr>
      <vt:lpstr>Tudalen 116</vt:lpstr>
      <vt:lpstr>Tudalen 117</vt:lpstr>
      <vt:lpstr>Tudalen 118</vt:lpstr>
      <vt:lpstr>Tudalen 119</vt:lpstr>
      <vt:lpstr>Tudalen 120</vt:lpstr>
      <vt:lpstr>Tudalen 121</vt:lpstr>
      <vt:lpstr>Tudalen 122-1</vt:lpstr>
      <vt:lpstr>Tudalen 122-2</vt:lpstr>
      <vt:lpstr>Tudalen 122-3</vt:lpstr>
      <vt:lpstr>Tudalen 123-1</vt:lpstr>
      <vt:lpstr>Tudalen 123-2</vt:lpstr>
      <vt:lpstr>Tudalen 124</vt:lpstr>
      <vt:lpstr>'T1 - Single Total Figs (Org)'!_ftn1</vt:lpstr>
      <vt:lpstr>'Tabl 3'!_ftn1</vt:lpstr>
      <vt:lpstr>'T1 - Single Total Figs (Org)'!_ftn2</vt:lpstr>
      <vt:lpstr>'Tabl 3'!_ftn2</vt:lpstr>
      <vt:lpstr>'Tudalen 118'!_ftn3</vt:lpstr>
      <vt:lpstr>'T1 - Single Total Figs (Org)'!_ftnref1</vt:lpstr>
      <vt:lpstr>'Tabl 3'!_ftnref1</vt:lpstr>
      <vt:lpstr>'Tudalen 118'!_ftnref3</vt:lpstr>
      <vt:lpstr>'Tudalen 118'!_GoBack</vt:lpstr>
      <vt:lpstr>'Tabl 18'!_Hlk33429345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Millard, Joanne</dc:creator>
  <cp:keywords/>
  <dc:description/>
  <cp:lastModifiedBy>Joanne Millard</cp:lastModifiedBy>
  <cp:revision/>
  <dcterms:created xsi:type="dcterms:W3CDTF">2021-01-26T13:42:09Z</dcterms:created>
  <dcterms:modified xsi:type="dcterms:W3CDTF">2022-07-05T09:53:51Z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0x0101002AA54CDEF871A647AC44520C841F1B03</vt:lpwstr>
  </property>
  <property fmtid="{D5CDD505-2E9C-101B-9397-08002B2CF9AE}" pid="3" name="MediaServiceImageTags">
    <vt:lpwstr/>
  </property>
</Properties>
</file>