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Z:\WebSite\Environment&amp;Countryside\2022-2023 MFS\"/>
    </mc:Choice>
  </mc:AlternateContent>
  <xr:revisionPtr revIDLastSave="0" documentId="8_{45F49400-5797-4459-92EA-EED5A1F4EEBD}" xr6:coauthVersionLast="47" xr6:coauthVersionMax="47" xr10:uidLastSave="{00000000-0000-0000-0000-000000000000}"/>
  <workbookProtection workbookPassword="CF85" lockStructure="1"/>
  <bookViews>
    <workbookView xWindow="970" yWindow="190" windowWidth="17310" windowHeight="9570" xr2:uid="{00000000-000D-0000-FFFF-FFFF00000000}"/>
  </bookViews>
  <sheets>
    <sheet name="Arweiniad" sheetId="1" r:id="rId1"/>
    <sheet name="List of Records Submitted" sheetId="3" state="hidden" r:id="rId2"/>
    <sheet name="Engraifft o Gofnod" sheetId="4" r:id="rId3"/>
    <sheet name="Register" sheetId="7" state="hidden" r:id="rId4"/>
    <sheet name="Data" sheetId="5" state="hidden" r:id="rId5"/>
    <sheet name="LEADER" sheetId="6" state="hidden" r:id="rId6"/>
    <sheet name="Manylion y Prosiect" sheetId="37" r:id="rId7"/>
    <sheet name="Cofnod 1" sheetId="2" r:id="rId8"/>
    <sheet name="Cofnod 2" sheetId="8" r:id="rId9"/>
    <sheet name="Cofnod 3" sheetId="9" r:id="rId10"/>
    <sheet name="Cofnod 4" sheetId="10" r:id="rId11"/>
    <sheet name="Cofnod 5" sheetId="11" r:id="rId12"/>
    <sheet name="Cofnod 6" sheetId="12" r:id="rId13"/>
    <sheet name="Cofnod 7" sheetId="13" r:id="rId14"/>
    <sheet name="Cofnod 8" sheetId="14" r:id="rId15"/>
    <sheet name="Cofnod 9" sheetId="15" r:id="rId16"/>
    <sheet name="Cofnod 10" sheetId="16" r:id="rId17"/>
    <sheet name="Cofnod 11" sheetId="17" r:id="rId18"/>
    <sheet name="Cofnod 12" sheetId="18" r:id="rId19"/>
    <sheet name="Cofnod 13" sheetId="19" r:id="rId20"/>
    <sheet name="Cofnod 14" sheetId="20" r:id="rId21"/>
    <sheet name="Cofnod 15" sheetId="21" r:id="rId22"/>
    <sheet name="Cofnod 16" sheetId="22" r:id="rId23"/>
    <sheet name="Cofnod 17" sheetId="23" r:id="rId24"/>
    <sheet name="Cofnod 18" sheetId="24" r:id="rId25"/>
    <sheet name="Cofnod 19" sheetId="25" r:id="rId26"/>
    <sheet name="Cofnod 20" sheetId="26" r:id="rId27"/>
    <sheet name="Cofnod 21" sheetId="27" r:id="rId28"/>
    <sheet name="Cofnod 22" sheetId="28" r:id="rId29"/>
    <sheet name="Cofnod 23" sheetId="29" r:id="rId30"/>
    <sheet name="Cofnod 24" sheetId="30" r:id="rId31"/>
    <sheet name="Cofnod 25" sheetId="31" r:id="rId32"/>
    <sheet name="Cofnod 26" sheetId="32" r:id="rId33"/>
    <sheet name="Cofnod 27" sheetId="33" r:id="rId34"/>
    <sheet name="Cofnod 28" sheetId="34" r:id="rId35"/>
    <sheet name="Cofnod 29" sheetId="35" r:id="rId36"/>
    <sheet name="Cofnod 30" sheetId="36" r:id="rId37"/>
  </sheets>
  <definedNames>
    <definedName name="_xlnm._FilterDatabase" localSheetId="7" hidden="1">'Cofnod 1'!$A$3:$D$14</definedName>
    <definedName name="Opt1_">Data!$S$3:$S$14</definedName>
    <definedName name="Opt10_">Data!$AB$3:$AB$12</definedName>
    <definedName name="Opt11_">Data!$AC$3:$AC$7</definedName>
    <definedName name="Opt12_">Data!$AD$3</definedName>
    <definedName name="opt13_">LEADER!$S$3:$S$14</definedName>
    <definedName name="opt14_">LEADER!$T$3:$T$14</definedName>
    <definedName name="opt15_">LEADER!$U$3:$U$10</definedName>
    <definedName name="opt16_">LEADER!$V$3</definedName>
    <definedName name="opt17_">LEADER!$W$3:$W$7</definedName>
    <definedName name="opt18_">LEADER!$X$3:$X$20</definedName>
    <definedName name="opt19_">LEADER!$Y$3:$Y$14</definedName>
    <definedName name="Opt2_">Data!$T$3:$T$13</definedName>
    <definedName name="opt20_">LEADER!$Z$3:$Z$21</definedName>
    <definedName name="opt21_">LEADER!$AA$3</definedName>
    <definedName name="opt22_">LEADER!$AB$3</definedName>
    <definedName name="opt23_">LEADER!$AC$3:$AC$9</definedName>
    <definedName name="opt24_">LEADER!$AD$3:$AD$12</definedName>
    <definedName name="opt25_">LEADER!$AE$3</definedName>
    <definedName name="opt26_">LEADER!$AF$3</definedName>
    <definedName name="Opt3_">Data!$U$3:$U$19</definedName>
    <definedName name="Opt4_">Data!$V$3:$V$9</definedName>
    <definedName name="Opt5_">Data!$W$3:$W$21</definedName>
    <definedName name="Opt6_">Data!$X$3:$X$18</definedName>
    <definedName name="Opt7_">Data!$Y$3:$Y$21</definedName>
    <definedName name="Opt8_">Data!$Z$3</definedName>
    <definedName name="Opt9_">Data!$AA$3:$AA$6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4" i="36" l="1"/>
  <c r="F24" i="36"/>
  <c r="F19" i="36"/>
  <c r="H24" i="35"/>
  <c r="F24" i="35"/>
  <c r="F19" i="35"/>
  <c r="H24" i="34"/>
  <c r="F24" i="34"/>
  <c r="F19" i="34"/>
  <c r="H24" i="33"/>
  <c r="F24" i="33"/>
  <c r="F19" i="33"/>
  <c r="H24" i="32"/>
  <c r="F24" i="32"/>
  <c r="F19" i="32"/>
  <c r="H24" i="31"/>
  <c r="F24" i="31"/>
  <c r="F19" i="31"/>
  <c r="H24" i="30"/>
  <c r="F24" i="30"/>
  <c r="F19" i="30"/>
  <c r="H24" i="29"/>
  <c r="F24" i="29"/>
  <c r="F19" i="29"/>
  <c r="H24" i="28"/>
  <c r="F27" i="28" s="1"/>
  <c r="G27" i="28" s="1"/>
  <c r="F24" i="28"/>
  <c r="F19" i="28"/>
  <c r="H24" i="27"/>
  <c r="F24" i="27"/>
  <c r="F19" i="27"/>
  <c r="H24" i="26"/>
  <c r="F24" i="26"/>
  <c r="F19" i="26"/>
  <c r="H24" i="25"/>
  <c r="F24" i="25"/>
  <c r="F19" i="25"/>
  <c r="H24" i="24"/>
  <c r="F27" i="24" s="1"/>
  <c r="G27" i="24" s="1"/>
  <c r="F24" i="24"/>
  <c r="F19" i="24"/>
  <c r="H24" i="23"/>
  <c r="F24" i="23"/>
  <c r="F19" i="23"/>
  <c r="H24" i="22"/>
  <c r="F24" i="22"/>
  <c r="F19" i="22"/>
  <c r="H24" i="21"/>
  <c r="F24" i="21"/>
  <c r="F19" i="21"/>
  <c r="H24" i="20"/>
  <c r="F24" i="20"/>
  <c r="F19" i="20"/>
  <c r="H24" i="19"/>
  <c r="F24" i="19"/>
  <c r="F19" i="19"/>
  <c r="H24" i="18"/>
  <c r="F24" i="18"/>
  <c r="F19" i="18"/>
  <c r="H24" i="17"/>
  <c r="F24" i="17"/>
  <c r="F19" i="17"/>
  <c r="H24" i="16"/>
  <c r="F27" i="16" s="1"/>
  <c r="G27" i="16" s="1"/>
  <c r="F24" i="16"/>
  <c r="F19" i="16"/>
  <c r="H24" i="15"/>
  <c r="F24" i="15"/>
  <c r="F19" i="15"/>
  <c r="H24" i="14"/>
  <c r="F24" i="14"/>
  <c r="F19" i="14"/>
  <c r="H24" i="13"/>
  <c r="F24" i="13"/>
  <c r="F19" i="13"/>
  <c r="H24" i="12"/>
  <c r="F24" i="12"/>
  <c r="F19" i="12"/>
  <c r="H24" i="11"/>
  <c r="F24" i="11"/>
  <c r="F19" i="11"/>
  <c r="H24" i="10"/>
  <c r="F27" i="10" s="1"/>
  <c r="G27" i="10" s="1"/>
  <c r="F24" i="10"/>
  <c r="F19" i="10"/>
  <c r="H24" i="9"/>
  <c r="F24" i="9"/>
  <c r="F19" i="9"/>
  <c r="H24" i="8"/>
  <c r="F24" i="8"/>
  <c r="F19" i="8"/>
  <c r="F27" i="15" l="1"/>
  <c r="G27" i="15" s="1"/>
  <c r="F27" i="23"/>
  <c r="G27" i="23" s="1"/>
  <c r="F27" i="31"/>
  <c r="G27" i="31" s="1"/>
  <c r="F27" i="11"/>
  <c r="G27" i="11" s="1"/>
  <c r="F27" i="19"/>
  <c r="G27" i="19" s="1"/>
  <c r="F27" i="14"/>
  <c r="G27" i="14" s="1"/>
  <c r="F27" i="12"/>
  <c r="G27" i="12" s="1"/>
  <c r="F27" i="20"/>
  <c r="G27" i="20" s="1"/>
  <c r="F27" i="18"/>
  <c r="G27" i="18" s="1"/>
  <c r="F27" i="26"/>
  <c r="G27" i="26" s="1"/>
  <c r="F27" i="34"/>
  <c r="G27" i="34" s="1"/>
  <c r="F27" i="27"/>
  <c r="G27" i="27" s="1"/>
  <c r="F27" i="8"/>
  <c r="G27" i="8" s="1"/>
  <c r="F27" i="13"/>
  <c r="G27" i="13" s="1"/>
  <c r="F27" i="21"/>
  <c r="G27" i="21" s="1"/>
  <c r="F27" i="29"/>
  <c r="G27" i="29" s="1"/>
  <c r="F27" i="32"/>
  <c r="G27" i="32" s="1"/>
  <c r="F27" i="35"/>
  <c r="G27" i="35" s="1"/>
  <c r="F27" i="9"/>
  <c r="G27" i="9" s="1"/>
  <c r="F27" i="22"/>
  <c r="G27" i="22" s="1"/>
  <c r="F27" i="30"/>
  <c r="G27" i="30" s="1"/>
  <c r="F27" i="17"/>
  <c r="G27" i="17" s="1"/>
  <c r="F27" i="25"/>
  <c r="G27" i="25" s="1"/>
  <c r="F27" i="33"/>
  <c r="G27" i="33" s="1"/>
  <c r="F27" i="36"/>
  <c r="G27" i="36" s="1"/>
  <c r="H24" i="4"/>
  <c r="F24" i="4"/>
  <c r="F19" i="4"/>
  <c r="F19" i="2"/>
  <c r="F27" i="4" l="1"/>
  <c r="G27" i="4" s="1"/>
  <c r="J32" i="5" l="1"/>
  <c r="J31" i="5"/>
  <c r="J30" i="5"/>
  <c r="J29" i="5"/>
  <c r="J28" i="5"/>
  <c r="J27" i="5"/>
  <c r="B3" i="3" l="1"/>
  <c r="B4" i="3"/>
  <c r="B5" i="3"/>
  <c r="B6" i="3"/>
  <c r="B7" i="3"/>
  <c r="B2" i="3"/>
  <c r="G6" i="36" l="1"/>
  <c r="G6" i="34"/>
  <c r="G6" i="32"/>
  <c r="G6" i="30"/>
  <c r="G6" i="28"/>
  <c r="G6" i="26"/>
  <c r="G6" i="24"/>
  <c r="G6" i="22"/>
  <c r="G6" i="20"/>
  <c r="G6" i="18"/>
  <c r="G6" i="16"/>
  <c r="G6" i="14"/>
  <c r="G6" i="12"/>
  <c r="G6" i="10"/>
  <c r="G6" i="8"/>
  <c r="G6" i="33"/>
  <c r="G6" i="29"/>
  <c r="G6" i="27"/>
  <c r="G6" i="23"/>
  <c r="G6" i="19"/>
  <c r="G6" i="15"/>
  <c r="G6" i="11"/>
  <c r="G6" i="35"/>
  <c r="G6" i="31"/>
  <c r="G6" i="25"/>
  <c r="G6" i="21"/>
  <c r="G6" i="17"/>
  <c r="G6" i="13"/>
  <c r="G6" i="9"/>
  <c r="B3" i="31"/>
  <c r="B3" i="23"/>
  <c r="B3" i="15"/>
  <c r="B3" i="34"/>
  <c r="B3" i="26"/>
  <c r="B3" i="18"/>
  <c r="B3" i="27"/>
  <c r="B3" i="19"/>
  <c r="B3" i="30"/>
  <c r="B3" i="14"/>
  <c r="B3" i="25"/>
  <c r="B3" i="17"/>
  <c r="B3" i="20"/>
  <c r="B3" i="12"/>
  <c r="B3" i="29"/>
  <c r="B3" i="21"/>
  <c r="B3" i="13"/>
  <c r="B3" i="10"/>
  <c r="B3" i="32"/>
  <c r="B3" i="24"/>
  <c r="B3" i="16"/>
  <c r="B3" i="35"/>
  <c r="B3" i="11"/>
  <c r="B3" i="8"/>
  <c r="B3" i="22"/>
  <c r="B3" i="33"/>
  <c r="B3" i="36"/>
  <c r="B3" i="28"/>
  <c r="B3" i="9"/>
  <c r="B4" i="8"/>
  <c r="B4" i="33"/>
  <c r="B4" i="29"/>
  <c r="B4" i="25"/>
  <c r="B4" i="21"/>
  <c r="B4" i="17"/>
  <c r="B4" i="13"/>
  <c r="B4" i="35"/>
  <c r="B4" i="27"/>
  <c r="B4" i="19"/>
  <c r="B4" i="11"/>
  <c r="B4" i="32"/>
  <c r="B4" i="24"/>
  <c r="B4" i="20"/>
  <c r="B4" i="12"/>
  <c r="B4" i="9"/>
  <c r="B4" i="34"/>
  <c r="B4" i="30"/>
  <c r="B4" i="26"/>
  <c r="B4" i="22"/>
  <c r="B4" i="18"/>
  <c r="B4" i="14"/>
  <c r="B4" i="10"/>
  <c r="B4" i="31"/>
  <c r="B4" i="23"/>
  <c r="B4" i="15"/>
  <c r="B4" i="36"/>
  <c r="B4" i="28"/>
  <c r="B4" i="16"/>
  <c r="G6" i="2"/>
  <c r="G6" i="4"/>
  <c r="B3" i="2"/>
  <c r="H24" i="2"/>
  <c r="D14" i="3"/>
  <c r="D22" i="3"/>
  <c r="H17" i="3"/>
  <c r="D11" i="3"/>
  <c r="D31" i="3"/>
  <c r="H16" i="3"/>
  <c r="H23" i="3"/>
  <c r="D25" i="3"/>
  <c r="D21" i="3"/>
  <c r="D26" i="3"/>
  <c r="D35" i="3"/>
  <c r="D24" i="3"/>
  <c r="H21" i="3"/>
  <c r="H19" i="3"/>
  <c r="H12" i="3"/>
  <c r="D19" i="3"/>
  <c r="D32" i="3"/>
  <c r="D30" i="3"/>
  <c r="D39" i="3"/>
  <c r="H36" i="3"/>
  <c r="H30" i="3"/>
  <c r="D16" i="3"/>
  <c r="D33" i="3"/>
  <c r="H31" i="3"/>
  <c r="H37" i="3"/>
  <c r="H18" i="3"/>
  <c r="D37" i="3"/>
  <c r="H20" i="3"/>
  <c r="H38" i="3"/>
  <c r="D20" i="3"/>
  <c r="D17" i="3"/>
  <c r="D23" i="3"/>
  <c r="H34" i="3"/>
  <c r="D12" i="3"/>
  <c r="H29" i="3"/>
  <c r="D13" i="3"/>
  <c r="H26" i="3"/>
  <c r="D18" i="3"/>
  <c r="H14" i="3"/>
  <c r="D29" i="3"/>
  <c r="H39" i="3"/>
  <c r="H28" i="3"/>
  <c r="D15" i="3"/>
  <c r="D34" i="3"/>
  <c r="H13" i="3"/>
  <c r="H33" i="3"/>
  <c r="H27" i="3"/>
  <c r="D27" i="3"/>
  <c r="H32" i="3"/>
  <c r="H15" i="3"/>
  <c r="H35" i="3"/>
  <c r="H22" i="3"/>
  <c r="D36" i="3"/>
  <c r="H25" i="3"/>
  <c r="H24" i="3"/>
  <c r="D38" i="3"/>
  <c r="D28" i="3"/>
  <c r="E14" i="3" l="1"/>
  <c r="E32" i="3"/>
  <c r="E26" i="3"/>
  <c r="E23" i="3"/>
  <c r="E33" i="3"/>
  <c r="E39" i="3"/>
  <c r="E24" i="3"/>
  <c r="E18" i="3"/>
  <c r="E17" i="3"/>
  <c r="E29" i="3"/>
  <c r="E37" i="3"/>
  <c r="E31" i="3"/>
  <c r="E15" i="3"/>
  <c r="E35" i="3"/>
  <c r="E34" i="3"/>
  <c r="E30" i="3"/>
  <c r="E38" i="3"/>
  <c r="E21" i="3"/>
  <c r="E16" i="3"/>
  <c r="E22" i="3"/>
  <c r="E28" i="3"/>
  <c r="E27" i="3"/>
  <c r="E19" i="3"/>
  <c r="E12" i="3"/>
  <c r="E36" i="3"/>
  <c r="E25" i="3"/>
  <c r="E13" i="3"/>
  <c r="E20" i="3"/>
  <c r="C37" i="3"/>
  <c r="C33" i="3"/>
  <c r="C29" i="3"/>
  <c r="C23" i="3"/>
  <c r="C19" i="3"/>
  <c r="C17" i="3"/>
  <c r="C13" i="3"/>
  <c r="C35" i="3"/>
  <c r="C31" i="3"/>
  <c r="C27" i="3"/>
  <c r="C25" i="3"/>
  <c r="C21" i="3"/>
  <c r="C15" i="3"/>
  <c r="C36" i="3"/>
  <c r="C30" i="3"/>
  <c r="C26" i="3"/>
  <c r="C22" i="3"/>
  <c r="C18" i="3"/>
  <c r="C12" i="3"/>
  <c r="C38" i="3"/>
  <c r="C34" i="3"/>
  <c r="C32" i="3"/>
  <c r="C28" i="3"/>
  <c r="C24" i="3"/>
  <c r="C20" i="3"/>
  <c r="C16" i="3"/>
  <c r="C14" i="3"/>
  <c r="F24" i="2"/>
  <c r="C39" i="3"/>
  <c r="C11" i="3"/>
  <c r="D9" i="7"/>
  <c r="B21" i="7"/>
  <c r="H26" i="7"/>
  <c r="P23" i="7"/>
  <c r="C5" i="7"/>
  <c r="D32" i="7"/>
  <c r="Q6" i="7"/>
  <c r="N14" i="7"/>
  <c r="N16" i="7"/>
  <c r="L7" i="7"/>
  <c r="D20" i="7"/>
  <c r="D4" i="7"/>
  <c r="H9" i="7"/>
  <c r="I32" i="7"/>
  <c r="P29" i="7"/>
  <c r="M27" i="7"/>
  <c r="H29" i="7"/>
  <c r="C13" i="7"/>
  <c r="R17" i="7"/>
  <c r="M17" i="7"/>
  <c r="O18" i="7"/>
  <c r="D30" i="7"/>
  <c r="M31" i="7"/>
  <c r="K7" i="7"/>
  <c r="N32" i="7"/>
  <c r="O30" i="7"/>
  <c r="K30" i="7"/>
  <c r="D14" i="7"/>
  <c r="Q28" i="7"/>
  <c r="R18" i="7"/>
  <c r="I13" i="7"/>
  <c r="N26" i="7"/>
  <c r="K18" i="7"/>
  <c r="H12" i="7"/>
  <c r="M7" i="7"/>
  <c r="Q19" i="7"/>
  <c r="I26" i="7"/>
  <c r="Q32" i="7"/>
  <c r="K28" i="7"/>
  <c r="G21" i="7"/>
  <c r="Q33" i="7"/>
  <c r="M4" i="7"/>
  <c r="P26" i="7"/>
  <c r="Q10" i="7"/>
  <c r="Q31" i="7"/>
  <c r="G30" i="7"/>
  <c r="K20" i="7"/>
  <c r="C21" i="7"/>
  <c r="C11" i="7"/>
  <c r="D29" i="7"/>
  <c r="I11" i="7"/>
  <c r="I16" i="7"/>
  <c r="D28" i="7"/>
  <c r="K11" i="7"/>
  <c r="G33" i="7"/>
  <c r="R5" i="7"/>
  <c r="B5" i="7"/>
  <c r="G32" i="7"/>
  <c r="Q16" i="7"/>
  <c r="I24" i="7"/>
  <c r="K16" i="7"/>
  <c r="B28" i="7"/>
  <c r="C33" i="7"/>
  <c r="C7" i="7"/>
  <c r="H18" i="7"/>
  <c r="O5" i="7"/>
  <c r="D22" i="7"/>
  <c r="C25" i="7"/>
  <c r="L24" i="7"/>
  <c r="K10" i="7"/>
  <c r="B18" i="7"/>
  <c r="M23" i="7"/>
  <c r="D23" i="7"/>
  <c r="M28" i="7"/>
  <c r="M20" i="7"/>
  <c r="H27" i="7"/>
  <c r="N31" i="7"/>
  <c r="D15" i="7"/>
  <c r="C8" i="7"/>
  <c r="B15" i="7"/>
  <c r="O4" i="7"/>
  <c r="L19" i="7"/>
  <c r="G15" i="7"/>
  <c r="Q24" i="7"/>
  <c r="L25" i="7"/>
  <c r="K24" i="7"/>
  <c r="H19" i="7"/>
  <c r="H16" i="7"/>
  <c r="B17" i="7"/>
  <c r="N4" i="7"/>
  <c r="P13" i="7"/>
  <c r="M29" i="7"/>
  <c r="G10" i="7"/>
  <c r="I18" i="7"/>
  <c r="O29" i="7"/>
  <c r="I14" i="7"/>
  <c r="R7" i="7"/>
  <c r="O19" i="7"/>
  <c r="R24" i="7"/>
  <c r="C15" i="7"/>
  <c r="D8" i="7"/>
  <c r="P22" i="7"/>
  <c r="I19" i="7"/>
  <c r="B26" i="7"/>
  <c r="I22" i="7"/>
  <c r="Q21" i="7"/>
  <c r="L32" i="7"/>
  <c r="O25" i="7"/>
  <c r="N29" i="7"/>
  <c r="R28" i="7"/>
  <c r="K23" i="7"/>
  <c r="K17" i="7"/>
  <c r="O15" i="7"/>
  <c r="L5" i="7"/>
  <c r="C23" i="7"/>
  <c r="R20" i="7"/>
  <c r="K9" i="7"/>
  <c r="K4" i="7"/>
  <c r="I8" i="7"/>
  <c r="Q15" i="7"/>
  <c r="N21" i="7"/>
  <c r="N12" i="7"/>
  <c r="P8" i="7"/>
  <c r="K14" i="7"/>
  <c r="B23" i="7"/>
  <c r="Q22" i="7"/>
  <c r="C14" i="7"/>
  <c r="R4" i="7"/>
  <c r="P11" i="7"/>
  <c r="R10" i="7"/>
  <c r="C20" i="7"/>
  <c r="D26" i="7"/>
  <c r="P18" i="7"/>
  <c r="M5" i="7"/>
  <c r="H8" i="7"/>
  <c r="N10" i="7"/>
  <c r="Q20" i="7"/>
  <c r="B24" i="7"/>
  <c r="K25" i="7"/>
  <c r="L8" i="7"/>
  <c r="M32" i="7"/>
  <c r="I7" i="7"/>
  <c r="M10" i="7"/>
  <c r="L9" i="7"/>
  <c r="P14" i="7"/>
  <c r="G6" i="7"/>
  <c r="B12" i="7"/>
  <c r="G17" i="7"/>
  <c r="L29" i="7"/>
  <c r="G4" i="7"/>
  <c r="H11" i="3"/>
  <c r="R11" i="7"/>
  <c r="O17" i="7"/>
  <c r="O22" i="7"/>
  <c r="R12" i="7"/>
  <c r="B9" i="7"/>
  <c r="G14" i="7"/>
  <c r="K8" i="7"/>
  <c r="B32" i="7"/>
  <c r="C9" i="7"/>
  <c r="H22" i="7"/>
  <c r="Q26" i="7"/>
  <c r="I4" i="7"/>
  <c r="H7" i="7"/>
  <c r="I33" i="7"/>
  <c r="M21" i="7"/>
  <c r="D12" i="7"/>
  <c r="P6" i="7"/>
  <c r="C6" i="7"/>
  <c r="N24" i="7"/>
  <c r="L10" i="7"/>
  <c r="O8" i="7"/>
  <c r="H32" i="7"/>
  <c r="L16" i="7"/>
  <c r="C22" i="7"/>
  <c r="H33" i="7"/>
  <c r="B25" i="7"/>
  <c r="R22" i="7"/>
  <c r="L11" i="7"/>
  <c r="Q8" i="7"/>
  <c r="C10" i="7"/>
  <c r="P32" i="7"/>
  <c r="G26" i="7"/>
  <c r="B22" i="7"/>
  <c r="M26" i="7"/>
  <c r="H5" i="7"/>
  <c r="N30" i="7"/>
  <c r="G27" i="7"/>
  <c r="G5" i="7"/>
  <c r="H4" i="7"/>
  <c r="B13" i="7"/>
  <c r="B8" i="7"/>
  <c r="R32" i="7"/>
  <c r="H10" i="7"/>
  <c r="R19" i="7"/>
  <c r="P17" i="7"/>
  <c r="R13" i="7"/>
  <c r="O7" i="7"/>
  <c r="H28" i="7"/>
  <c r="D21" i="7"/>
  <c r="K22" i="7"/>
  <c r="N6" i="7"/>
  <c r="M6" i="7"/>
  <c r="C18" i="7"/>
  <c r="H23" i="7"/>
  <c r="P7" i="7"/>
  <c r="D13" i="7"/>
  <c r="N20" i="7"/>
  <c r="C24" i="7"/>
  <c r="B19" i="7"/>
  <c r="D25" i="7"/>
  <c r="O32" i="7"/>
  <c r="R26" i="7"/>
  <c r="H6" i="7"/>
  <c r="G22" i="7"/>
  <c r="L14" i="7"/>
  <c r="H31" i="7"/>
  <c r="B30" i="7"/>
  <c r="K29" i="7"/>
  <c r="Q7" i="7"/>
  <c r="O20" i="7"/>
  <c r="N18" i="7"/>
  <c r="L18" i="7"/>
  <c r="D10" i="3"/>
  <c r="K27" i="7"/>
  <c r="M15" i="7"/>
  <c r="C12" i="7"/>
  <c r="O21" i="7"/>
  <c r="N15" i="7"/>
  <c r="D6" i="7"/>
  <c r="K21" i="7"/>
  <c r="L17" i="7"/>
  <c r="K13" i="7"/>
  <c r="L15" i="7"/>
  <c r="G20" i="7"/>
  <c r="C32" i="7"/>
  <c r="P4" i="7"/>
  <c r="O6" i="7"/>
  <c r="G25" i="7"/>
  <c r="H15" i="7"/>
  <c r="P5" i="7"/>
  <c r="D18" i="7"/>
  <c r="Q30" i="7"/>
  <c r="L6" i="7"/>
  <c r="O11" i="7"/>
  <c r="I29" i="7"/>
  <c r="O33" i="7"/>
  <c r="N19" i="7"/>
  <c r="L27" i="7"/>
  <c r="P27" i="7"/>
  <c r="O23" i="7"/>
  <c r="G31" i="7"/>
  <c r="C16" i="7"/>
  <c r="B31" i="7"/>
  <c r="B14" i="7"/>
  <c r="M12" i="7"/>
  <c r="O9" i="7"/>
  <c r="O31" i="7"/>
  <c r="B29" i="7"/>
  <c r="D16" i="7"/>
  <c r="P16" i="7"/>
  <c r="I28" i="7"/>
  <c r="G28" i="7"/>
  <c r="I15" i="7"/>
  <c r="I6" i="7"/>
  <c r="L23" i="7"/>
  <c r="Q29" i="7"/>
  <c r="L22" i="7"/>
  <c r="O10" i="7"/>
  <c r="C4" i="7"/>
  <c r="H25" i="7"/>
  <c r="M11" i="7"/>
  <c r="K26" i="7"/>
  <c r="I5" i="7"/>
  <c r="B7" i="7"/>
  <c r="N11" i="7"/>
  <c r="H11" i="7"/>
  <c r="B20" i="7"/>
  <c r="K6" i="7"/>
  <c r="P24" i="7"/>
  <c r="R31" i="7"/>
  <c r="G7" i="7"/>
  <c r="D33" i="7"/>
  <c r="B6" i="7"/>
  <c r="H20" i="7"/>
  <c r="G8" i="7"/>
  <c r="L4" i="7"/>
  <c r="P25" i="7"/>
  <c r="I10" i="7"/>
  <c r="P9" i="7"/>
  <c r="D11" i="7"/>
  <c r="L13" i="7"/>
  <c r="M30" i="7"/>
  <c r="G29" i="7"/>
  <c r="I9" i="7"/>
  <c r="K33" i="7"/>
  <c r="P20" i="7"/>
  <c r="Q17" i="7"/>
  <c r="N7" i="7"/>
  <c r="N28" i="7"/>
  <c r="D19" i="7"/>
  <c r="D27" i="7"/>
  <c r="R9" i="7"/>
  <c r="O28" i="7"/>
  <c r="G24" i="7"/>
  <c r="R8" i="7"/>
  <c r="C28" i="7"/>
  <c r="Q25" i="7"/>
  <c r="Q5" i="7"/>
  <c r="R23" i="7"/>
  <c r="N8" i="7"/>
  <c r="M19" i="7"/>
  <c r="P19" i="7"/>
  <c r="N17" i="7"/>
  <c r="K5" i="7"/>
  <c r="I27" i="7"/>
  <c r="L26" i="7"/>
  <c r="C17" i="7"/>
  <c r="H30" i="7"/>
  <c r="M22" i="7"/>
  <c r="I12" i="7"/>
  <c r="P33" i="7"/>
  <c r="N23" i="7"/>
  <c r="N25" i="7"/>
  <c r="D31" i="7"/>
  <c r="P30" i="7"/>
  <c r="B10" i="7"/>
  <c r="P28" i="7"/>
  <c r="L20" i="7"/>
  <c r="Q18" i="7"/>
  <c r="B27" i="7"/>
  <c r="G12" i="7"/>
  <c r="K31" i="7"/>
  <c r="O27" i="7"/>
  <c r="M13" i="7"/>
  <c r="R6" i="7"/>
  <c r="R30" i="7"/>
  <c r="G16" i="7"/>
  <c r="I17" i="7"/>
  <c r="L31" i="7"/>
  <c r="L30" i="7"/>
  <c r="Q13" i="7"/>
  <c r="G23" i="7"/>
  <c r="Q14" i="7"/>
  <c r="G19" i="7"/>
  <c r="R25" i="7"/>
  <c r="H14" i="7"/>
  <c r="G13" i="7"/>
  <c r="K15" i="7"/>
  <c r="N22" i="7"/>
  <c r="O26" i="7"/>
  <c r="G9" i="7"/>
  <c r="Q27" i="7"/>
  <c r="M8" i="7"/>
  <c r="B11" i="7"/>
  <c r="M25" i="7"/>
  <c r="I21" i="7"/>
  <c r="H13" i="7"/>
  <c r="G11" i="7"/>
  <c r="R27" i="7"/>
  <c r="B4" i="7"/>
  <c r="K32" i="7"/>
  <c r="O16" i="7"/>
  <c r="R33" i="7"/>
  <c r="B33" i="7"/>
  <c r="M9" i="7"/>
  <c r="L28" i="7"/>
  <c r="D7" i="7"/>
  <c r="R14" i="7"/>
  <c r="R29" i="7"/>
  <c r="H21" i="7"/>
  <c r="C27" i="7"/>
  <c r="Q4" i="7"/>
  <c r="O24" i="7"/>
  <c r="N9" i="7"/>
  <c r="C31" i="7"/>
  <c r="I23" i="7"/>
  <c r="L12" i="7"/>
  <c r="R16" i="7"/>
  <c r="H24" i="7"/>
  <c r="I25" i="7"/>
  <c r="K19" i="7"/>
  <c r="C26" i="7"/>
  <c r="D5" i="7"/>
  <c r="M33" i="7"/>
  <c r="N13" i="7"/>
  <c r="Q9" i="7"/>
  <c r="O14" i="7"/>
  <c r="L21" i="7"/>
  <c r="P15" i="7"/>
  <c r="M14" i="7"/>
  <c r="N5" i="7"/>
  <c r="P21" i="7"/>
  <c r="M16" i="7"/>
  <c r="C19" i="7"/>
  <c r="R21" i="7"/>
  <c r="Q11" i="7"/>
  <c r="P12" i="7"/>
  <c r="K12" i="7"/>
  <c r="P31" i="7"/>
  <c r="M18" i="7"/>
  <c r="B16" i="7"/>
  <c r="L33" i="7"/>
  <c r="N27" i="7"/>
  <c r="O12" i="7"/>
  <c r="D10" i="7"/>
  <c r="Q23" i="7"/>
  <c r="M24" i="7"/>
  <c r="H17" i="7"/>
  <c r="D17" i="7"/>
  <c r="I31" i="7"/>
  <c r="I30" i="7"/>
  <c r="I20" i="7"/>
  <c r="O13" i="7"/>
  <c r="C29" i="7"/>
  <c r="P10" i="7"/>
  <c r="Q12" i="7"/>
  <c r="C30" i="7"/>
  <c r="R15" i="7"/>
  <c r="G18" i="7"/>
  <c r="N33" i="7"/>
  <c r="D24" i="7"/>
  <c r="A10" i="3" l="1"/>
  <c r="J27" i="7"/>
  <c r="J28" i="7"/>
  <c r="J21" i="7"/>
  <c r="J13" i="7"/>
  <c r="J5" i="7"/>
  <c r="J20" i="7"/>
  <c r="J22" i="7"/>
  <c r="J14" i="7"/>
  <c r="J6" i="7"/>
  <c r="J19" i="7"/>
  <c r="J29" i="7"/>
  <c r="J30" i="7"/>
  <c r="J31" i="7"/>
  <c r="J23" i="7"/>
  <c r="J15" i="7"/>
  <c r="J7" i="7"/>
  <c r="J32" i="7"/>
  <c r="J24" i="7"/>
  <c r="J16" i="7"/>
  <c r="J8" i="7"/>
  <c r="J11" i="7"/>
  <c r="J12" i="7"/>
  <c r="J33" i="7"/>
  <c r="J25" i="7"/>
  <c r="J17" i="7"/>
  <c r="J9" i="7"/>
  <c r="J26" i="7"/>
  <c r="J18" i="7"/>
  <c r="J10" i="7"/>
  <c r="B10" i="3"/>
  <c r="J24" i="5"/>
  <c r="J23" i="5"/>
  <c r="J22" i="5"/>
  <c r="J21" i="5"/>
  <c r="J20" i="5"/>
  <c r="J19" i="5"/>
  <c r="J18" i="5"/>
  <c r="C10" i="3"/>
  <c r="H27" i="10" l="1"/>
  <c r="H27" i="28"/>
  <c r="H27" i="24"/>
  <c r="H27" i="16"/>
  <c r="H27" i="8"/>
  <c r="H27" i="9"/>
  <c r="H27" i="17"/>
  <c r="H27" i="12"/>
  <c r="H27" i="25"/>
  <c r="H27" i="20"/>
  <c r="H27" i="15"/>
  <c r="H27" i="23"/>
  <c r="H27" i="27"/>
  <c r="H27" i="36"/>
  <c r="H27" i="21"/>
  <c r="H27" i="35"/>
  <c r="H27" i="11"/>
  <c r="H27" i="34"/>
  <c r="H27" i="29"/>
  <c r="H27" i="14"/>
  <c r="H27" i="13"/>
  <c r="H27" i="31"/>
  <c r="H27" i="18"/>
  <c r="H27" i="32"/>
  <c r="H27" i="19"/>
  <c r="H27" i="33"/>
  <c r="H27" i="30"/>
  <c r="H27" i="26"/>
  <c r="H27" i="22"/>
  <c r="H27" i="4"/>
  <c r="F14" i="3"/>
  <c r="F33" i="3"/>
  <c r="F17" i="3"/>
  <c r="F15" i="3"/>
  <c r="F38" i="3"/>
  <c r="F28" i="3"/>
  <c r="F36" i="3"/>
  <c r="F32" i="3"/>
  <c r="F39" i="3"/>
  <c r="F29" i="3"/>
  <c r="F35" i="3"/>
  <c r="F21" i="3"/>
  <c r="F27" i="3"/>
  <c r="F25" i="3"/>
  <c r="F34" i="3"/>
  <c r="F26" i="3"/>
  <c r="F24" i="3"/>
  <c r="F37" i="3"/>
  <c r="F16" i="3"/>
  <c r="F19" i="3"/>
  <c r="F13" i="3"/>
  <c r="F23" i="3"/>
  <c r="F30" i="3"/>
  <c r="F22" i="3"/>
  <c r="F18" i="3"/>
  <c r="F31" i="3"/>
  <c r="F12" i="3"/>
  <c r="F20" i="3"/>
  <c r="F11" i="3"/>
  <c r="E11" i="3" s="1"/>
  <c r="B32" i="3"/>
  <c r="B24" i="3"/>
  <c r="B20" i="3"/>
  <c r="B37" i="3"/>
  <c r="B33" i="3"/>
  <c r="B29" i="3"/>
  <c r="B25" i="3"/>
  <c r="B21" i="3"/>
  <c r="B17" i="3"/>
  <c r="B13" i="3"/>
  <c r="B36" i="3"/>
  <c r="B28" i="3"/>
  <c r="B16" i="3"/>
  <c r="B12" i="3"/>
  <c r="B38" i="3"/>
  <c r="B34" i="3"/>
  <c r="B30" i="3"/>
  <c r="B26" i="3"/>
  <c r="B22" i="3"/>
  <c r="B18" i="3"/>
  <c r="B14" i="3"/>
  <c r="B39" i="3"/>
  <c r="B35" i="3"/>
  <c r="B31" i="3"/>
  <c r="B27" i="3"/>
  <c r="B23" i="3"/>
  <c r="B19" i="3"/>
  <c r="B15" i="3"/>
  <c r="B11" i="3"/>
  <c r="A32" i="3"/>
  <c r="A24" i="3"/>
  <c r="A20" i="3"/>
  <c r="A37" i="3"/>
  <c r="A33" i="3"/>
  <c r="A29" i="3"/>
  <c r="A25" i="3"/>
  <c r="A21" i="3"/>
  <c r="A17" i="3"/>
  <c r="A36" i="3"/>
  <c r="A28" i="3"/>
  <c r="A38" i="3"/>
  <c r="A34" i="3"/>
  <c r="A30" i="3"/>
  <c r="A26" i="3"/>
  <c r="A22" i="3"/>
  <c r="A18" i="3"/>
  <c r="A39" i="3"/>
  <c r="A35" i="3"/>
  <c r="A31" i="3"/>
  <c r="A27" i="3"/>
  <c r="A23" i="3"/>
  <c r="A19" i="3"/>
  <c r="A13" i="3"/>
  <c r="A16" i="3"/>
  <c r="A12" i="3"/>
  <c r="A14" i="3"/>
  <c r="A15" i="3"/>
  <c r="A11" i="3"/>
  <c r="F27" i="2"/>
  <c r="B4" i="2"/>
  <c r="H10" i="3"/>
  <c r="F10" i="3" l="1"/>
  <c r="E10" i="3" s="1"/>
  <c r="G27" i="2"/>
  <c r="H27" i="2" s="1"/>
  <c r="J4" i="7" l="1"/>
</calcChain>
</file>

<file path=xl/sharedStrings.xml><?xml version="1.0" encoding="utf-8"?>
<sst xmlns="http://schemas.openxmlformats.org/spreadsheetml/2006/main" count="2386" uniqueCount="382">
  <si>
    <t>Item Reference</t>
  </si>
  <si>
    <t>Item Value</t>
  </si>
  <si>
    <t>Advertised on Sell2Wales</t>
  </si>
  <si>
    <t>Date Record Submitted</t>
  </si>
  <si>
    <t>Applicant Name</t>
  </si>
  <si>
    <t xml:space="preserve">Project Title </t>
  </si>
  <si>
    <t>Case ID</t>
  </si>
  <si>
    <t>No</t>
  </si>
  <si>
    <t>CT Panel Decision Required</t>
  </si>
  <si>
    <t>CRN</t>
  </si>
  <si>
    <t>Capital</t>
  </si>
  <si>
    <t>Date Form Submitted</t>
  </si>
  <si>
    <t>Accommodation</t>
  </si>
  <si>
    <t>Eligible under - Revenue A, Capital B, Both D</t>
  </si>
  <si>
    <t>A</t>
  </si>
  <si>
    <t>Administration</t>
  </si>
  <si>
    <t>Estates</t>
  </si>
  <si>
    <t>D</t>
  </si>
  <si>
    <t>B</t>
  </si>
  <si>
    <t>HR</t>
  </si>
  <si>
    <t>ICT</t>
  </si>
  <si>
    <t>Legal &amp; Professional</t>
  </si>
  <si>
    <t>Marketing &amp; Promotion_</t>
  </si>
  <si>
    <t>Marketing &amp; Promotion</t>
  </si>
  <si>
    <t>Overheads_</t>
  </si>
  <si>
    <t>Overheads</t>
  </si>
  <si>
    <t>Staff</t>
  </si>
  <si>
    <t>Travel &amp; Transport (used for project staff expense claims)</t>
  </si>
  <si>
    <t>Plant Machinery &amp; Other Equipment</t>
  </si>
  <si>
    <t>Flat Rate</t>
  </si>
  <si>
    <t>Irrecoverable VAT</t>
  </si>
  <si>
    <t>TOTAL to match Delivery Profile</t>
  </si>
  <si>
    <t>1 written quote</t>
  </si>
  <si>
    <t>opt1</t>
  </si>
  <si>
    <t>opt2</t>
  </si>
  <si>
    <t>opt3</t>
  </si>
  <si>
    <t>opt4</t>
  </si>
  <si>
    <t>opt5</t>
  </si>
  <si>
    <t>opt6</t>
  </si>
  <si>
    <t>opt7</t>
  </si>
  <si>
    <t>opt8</t>
  </si>
  <si>
    <t>opt9</t>
  </si>
  <si>
    <t>opt10</t>
  </si>
  <si>
    <t>opt11</t>
  </si>
  <si>
    <t>opt12</t>
  </si>
  <si>
    <t>Revenue</t>
  </si>
  <si>
    <t>3 written quotes</t>
  </si>
  <si>
    <t>Public Procurement</t>
  </si>
  <si>
    <t>Actual</t>
  </si>
  <si>
    <t>Revenue - Actual</t>
  </si>
  <si>
    <t>Capital - Actual</t>
  </si>
  <si>
    <t>MIS (under £500 each)</t>
  </si>
  <si>
    <t>In Kind</t>
  </si>
  <si>
    <t>Revenue - In Kind</t>
  </si>
  <si>
    <t>Capital - In Kind</t>
  </si>
  <si>
    <t>Yes</t>
  </si>
  <si>
    <t>TBC</t>
  </si>
  <si>
    <t>Programme</t>
  </si>
  <si>
    <t>Case</t>
  </si>
  <si>
    <t>Lists</t>
  </si>
  <si>
    <t>1. Category of expenditure</t>
  </si>
  <si>
    <t>opt1_</t>
  </si>
  <si>
    <t>Not Required</t>
  </si>
  <si>
    <t>opt2_</t>
  </si>
  <si>
    <t>Yes with 10% Penalty</t>
  </si>
  <si>
    <t>opt3_</t>
  </si>
  <si>
    <t>Yes with 25% Penalty</t>
  </si>
  <si>
    <t>opt4_</t>
  </si>
  <si>
    <t>opt5_</t>
  </si>
  <si>
    <t>opt6_</t>
  </si>
  <si>
    <t>opt7_</t>
  </si>
  <si>
    <t>opt8_</t>
  </si>
  <si>
    <t>opt9_</t>
  </si>
  <si>
    <t>opt10_</t>
  </si>
  <si>
    <t>opt11_</t>
  </si>
  <si>
    <t>opt12_</t>
  </si>
  <si>
    <t>LEADER project</t>
  </si>
  <si>
    <t>Grants</t>
  </si>
  <si>
    <t>Procurement</t>
  </si>
  <si>
    <t>Simplified</t>
  </si>
  <si>
    <t>opt13_</t>
  </si>
  <si>
    <t>opt14_</t>
  </si>
  <si>
    <t>opt15_</t>
  </si>
  <si>
    <t>opt16_</t>
  </si>
  <si>
    <t>opt17_</t>
  </si>
  <si>
    <t>opt18_</t>
  </si>
  <si>
    <t>opt19_</t>
  </si>
  <si>
    <t>opt20_</t>
  </si>
  <si>
    <t>opt21_</t>
  </si>
  <si>
    <t>opt22_</t>
  </si>
  <si>
    <t>opt23_</t>
  </si>
  <si>
    <t>opt24_</t>
  </si>
  <si>
    <t>opt25_</t>
  </si>
  <si>
    <t>opt26_</t>
  </si>
  <si>
    <t>7. Procurement Tendering Completed</t>
  </si>
  <si>
    <t>8. Quote 1 (selected)</t>
  </si>
  <si>
    <t>9. Quote 2</t>
  </si>
  <si>
    <t>10. Quote 3</t>
  </si>
  <si>
    <t>2. Type</t>
  </si>
  <si>
    <r>
      <t>3. Item detail
(</t>
    </r>
    <r>
      <rPr>
        <b/>
        <i/>
        <sz val="12"/>
        <rFont val="Arial"/>
        <family val="2"/>
      </rPr>
      <t>free text description of specific item</t>
    </r>
    <r>
      <rPr>
        <b/>
        <sz val="12"/>
        <rFont val="Arial"/>
        <family val="2"/>
      </rPr>
      <t>)</t>
    </r>
  </si>
  <si>
    <t>4. Actual/In Kind/Simplified</t>
  </si>
  <si>
    <t>5. Item Reference</t>
  </si>
  <si>
    <t>6. Item Cost</t>
  </si>
  <si>
    <t>Yes/No/TBC</t>
  </si>
  <si>
    <t>Type</t>
  </si>
  <si>
    <t>Supplier</t>
  </si>
  <si>
    <t>Value</t>
  </si>
  <si>
    <t>Yes/No</t>
  </si>
  <si>
    <t>Record Reference</t>
  </si>
  <si>
    <t>Reason</t>
  </si>
  <si>
    <t>Less than 3 Quotes</t>
  </si>
  <si>
    <t>Selected quote is not cheapest</t>
  </si>
  <si>
    <t>Is there coflict of interest?</t>
  </si>
  <si>
    <t>Conflict of Interest</t>
  </si>
  <si>
    <t>Cheapest quote not Selected</t>
  </si>
  <si>
    <t>Less than 3 quotes obtained</t>
  </si>
  <si>
    <t xml:space="preserve">Conflict of Interest / Cheapest quote not selected </t>
  </si>
  <si>
    <t>Conflict of Interest / Less than 3 quotes obtained</t>
  </si>
  <si>
    <t>Conflict of Interest / Cheapest quote not selected / Less than 3 quotes obtained</t>
  </si>
  <si>
    <t>Cheapest quote not Selected / Less than 3 quotes obtained</t>
  </si>
  <si>
    <t>Referral code</t>
  </si>
  <si>
    <t>Panel Code</t>
  </si>
  <si>
    <t>Register Link</t>
  </si>
  <si>
    <t/>
  </si>
  <si>
    <t>Copy and paste this section only using paste values.</t>
  </si>
  <si>
    <t>Tab</t>
  </si>
  <si>
    <t>Cofnod Tendro Cystadleuol</t>
  </si>
  <si>
    <t>Categori'r Gwariant</t>
  </si>
  <si>
    <t>Math o Wariant</t>
  </si>
  <si>
    <t>Cyfalaf / Refeniw</t>
  </si>
  <si>
    <t>Manylion yr Eitem</t>
  </si>
  <si>
    <t>Cyfeirnod yr Eitem (ar y Cofrestr Wariant)</t>
  </si>
  <si>
    <t>Cost yr Eitem</t>
  </si>
  <si>
    <t>Corff sy’n cydlynu’r tendro, os yw’n un o bartneriaid y prosiect.</t>
  </si>
  <si>
    <t>Nifer o ddyfynbrisiau sydd ei angen</t>
  </si>
  <si>
    <t>Wedi ei hysbysebu ar Gwerthwch i Gymru</t>
  </si>
  <si>
    <t>Eitem wedi ei brynu</t>
  </si>
  <si>
    <t>Dyfynbris 1 (DEWISWYD)</t>
  </si>
  <si>
    <t>Dyfynbris 2</t>
  </si>
  <si>
    <t>Dyfynbris 3</t>
  </si>
  <si>
    <t>Enw a chyfeiriad y cyflenwr</t>
  </si>
  <si>
    <t>Dyddiad (a dull) y cyswllt</t>
  </si>
  <si>
    <t>Gwrthdaro Buddiannau</t>
  </si>
  <si>
    <t>Os oes, beth yw’r gwrthdaro a sut mae’n cael ei liniaru?</t>
  </si>
  <si>
    <t>Rhif Cofrestru’r Cwmni a Rhif TAW (os yn berthnasol)</t>
  </si>
  <si>
    <t xml:space="preserve">Meini Prawf Asesu </t>
  </si>
  <si>
    <t>Cost y Dyfynbris (heb TAW)</t>
  </si>
  <si>
    <t xml:space="preserve">Rheswm dros y Dewis/Gwrthod </t>
  </si>
  <si>
    <t xml:space="preserve">Dyddiad y Llythyr Gwrthod neu Ddewis </t>
  </si>
  <si>
    <t>Tystiolaeth pellach fel y nodir yn y tab Arweiniad</t>
  </si>
  <si>
    <t>Llety</t>
  </si>
  <si>
    <t>Yswiriant Adeiladau</t>
  </si>
  <si>
    <t xml:space="preserve">Atgyweirio Adeiladau </t>
  </si>
  <si>
    <t>Sbwriel, Glanhau a Golchdy</t>
  </si>
  <si>
    <t>Trydan</t>
  </si>
  <si>
    <t>Nwy ac Olew</t>
  </si>
  <si>
    <t>Ardrethi</t>
  </si>
  <si>
    <t>Rhent</t>
  </si>
  <si>
    <t>Atgyweirio</t>
  </si>
  <si>
    <t>Llogi Ystafelloedd</t>
  </si>
  <si>
    <t>Diogelwch</t>
  </si>
  <si>
    <t xml:space="preserve">Biliau Dŵr </t>
  </si>
  <si>
    <t>Cyfleustodau</t>
  </si>
  <si>
    <t>Gweinyddu</t>
  </si>
  <si>
    <t>Gwasanaethau Canolog</t>
  </si>
  <si>
    <t>Defnyddiau traul</t>
  </si>
  <si>
    <t>Prydlesi Cyfarpar (nid yw elw a wneir yn gymwys)</t>
  </si>
  <si>
    <t>Ffacs</t>
  </si>
  <si>
    <t>Yswiriant</t>
  </si>
  <si>
    <t>Cyfnodolion, Cyfeirlyfrau  a Chyhoeddiadau</t>
  </si>
  <si>
    <t>Ffonau Symudol</t>
  </si>
  <si>
    <t>Llungopïo</t>
  </si>
  <si>
    <t>Postio</t>
  </si>
  <si>
    <t>Offer Swyddfa</t>
  </si>
  <si>
    <t>Ffôn</t>
  </si>
  <si>
    <t>Cynllunio a Rheoli</t>
  </si>
  <si>
    <t>Ystadau</t>
  </si>
  <si>
    <t>Materion a Gwelliannau Amgylcheddol</t>
  </si>
  <si>
    <t>Tirlunio</t>
  </si>
  <si>
    <t xml:space="preserve">Rhagbaratoadau </t>
  </si>
  <si>
    <t>Adeiladau</t>
  </si>
  <si>
    <t>Prynu Adeiladau</t>
  </si>
  <si>
    <t>Costau Adeiladu</t>
  </si>
  <si>
    <t>Seilwaith</t>
  </si>
  <si>
    <t>Costau Gosod</t>
  </si>
  <si>
    <t>Prynu Tir hyd at 10% o gost y prosiect</t>
  </si>
  <si>
    <t xml:space="preserve">Prydlesu Eiddo  </t>
  </si>
  <si>
    <t>Ffioedd Proffesiynol sy'n gysylltiedig â phrynu tir ac adeiladau</t>
  </si>
  <si>
    <t>Darparu Gwasanaethau</t>
  </si>
  <si>
    <t>Archwilio Safleoedd</t>
  </si>
  <si>
    <t>Paratoi Safle</t>
  </si>
  <si>
    <t>Gwaith Safle</t>
  </si>
  <si>
    <t>Osodedig (Turnkey)</t>
  </si>
  <si>
    <t>Recriwtio</t>
  </si>
  <si>
    <t>Adnoddau dynol</t>
  </si>
  <si>
    <t>Hyfforddiant</t>
  </si>
  <si>
    <t>Cyrsiau Hyfforddi</t>
  </si>
  <si>
    <t>Deunyddiau Hyfforddi</t>
  </si>
  <si>
    <t xml:space="preserve">Taliadau Diswyddo </t>
  </si>
  <si>
    <t>Tâl Salwch Statudol</t>
  </si>
  <si>
    <t>Tâl Mamolaeth Statudol</t>
  </si>
  <si>
    <t>Telegyfathrebiadau Gweithredol</t>
  </si>
  <si>
    <t>TGCH</t>
  </si>
  <si>
    <t>Atgyweirio Cyfrifiaduron</t>
  </si>
  <si>
    <t>Cynnal a Chadw Cyfrifiaduron</t>
  </si>
  <si>
    <t>Cronfeydd Data</t>
  </si>
  <si>
    <t>Gwasanaethau e-Fasnach</t>
  </si>
  <si>
    <t>Defnyddiau traul TGCh</t>
  </si>
  <si>
    <t>Rhentu Offer TGCh (nid yw elw a wneir yn gymwys)</t>
  </si>
  <si>
    <t>Costau Rhyngrwyd</t>
  </si>
  <si>
    <t>Trwyddedau</t>
  </si>
  <si>
    <t>Rhentu Llinell</t>
  </si>
  <si>
    <t>Telegyfathrebiadau Goddefol</t>
  </si>
  <si>
    <t>Meddalwedd</t>
  </si>
  <si>
    <t>Datblygu Meddalwedd</t>
  </si>
  <si>
    <t>Trwyddedau Meddalwedd</t>
  </si>
  <si>
    <t>Prynu ac Uwchraddio Meddalwedd</t>
  </si>
  <si>
    <t>Cymorth</t>
  </si>
  <si>
    <t>Gweinyddu Gwefannau</t>
  </si>
  <si>
    <t xml:space="preserve">Costau Gwefannau </t>
  </si>
  <si>
    <t>Prynu Caledwedd</t>
  </si>
  <si>
    <t>Costau Achredu</t>
  </si>
  <si>
    <t>Cyfreithiol a Phroffesiynol</t>
  </si>
  <si>
    <t>Taliadau Banc a Chyflogres</t>
  </si>
  <si>
    <t>Ffioedd Ymgynghori</t>
  </si>
  <si>
    <t>Cost Cyllid</t>
  </si>
  <si>
    <t>Llog sy'n Daladwy</t>
  </si>
  <si>
    <t xml:space="preserve">Gwasanaethau Caffael </t>
  </si>
  <si>
    <t>Ffioedd Cyfreithiol a Phroffesiynol</t>
  </si>
  <si>
    <t>Ffioedd Rheoli</t>
  </si>
  <si>
    <t>Tanysgrifiadau</t>
  </si>
  <si>
    <t>Astudiaethau</t>
  </si>
  <si>
    <t>Caffael patentau, trwyddedau, hawlfreintiau, nodau masnach</t>
  </si>
  <si>
    <t>Ffioedd, Penseiri, Peirianwyr ac Ymgynghorwyr a Ffioedd</t>
  </si>
  <si>
    <t>Archwiliadau Safle</t>
  </si>
  <si>
    <t>Costau Dylunio Technegol</t>
  </si>
  <si>
    <t>Hysbysebu a Hyrwyddo</t>
  </si>
  <si>
    <t>Marchnata a Hyrwyddo</t>
  </si>
  <si>
    <t>Celf a Dylunio</t>
  </si>
  <si>
    <t xml:space="preserve">Digwyddiadau Busnes </t>
  </si>
  <si>
    <t>Gweithgareddau Cymunedol</t>
  </si>
  <si>
    <t>Confensiynau</t>
  </si>
  <si>
    <t>Adloniant</t>
  </si>
  <si>
    <t>Digwyddiadau a Gwobrau</t>
  </si>
  <si>
    <t>Arddangosfeydd a Chynadleddau</t>
  </si>
  <si>
    <t>Gwybodaeth a Chyngor</t>
  </si>
  <si>
    <t xml:space="preserve">Costau Cyfryngau </t>
  </si>
  <si>
    <t>Cyfarfodydd a Chynadleddau</t>
  </si>
  <si>
    <t>Nwyddau a Brandio</t>
  </si>
  <si>
    <t>Gwaith Partneriaeth</t>
  </si>
  <si>
    <t>Cysylltiadau Cyhoeddus ac Argraffu</t>
  </si>
  <si>
    <t>Argraffu a Reprograffeg</t>
  </si>
  <si>
    <t>Cyhoeddusrwydd</t>
  </si>
  <si>
    <t>Ymchwil</t>
  </si>
  <si>
    <t>Cyfieithiadau a Phrawfddarllen</t>
  </si>
  <si>
    <t>Gorbenion</t>
  </si>
  <si>
    <t>Costau Cyflog Net</t>
  </si>
  <si>
    <t>Cyfraniadau pensiwn</t>
  </si>
  <si>
    <t>Cyfraniadau Yswiriant Gwladol Cyflogwyr</t>
  </si>
  <si>
    <t>Manteision Cytundebol</t>
  </si>
  <si>
    <t>Danfoniadau</t>
  </si>
  <si>
    <t>Teithio a Thrafnidiaeth (ar gyfer hawlio treuliau staff y prosiect)</t>
  </si>
  <si>
    <t>Tanwydd</t>
  </si>
  <si>
    <t>Yswiriant a Threth</t>
  </si>
  <si>
    <t>Milltiredd</t>
  </si>
  <si>
    <t>Chynhaliaeth</t>
  </si>
  <si>
    <t>Teithio</t>
  </si>
  <si>
    <t>Lletygarwch</t>
  </si>
  <si>
    <t>Teithio a Chynhaliaeth</t>
  </si>
  <si>
    <t>Prydlesu Cerbydau (nid yw elw a wneir yn gymwys)</t>
  </si>
  <si>
    <t>Costau Rhedeg Cerbydau</t>
  </si>
  <si>
    <t>Gosodiadau a Ffitiadau</t>
  </si>
  <si>
    <t>Offer, Peiriannau a Chyfarpar Arall</t>
  </si>
  <si>
    <t>Prynu Offer a Pheiriannau</t>
  </si>
  <si>
    <t>Prynu Offer Swyddfa</t>
  </si>
  <si>
    <t>Costau gosod sy'n gysylltiedig â phrynu Gosodiadau a Ffitiadau</t>
  </si>
  <si>
    <t>Costau gosod sy'n gysylltiedig â phrynu Offer a Pheiriannau</t>
  </si>
  <si>
    <t xml:space="preserve">Cost wedi'i symleiddio wedi'i gosod ar 15% o Gyfanswm Costau Staff </t>
  </si>
  <si>
    <t>TAW cost prosiect nad yw'r ymgeisydd yn gallu ei hadennill</t>
  </si>
  <si>
    <t>TAW na ellir ei hadennill</t>
  </si>
  <si>
    <t>Refeniw</t>
  </si>
  <si>
    <t>Cyfalaf</t>
  </si>
  <si>
    <t>1 dyfynbris ysgrifenedig</t>
  </si>
  <si>
    <t>3 dyfynbris ysgrifenedig</t>
  </si>
  <si>
    <t>Caffael Cyhoeddus</t>
  </si>
  <si>
    <t>Cyfarpar Amddiffyn Personol</t>
  </si>
  <si>
    <t>Grantiau (dim grantiau i fusnesau masnachol)</t>
  </si>
  <si>
    <t>Grantiau</t>
  </si>
  <si>
    <t xml:space="preserve">Taliadau Diswyddo, Salwch a Mamolaeth </t>
  </si>
  <si>
    <t>Yswiriant.</t>
  </si>
  <si>
    <t>Gwerthuso, Ymchwil a Strategaeth</t>
  </si>
  <si>
    <t>Gweithgarwch Caffael</t>
  </si>
  <si>
    <t>Caffael</t>
  </si>
  <si>
    <t>Costau cyflogau net</t>
  </si>
  <si>
    <t xml:space="preserve">Dileu swyddi </t>
  </si>
  <si>
    <t xml:space="preserve">Cost syml yn sefydlog ar 15% o Gyfanswm Costau Staff </t>
  </si>
  <si>
    <t>Cyfradd Safonol</t>
  </si>
  <si>
    <t>TAW cost y prosiect nad oes modd i’r ymgeisydd ei adennill</t>
  </si>
  <si>
    <t>Gwirioneddol</t>
  </si>
  <si>
    <t>Mewn Nwyddau</t>
  </si>
  <si>
    <t>Prosiect LEADER?</t>
  </si>
  <si>
    <t>Ydy</t>
  </si>
  <si>
    <t>Dyddiad Cwblhawyd y Ffurflen</t>
  </si>
  <si>
    <t>Rhif Adnabod</t>
  </si>
  <si>
    <t>Teitl y Prosiect</t>
  </si>
  <si>
    <t>Enw'r Ymgeisydd</t>
  </si>
  <si>
    <t xml:space="preserve">Dyddiad y Dyfynbris </t>
  </si>
  <si>
    <t>Dim Gwrthdaro</t>
  </si>
  <si>
    <t>Oes</t>
  </si>
  <si>
    <t>Nac ydy</t>
  </si>
  <si>
    <t>Cofnod 2</t>
  </si>
  <si>
    <t>Cofnod 3</t>
  </si>
  <si>
    <t>Cofnod 4</t>
  </si>
  <si>
    <t>Cofnod 5</t>
  </si>
  <si>
    <t>Cofnod 6</t>
  </si>
  <si>
    <t>Cofnod 7</t>
  </si>
  <si>
    <t>Cofnod 8</t>
  </si>
  <si>
    <t>Cofnod 9</t>
  </si>
  <si>
    <t>Cofnod 10</t>
  </si>
  <si>
    <t>Cofnod 11</t>
  </si>
  <si>
    <t>Cofnod 12</t>
  </si>
  <si>
    <t>Cofnod 13</t>
  </si>
  <si>
    <t>Cofnod 14</t>
  </si>
  <si>
    <t>Cofnod 15</t>
  </si>
  <si>
    <t>Cofnod 16</t>
  </si>
  <si>
    <t>Cofnod 17</t>
  </si>
  <si>
    <t>Cofnod 18</t>
  </si>
  <si>
    <t>Cofnod 19</t>
  </si>
  <si>
    <t>Cofnod 20</t>
  </si>
  <si>
    <t>Cofnod 21</t>
  </si>
  <si>
    <t>Cofnod 22</t>
  </si>
  <si>
    <t>Cofnod 23</t>
  </si>
  <si>
    <t>Cofnod 24</t>
  </si>
  <si>
    <t>Cofnod 25</t>
  </si>
  <si>
    <t>Cofnod 26</t>
  </si>
  <si>
    <t>Cofnod 27</t>
  </si>
  <si>
    <t>Cofnod 28</t>
  </si>
  <si>
    <t>Cofnod 29</t>
  </si>
  <si>
    <t>Cofnod 30</t>
  </si>
  <si>
    <t>Cofnod 1</t>
  </si>
  <si>
    <t>A012345678</t>
  </si>
  <si>
    <t>Gwaith ar sylfaen yr adeilad</t>
  </si>
  <si>
    <t>123-001</t>
  </si>
  <si>
    <t>Dim yn un o'r partneriaid</t>
  </si>
  <si>
    <t xml:space="preserve">James Ltd, 1 The Lane, Cymru 
</t>
  </si>
  <si>
    <t xml:space="preserve">Harriet Ltd, 1 The Road, Cymru
</t>
  </si>
  <si>
    <t xml:space="preserve">Other Ltd, 1 The Street, Cymru 
</t>
  </si>
  <si>
    <t>Wedi e-bostio’r fanyleb a’r cais am ddyfynbris ar 01/01/2018 (gweler yr e-bost ynghlwm).</t>
  </si>
  <si>
    <t>• Yn bodloni’r fanyleb 
• Pris</t>
  </si>
  <si>
    <t>Yn bodloni’r fanyleb, ac y dyfynbris rhataf.</t>
  </si>
  <si>
    <t>Yn bodloni’r fanyleb ond nid y dyfynbris rhataf.</t>
  </si>
  <si>
    <t>Rhif Cyfeirnod Cwsmer (CRN)</t>
  </si>
  <si>
    <t>Angen Tystiolaeth o Dendro Cystadleuol - Canllawiau Cyffredinol</t>
  </si>
  <si>
    <t>Copi o 1 dyfynbris / anfoneb</t>
  </si>
  <si>
    <t xml:space="preserve">Copi o 3 dyfynbris </t>
  </si>
  <si>
    <t>* Sicrhewch fod modd cymharu dyfynbrisiau h.y. maent yn rhoi dyfynbris ar gyfer yr un nwyddau / gwasanaethau ac fe ddaethant i law tua'r un pryd</t>
  </si>
  <si>
    <t>Ar gyfer senarios lle bydd angen tystiolaeth bellach, cyflwynwch yr wybodaeth hon ynghyd â'ch Cofnod Tendro Cystadleuol a'ch dyfynbrisiau etc.:</t>
  </si>
  <si>
    <t>Sylwer: mae'r rhain yn enghreifftiau o'r math o dystiolaeth ychwanegol sydd ei hangen a gall y panel Tendro Cystadleuol ofyn am ragor o wybodaeth os oes angen</t>
  </si>
  <si>
    <t>Senario</t>
  </si>
  <si>
    <t>Y dystiolaeth sydd ei hangen</t>
  </si>
  <si>
    <t>Rydych wedi cael llai na 3 dyfynbris</t>
  </si>
  <si>
    <r>
      <t xml:space="preserve">Rhowch esboniad ynghylch pam y darparwyd llai na 3 dyfynbris - sut rydych wedi profi'r farchnad (ynghyd â thystiolaeth) etc., gall hyn fod drwy roi'r hysbyseb ar GwerthwchiGymru. Os felly, rhowch dystiolaeth o'r hysbyseb a nifer y dyfynbrisiau a gafwyd (sgrinlun o'r blwch post o dystiolaeth GwerthwchiGymru o'r ymatebion a gafwyd), a thystiolaeth o gyflenwyr yn </t>
    </r>
    <r>
      <rPr>
        <sz val="12"/>
        <rFont val="Arial"/>
        <family val="2"/>
      </rPr>
      <t>gwrthod</t>
    </r>
    <r>
      <rPr>
        <sz val="12"/>
        <color theme="1"/>
        <rFont val="Arial"/>
        <family val="2"/>
      </rPr>
      <t xml:space="preserve"> rhoi dyfynbris.</t>
    </r>
  </si>
  <si>
    <t>Mae'r eitem yn bwrpasol / arbenigol a dim ond un cyflenwr y gellir ei ddefnyddio</t>
  </si>
  <si>
    <t>Rhowch esboniad pam mai'r cyflenwr yw'r unig gyflenwr y gellir ei ddefnyddio.  Rhowch dystiolaeth o ran sut rydych wedi profi'r farchnad.</t>
  </si>
  <si>
    <t>Dewis peidio â defnyddio'r dyfynbris isaf</t>
  </si>
  <si>
    <t>Rhowch esboniad pam na ddewiswyd y dyfynbris rhataf e.e. tystiolaeth o'r sgôr a roddwyd wrth asesu tendrau / dyfynbrisiau.</t>
  </si>
  <si>
    <t>Defnyddio Fframwaith Caffael</t>
  </si>
  <si>
    <t xml:space="preserve">Rhowch gopi o'r fframwaith caffael a thystiolaeth bod y cyflenwr a ddewiswyd yn rhan o'r fframwaith hwnnw
</t>
  </si>
  <si>
    <t>Rhowch dystiolaeth gan eich Tîm Caffael eich hun sy'n cadarnhau eich bod wedi dilyn rheolau Caffael Cyhoeddus y sefydliad.</t>
  </si>
  <si>
    <r>
      <t xml:space="preserve">Beth i'w gwblhau ar y </t>
    </r>
    <r>
      <rPr>
        <b/>
        <u/>
        <sz val="12"/>
        <rFont val="Arial"/>
        <family val="2"/>
      </rPr>
      <t>Tabiau Cofnod Tendro Cystadleuol</t>
    </r>
  </si>
  <si>
    <r>
      <t xml:space="preserve">Dylech gyflwyno templed newydd bob tro y byddwch yn cyflwyno </t>
    </r>
    <r>
      <rPr>
        <sz val="12"/>
        <rFont val="Arial"/>
        <family val="2"/>
      </rPr>
      <t>Gwybodaeth Tendro Cystadleuol</t>
    </r>
    <r>
      <rPr>
        <sz val="12"/>
        <color theme="1"/>
        <rFont val="Arial"/>
        <family val="2"/>
      </rPr>
      <t xml:space="preserve"> (dim ond cofnodion ar gyfer yr eitemau rydych yn gofyn i ni eu hystyried ar yr achlysur hwnnw y dylech eu cynnwys)</t>
    </r>
  </si>
  <si>
    <t>Beth i'w gwblhau</t>
  </si>
  <si>
    <t>Cofnod - Enghraifft</t>
  </si>
  <si>
    <t>Enghraifft yn unig yw hon</t>
  </si>
  <si>
    <t>Manylion y Prosiect</t>
  </si>
  <si>
    <r>
      <t>Llenwch Enw'r Ymgeisydd / Teitl y Prosiect / Rhif Cyfeirnod Cwsmer (CRN) / Rhif Adnabod / Prosiect LEADER  / Dyddiad Cwblhawyd y Ffurflen - bydd hyn wedyn</t>
    </r>
    <r>
      <rPr>
        <sz val="12"/>
        <rFont val="Arial"/>
        <family val="2"/>
      </rPr>
      <t xml:space="preserve"> yn llenwi'r cofnodion yn awtomatig</t>
    </r>
    <r>
      <rPr>
        <sz val="12"/>
        <color theme="1"/>
        <rFont val="Arial"/>
        <family val="2"/>
      </rPr>
      <t xml:space="preserve"> lle bo'n briodol. </t>
    </r>
  </si>
  <si>
    <t>Cofnod 1 i Gofnod 30</t>
  </si>
  <si>
    <r>
      <t xml:space="preserve">Bydd y </t>
    </r>
    <r>
      <rPr>
        <sz val="12"/>
        <rFont val="Arial"/>
        <family val="2"/>
      </rPr>
      <t>Rhif Adnabod a Rhif Cyfeirnod Cwsmer (CRN)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yn llenwi'n awtomatig.  Llenwch weddill y cofnod, gan lenwi'r holl flychau perthnasol.</t>
    </r>
  </si>
  <si>
    <r>
      <rPr>
        <b/>
        <sz val="12"/>
        <rFont val="Arial"/>
        <family val="2"/>
      </rPr>
      <t>Pan fo eitem yn werth</t>
    </r>
    <r>
      <rPr>
        <b/>
        <sz val="12"/>
        <color theme="1"/>
        <rFont val="Arial"/>
        <family val="2"/>
      </rPr>
      <t xml:space="preserve"> &gt;£500 ond &lt;£5,000 mae'n rhaid i chi gyflwyno </t>
    </r>
    <r>
      <rPr>
        <b/>
        <sz val="12"/>
        <color rgb="FFFF0000"/>
        <rFont val="Arial"/>
        <family val="2"/>
      </rPr>
      <t>(drwy WEFO Ar-lein)</t>
    </r>
    <r>
      <rPr>
        <b/>
        <sz val="12"/>
        <rFont val="Arial"/>
        <family val="2"/>
      </rPr>
      <t>:</t>
    </r>
    <r>
      <rPr>
        <b/>
        <sz val="12"/>
        <color rgb="FFFF0000"/>
        <rFont val="Arial"/>
        <family val="2"/>
      </rPr>
      <t xml:space="preserve"> </t>
    </r>
  </si>
  <si>
    <r>
      <t xml:space="preserve">Pan fo eitem yn werth £5,000 mae'n rhaid i chi gyflwyno </t>
    </r>
    <r>
      <rPr>
        <b/>
        <sz val="12"/>
        <color rgb="FFFF0000"/>
        <rFont val="Arial"/>
        <family val="2"/>
      </rPr>
      <t>(drwy WEFO Ar-lein)</t>
    </r>
    <r>
      <rPr>
        <b/>
        <sz val="12"/>
        <color theme="1"/>
        <rFont val="Arial"/>
        <family val="2"/>
      </rPr>
      <t>:</t>
    </r>
  </si>
  <si>
    <t>Cofnod Tendro Cystadleuol ar gyfer eitemau dros £500 a than £5,000</t>
  </si>
  <si>
    <t>Cofnod Tendro Cystadleuol ar gyfer eitemau dros £5,000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</si>
</sst>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</numFmts>
  <fonts count="12" x14ac:knownFonts="1"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Symbol"/>
      <family val="1"/>
      <charset val="2"/>
    </font>
    <font>
      <b/>
      <sz val="12"/>
      <color rgb="FFFF0000"/>
      <name val="Arial"/>
      <family val="2"/>
    </font>
    <font>
      <b/>
      <u/>
      <sz val="12"/>
      <color theme="1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b/>
      <u/>
      <sz val="12"/>
      <name val="Arial"/>
      <family val="2"/>
    </font>
    <font>
      <sz val="12"/>
      <name val="Symbol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136">
    <xf numFmtId="0" fontId="0" fillId="0" borderId="0" xfId="0"/>
    <xf numFmtId="0" fontId="2" fillId="0" borderId="0" xfId="0" applyFont="1"/>
    <xf numFmtId="0" fontId="0" fillId="0" borderId="1" xfId="0" applyBorder="1"/>
    <xf numFmtId="0" fontId="3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  <xf numFmtId="0" fontId="5" fillId="0" borderId="0" xfId="0" applyFont="1"/>
    <xf numFmtId="0" fontId="0" fillId="3" borderId="1" xfId="0" applyFill="1" applyBorder="1"/>
    <xf numFmtId="0" fontId="0" fillId="3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top" wrapText="1"/>
    </xf>
    <xf numFmtId="0" fontId="0" fillId="7" borderId="1" xfId="0" applyFill="1" applyBorder="1"/>
    <xf numFmtId="0" fontId="6" fillId="8" borderId="14" xfId="0" applyFont="1" applyFill="1" applyBorder="1" applyAlignment="1" applyProtection="1">
      <alignment vertical="top"/>
    </xf>
    <xf numFmtId="0" fontId="0" fillId="0" borderId="0" xfId="0" applyAlignment="1">
      <alignment wrapText="1"/>
    </xf>
    <xf numFmtId="0" fontId="0" fillId="9" borderId="1" xfId="0" applyFill="1" applyBorder="1" applyAlignment="1" applyProtection="1">
      <alignment vertical="top"/>
    </xf>
    <xf numFmtId="0" fontId="0" fillId="9" borderId="1" xfId="0" applyFill="1" applyBorder="1" applyProtection="1"/>
    <xf numFmtId="0" fontId="6" fillId="8" borderId="0" xfId="0" applyFont="1" applyFill="1" applyAlignment="1" applyProtection="1">
      <alignment vertical="top"/>
    </xf>
    <xf numFmtId="0" fontId="0" fillId="9" borderId="5" xfId="0" applyFill="1" applyBorder="1" applyAlignment="1" applyProtection="1">
      <alignment vertical="top"/>
    </xf>
    <xf numFmtId="0" fontId="0" fillId="9" borderId="0" xfId="0" applyFill="1" applyBorder="1" applyAlignment="1" applyProtection="1">
      <alignment vertical="top"/>
    </xf>
    <xf numFmtId="0" fontId="6" fillId="8" borderId="0" xfId="0" applyFont="1" applyFill="1" applyBorder="1" applyAlignment="1" applyProtection="1">
      <alignment vertical="top"/>
    </xf>
    <xf numFmtId="0" fontId="2" fillId="9" borderId="1" xfId="0" applyFont="1" applyFill="1" applyBorder="1" applyAlignment="1" applyProtection="1">
      <alignment vertical="top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6" borderId="2" xfId="0" applyFill="1" applyBorder="1"/>
    <xf numFmtId="0" fontId="0" fillId="6" borderId="4" xfId="0" applyFill="1" applyBorder="1"/>
    <xf numFmtId="0" fontId="0" fillId="0" borderId="18" xfId="0" applyBorder="1"/>
    <xf numFmtId="0" fontId="0" fillId="0" borderId="19" xfId="0" applyBorder="1"/>
    <xf numFmtId="0" fontId="0" fillId="0" borderId="15" xfId="0" applyFill="1" applyBorder="1" applyAlignment="1" applyProtection="1">
      <alignment vertical="top"/>
    </xf>
    <xf numFmtId="0" fontId="0" fillId="0" borderId="20" xfId="0" applyBorder="1"/>
    <xf numFmtId="0" fontId="0" fillId="0" borderId="21" xfId="0" applyBorder="1"/>
    <xf numFmtId="0" fontId="0" fillId="0" borderId="18" xfId="0" applyFill="1" applyBorder="1" applyAlignment="1" applyProtection="1">
      <alignment vertical="top"/>
    </xf>
    <xf numFmtId="0" fontId="0" fillId="0" borderId="20" xfId="0" applyFill="1" applyBorder="1" applyAlignment="1" applyProtection="1">
      <alignment vertical="top"/>
    </xf>
    <xf numFmtId="0" fontId="0" fillId="0" borderId="22" xfId="0" applyBorder="1"/>
    <xf numFmtId="0" fontId="6" fillId="8" borderId="9" xfId="0" applyFont="1" applyFill="1" applyBorder="1" applyAlignment="1" applyProtection="1">
      <alignment vertical="top" wrapText="1"/>
    </xf>
    <xf numFmtId="0" fontId="0" fillId="9" borderId="0" xfId="0" applyFill="1" applyBorder="1" applyProtection="1"/>
    <xf numFmtId="0" fontId="0" fillId="9" borderId="0" xfId="0" applyFill="1" applyBorder="1" applyAlignment="1" applyProtection="1">
      <alignment vertical="top" wrapText="1"/>
    </xf>
    <xf numFmtId="0" fontId="0" fillId="9" borderId="14" xfId="0" applyFill="1" applyBorder="1" applyAlignment="1" applyProtection="1">
      <alignment vertical="top"/>
    </xf>
    <xf numFmtId="0" fontId="0" fillId="9" borderId="5" xfId="0" applyFill="1" applyBorder="1" applyAlignment="1" applyProtection="1">
      <alignment vertical="top" wrapText="1"/>
    </xf>
    <xf numFmtId="0" fontId="0" fillId="0" borderId="0" xfId="0" applyFill="1" applyBorder="1" applyAlignment="1" applyProtection="1">
      <protection hidden="1"/>
    </xf>
    <xf numFmtId="0" fontId="6" fillId="0" borderId="0" xfId="0" applyFont="1" applyFill="1" applyBorder="1" applyAlignment="1" applyProtection="1">
      <alignment vertical="top"/>
      <protection hidden="1"/>
    </xf>
    <xf numFmtId="0" fontId="0" fillId="0" borderId="0" xfId="0" applyFill="1" applyBorder="1" applyProtection="1">
      <protection hidden="1"/>
    </xf>
    <xf numFmtId="0" fontId="0" fillId="0" borderId="0" xfId="0" quotePrefix="1"/>
    <xf numFmtId="0" fontId="6" fillId="7" borderId="23" xfId="0" applyFont="1" applyFill="1" applyBorder="1" applyAlignment="1" applyProtection="1">
      <alignment vertical="top" wrapText="1"/>
      <protection hidden="1"/>
    </xf>
    <xf numFmtId="0" fontId="2" fillId="7" borderId="0" xfId="0" applyFont="1" applyFill="1" applyBorder="1" applyAlignment="1" applyProtection="1">
      <alignment vertical="top"/>
      <protection hidden="1"/>
    </xf>
    <xf numFmtId="0" fontId="6" fillId="7" borderId="10" xfId="0" applyFont="1" applyFill="1" applyBorder="1" applyAlignment="1" applyProtection="1">
      <alignment horizontal="centerContinuous" vertical="top" wrapText="1"/>
      <protection hidden="1"/>
    </xf>
    <xf numFmtId="0" fontId="8" fillId="7" borderId="10" xfId="0" applyFont="1" applyFill="1" applyBorder="1" applyAlignment="1" applyProtection="1">
      <alignment horizontal="centerContinuous" vertical="top" wrapText="1"/>
      <protection hidden="1"/>
    </xf>
    <xf numFmtId="0" fontId="6" fillId="7" borderId="24" xfId="0" applyFont="1" applyFill="1" applyBorder="1" applyAlignment="1" applyProtection="1">
      <alignment vertical="top" wrapText="1"/>
      <protection hidden="1"/>
    </xf>
    <xf numFmtId="0" fontId="2" fillId="7" borderId="24" xfId="0" applyFont="1" applyFill="1" applyBorder="1" applyAlignment="1" applyProtection="1">
      <alignment horizontal="center" vertical="top" wrapText="1"/>
      <protection hidden="1"/>
    </xf>
    <xf numFmtId="0" fontId="2" fillId="7" borderId="25" xfId="0" applyFont="1" applyFill="1" applyBorder="1" applyAlignment="1" applyProtection="1">
      <alignment horizontal="center" vertical="top" wrapText="1"/>
      <protection hidden="1"/>
    </xf>
    <xf numFmtId="0" fontId="2" fillId="7" borderId="26" xfId="0" applyFont="1" applyFill="1" applyBorder="1" applyAlignment="1" applyProtection="1">
      <alignment horizontal="center" vertical="top" wrapText="1"/>
      <protection hidden="1"/>
    </xf>
    <xf numFmtId="0" fontId="2" fillId="7" borderId="5" xfId="0" applyFont="1" applyFill="1" applyBorder="1" applyAlignment="1" applyProtection="1">
      <alignment horizontal="center" vertical="top" wrapText="1"/>
      <protection hidden="1"/>
    </xf>
    <xf numFmtId="0" fontId="2" fillId="7" borderId="9" xfId="0" applyFont="1" applyFill="1" applyBorder="1" applyAlignment="1" applyProtection="1">
      <alignment horizontal="center" vertical="top" wrapText="1"/>
      <protection hidden="1"/>
    </xf>
    <xf numFmtId="0" fontId="2" fillId="7" borderId="1" xfId="0" applyFont="1" applyFill="1" applyBorder="1" applyAlignment="1" applyProtection="1">
      <alignment horizontal="center" vertical="top" wrapText="1"/>
      <protection hidden="1"/>
    </xf>
    <xf numFmtId="0" fontId="0" fillId="2" borderId="7" xfId="0" applyFill="1" applyBorder="1" applyAlignment="1" applyProtection="1">
      <alignment horizontal="centerContinuous" wrapText="1"/>
      <protection hidden="1"/>
    </xf>
    <xf numFmtId="0" fontId="0" fillId="2" borderId="13" xfId="0" applyFill="1" applyBorder="1" applyAlignment="1" applyProtection="1">
      <alignment horizontal="centerContinuous" wrapText="1"/>
      <protection hidden="1"/>
    </xf>
    <xf numFmtId="0" fontId="0" fillId="0" borderId="0" xfId="0" applyProtection="1"/>
    <xf numFmtId="0" fontId="0" fillId="5" borderId="1" xfId="0" applyFill="1" applyBorder="1" applyProtection="1"/>
    <xf numFmtId="0" fontId="0" fillId="5" borderId="1" xfId="0" applyFill="1" applyBorder="1" applyAlignment="1" applyProtection="1">
      <alignment wrapText="1"/>
    </xf>
    <xf numFmtId="0" fontId="0" fillId="5" borderId="11" xfId="0" applyFill="1" applyBorder="1" applyProtection="1"/>
    <xf numFmtId="0" fontId="0" fillId="5" borderId="12" xfId="0" applyFill="1" applyBorder="1" applyProtection="1"/>
    <xf numFmtId="0" fontId="0" fillId="0" borderId="1" xfId="0" applyFill="1" applyBorder="1" applyAlignment="1" applyProtection="1">
      <protection locked="0"/>
    </xf>
    <xf numFmtId="0" fontId="0" fillId="0" borderId="1" xfId="0" applyFill="1" applyBorder="1" applyAlignment="1" applyProtection="1">
      <alignment horizontal="left" wrapText="1"/>
      <protection locked="0"/>
    </xf>
    <xf numFmtId="14" fontId="0" fillId="0" borderId="1" xfId="0" applyNumberFormat="1" applyFill="1" applyBorder="1" applyAlignment="1" applyProtection="1">
      <alignment horizontal="left"/>
      <protection locked="0"/>
    </xf>
    <xf numFmtId="0" fontId="0" fillId="7" borderId="1" xfId="0" applyFill="1" applyBorder="1" applyAlignment="1">
      <alignment wrapText="1"/>
    </xf>
    <xf numFmtId="0" fontId="0" fillId="0" borderId="0" xfId="0" applyAlignment="1">
      <alignment horizontal="left"/>
    </xf>
    <xf numFmtId="14" fontId="0" fillId="0" borderId="1" xfId="0" applyNumberFormat="1" applyFill="1" applyBorder="1" applyAlignment="1" applyProtection="1">
      <alignment horizontal="left" wrapText="1"/>
      <protection locked="0"/>
    </xf>
    <xf numFmtId="0" fontId="9" fillId="0" borderId="0" xfId="1"/>
    <xf numFmtId="0" fontId="0" fillId="0" borderId="0" xfId="0" quotePrefix="1" applyProtection="1"/>
    <xf numFmtId="0" fontId="0" fillId="2" borderId="1" xfId="0" applyFill="1" applyBorder="1" applyAlignment="1" applyProtection="1">
      <alignment wrapText="1"/>
      <protection hidden="1"/>
    </xf>
    <xf numFmtId="0" fontId="0" fillId="2" borderId="6" xfId="0" applyFill="1" applyBorder="1" applyAlignment="1" applyProtection="1">
      <alignment horizontal="centerContinuous" wrapText="1"/>
      <protection hidden="1"/>
    </xf>
    <xf numFmtId="44" fontId="0" fillId="2" borderId="1" xfId="0" applyNumberFormat="1" applyFill="1" applyBorder="1" applyAlignment="1" applyProtection="1">
      <alignment wrapText="1"/>
      <protection hidden="1"/>
    </xf>
    <xf numFmtId="8" fontId="0" fillId="2" borderId="1" xfId="0" applyNumberFormat="1" applyFill="1" applyBorder="1" applyAlignment="1" applyProtection="1">
      <alignment wrapText="1"/>
      <protection hidden="1"/>
    </xf>
    <xf numFmtId="0" fontId="0" fillId="2" borderId="6" xfId="0" applyFill="1" applyBorder="1" applyAlignment="1" applyProtection="1">
      <alignment wrapText="1"/>
      <protection hidden="1"/>
    </xf>
    <xf numFmtId="0" fontId="0" fillId="2" borderId="15" xfId="0" applyFill="1" applyBorder="1" applyAlignment="1" applyProtection="1">
      <alignment wrapText="1"/>
      <protection hidden="1"/>
    </xf>
    <xf numFmtId="8" fontId="0" fillId="2" borderId="16" xfId="0" applyNumberFormat="1" applyFill="1" applyBorder="1" applyAlignment="1" applyProtection="1">
      <alignment wrapText="1"/>
      <protection hidden="1"/>
    </xf>
    <xf numFmtId="0" fontId="0" fillId="2" borderId="16" xfId="0" applyFill="1" applyBorder="1" applyAlignment="1" applyProtection="1">
      <alignment wrapText="1"/>
      <protection hidden="1"/>
    </xf>
    <xf numFmtId="44" fontId="0" fillId="2" borderId="16" xfId="0" applyNumberFormat="1" applyFill="1" applyBorder="1" applyAlignment="1" applyProtection="1">
      <alignment wrapText="1"/>
      <protection hidden="1"/>
    </xf>
    <xf numFmtId="0" fontId="0" fillId="2" borderId="17" xfId="0" applyFill="1" applyBorder="1" applyAlignment="1" applyProtection="1">
      <alignment wrapText="1"/>
      <protection hidden="1"/>
    </xf>
    <xf numFmtId="0" fontId="0" fillId="2" borderId="18" xfId="0" applyFill="1" applyBorder="1" applyAlignment="1" applyProtection="1">
      <alignment wrapText="1"/>
      <protection hidden="1"/>
    </xf>
    <xf numFmtId="0" fontId="0" fillId="2" borderId="19" xfId="0" applyFill="1" applyBorder="1" applyAlignment="1" applyProtection="1">
      <alignment wrapText="1"/>
      <protection hidden="1"/>
    </xf>
    <xf numFmtId="0" fontId="0" fillId="2" borderId="20" xfId="0" applyFill="1" applyBorder="1" applyAlignment="1" applyProtection="1">
      <alignment wrapText="1"/>
      <protection hidden="1"/>
    </xf>
    <xf numFmtId="8" fontId="0" fillId="2" borderId="21" xfId="0" applyNumberFormat="1" applyFill="1" applyBorder="1" applyAlignment="1" applyProtection="1">
      <alignment wrapText="1"/>
      <protection hidden="1"/>
    </xf>
    <xf numFmtId="0" fontId="0" fillId="2" borderId="21" xfId="0" applyFill="1" applyBorder="1" applyAlignment="1" applyProtection="1">
      <alignment wrapText="1"/>
      <protection hidden="1"/>
    </xf>
    <xf numFmtId="44" fontId="0" fillId="2" borderId="21" xfId="0" applyNumberFormat="1" applyFill="1" applyBorder="1" applyAlignment="1" applyProtection="1">
      <alignment wrapText="1"/>
      <protection hidden="1"/>
    </xf>
    <xf numFmtId="0" fontId="0" fillId="2" borderId="22" xfId="0" applyFill="1" applyBorder="1" applyAlignment="1" applyProtection="1">
      <alignment wrapText="1"/>
      <protection hidden="1"/>
    </xf>
    <xf numFmtId="14" fontId="0" fillId="2" borderId="1" xfId="0" applyNumberFormat="1" applyFill="1" applyBorder="1" applyProtection="1">
      <protection hidden="1"/>
    </xf>
    <xf numFmtId="0" fontId="9" fillId="2" borderId="1" xfId="1" applyFill="1" applyBorder="1" applyProtection="1">
      <protection hidden="1"/>
    </xf>
    <xf numFmtId="0" fontId="0" fillId="2" borderId="1" xfId="0" applyNumberFormat="1" applyFill="1" applyBorder="1" applyProtection="1">
      <protection hidden="1"/>
    </xf>
    <xf numFmtId="164" fontId="0" fillId="2" borderId="1" xfId="0" applyNumberFormat="1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0" fillId="0" borderId="1" xfId="0" applyBorder="1" applyAlignment="1">
      <alignment wrapText="1"/>
    </xf>
    <xf numFmtId="0" fontId="0" fillId="4" borderId="1" xfId="0" applyFill="1" applyBorder="1" applyAlignment="1" applyProtection="1">
      <alignment horizontal="center"/>
      <protection locked="0"/>
    </xf>
    <xf numFmtId="14" fontId="0" fillId="4" borderId="1" xfId="0" applyNumberFormat="1" applyFill="1" applyBorder="1" applyAlignment="1" applyProtection="1">
      <alignment horizontal="center"/>
      <protection locked="0"/>
    </xf>
    <xf numFmtId="0" fontId="0" fillId="10" borderId="0" xfId="0" applyFill="1"/>
    <xf numFmtId="0" fontId="0" fillId="0" borderId="1" xfId="0" applyFill="1" applyBorder="1" applyAlignment="1" applyProtection="1">
      <alignment horizontal="left"/>
      <protection locked="0"/>
    </xf>
    <xf numFmtId="6" fontId="0" fillId="0" borderId="1" xfId="0" applyNumberFormat="1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5" borderId="0" xfId="0" applyFill="1" applyProtection="1"/>
    <xf numFmtId="0" fontId="0" fillId="2" borderId="0" xfId="0" applyFill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left"/>
    </xf>
    <xf numFmtId="0" fontId="0" fillId="2" borderId="7" xfId="0" applyFill="1" applyBorder="1" applyAlignment="1" applyProtection="1">
      <protection locked="0"/>
    </xf>
    <xf numFmtId="0" fontId="0" fillId="2" borderId="13" xfId="0" applyFill="1" applyBorder="1" applyAlignment="1" applyProtection="1">
      <protection locked="0"/>
    </xf>
    <xf numFmtId="0" fontId="1" fillId="2" borderId="0" xfId="0" applyFont="1" applyFill="1" applyProtection="1"/>
    <xf numFmtId="0" fontId="1" fillId="2" borderId="23" xfId="0" applyFont="1" applyFill="1" applyBorder="1" applyAlignment="1" applyProtection="1">
      <alignment horizontal="left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0" xfId="0" applyNumberFormat="1" applyFont="1" applyFill="1" applyProtection="1"/>
    <xf numFmtId="6" fontId="0" fillId="0" borderId="1" xfId="0" applyNumberFormat="1" applyFill="1" applyBorder="1" applyAlignment="1" applyProtection="1">
      <alignment horizontal="left" wrapText="1"/>
      <protection locked="0"/>
    </xf>
    <xf numFmtId="0" fontId="0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3" fillId="0" borderId="8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top" wrapText="1"/>
    </xf>
    <xf numFmtId="0" fontId="11" fillId="0" borderId="0" xfId="0" applyFont="1" applyAlignment="1">
      <alignment horizontal="left" vertical="center" indent="2"/>
    </xf>
    <xf numFmtId="0" fontId="4" fillId="0" borderId="0" xfId="0" applyFont="1" applyAlignment="1">
      <alignment vertical="center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2" borderId="6" xfId="0" applyFill="1" applyBorder="1" applyAlignment="1" applyProtection="1">
      <alignment horizontal="center"/>
    </xf>
    <xf numFmtId="0" fontId="0" fillId="2" borderId="7" xfId="0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 wrapText="1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2" fillId="5" borderId="2" xfId="0" applyFont="1" applyFill="1" applyBorder="1" applyAlignment="1" applyProtection="1">
      <alignment horizontal="center"/>
    </xf>
    <xf numFmtId="0" fontId="2" fillId="5" borderId="3" xfId="0" applyFont="1" applyFill="1" applyBorder="1" applyAlignment="1" applyProtection="1">
      <alignment horizontal="center"/>
    </xf>
    <xf numFmtId="0" fontId="2" fillId="5" borderId="4" xfId="0" applyFont="1" applyFill="1" applyBorder="1" applyAlignment="1" applyProtection="1">
      <alignment horizontal="center"/>
    </xf>
    <xf numFmtId="0" fontId="0" fillId="2" borderId="6" xfId="0" applyFill="1" applyBorder="1" applyAlignment="1" applyProtection="1">
      <alignment horizontal="left"/>
    </xf>
    <xf numFmtId="0" fontId="0" fillId="2" borderId="7" xfId="0" applyFill="1" applyBorder="1" applyAlignment="1" applyProtection="1">
      <alignment horizontal="left"/>
    </xf>
    <xf numFmtId="0" fontId="0" fillId="2" borderId="13" xfId="0" applyFill="1" applyBorder="1" applyAlignment="1" applyProtection="1">
      <alignment horizontal="left"/>
    </xf>
    <xf numFmtId="6" fontId="0" fillId="0" borderId="1" xfId="0" applyNumberForma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2" fillId="7" borderId="7" xfId="0" applyFont="1" applyFill="1" applyBorder="1" applyAlignment="1" applyProtection="1">
      <alignment horizontal="center" vertical="top" wrapText="1"/>
      <protection hidden="1"/>
    </xf>
    <xf numFmtId="0" fontId="2" fillId="7" borderId="13" xfId="0" applyFont="1" applyFill="1" applyBorder="1" applyAlignment="1" applyProtection="1">
      <alignment horizontal="center" vertical="top" wrapText="1"/>
      <protection hidden="1"/>
    </xf>
    <xf numFmtId="0" fontId="2" fillId="7" borderId="6" xfId="0" applyFont="1" applyFill="1" applyBorder="1" applyAlignment="1" applyProtection="1">
      <alignment horizontal="center" vertical="top" wrapText="1"/>
      <protection hidden="1"/>
    </xf>
  </cellXfs>
  <cellStyles count="2">
    <cellStyle name="Hyperlink" xfId="1" builtinId="8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32"/>
  <sheetViews>
    <sheetView tabSelected="1" workbookViewId="0">
      <selection activeCell="A11" sqref="A11"/>
    </sheetView>
  </sheetViews>
  <sheetFormatPr defaultRowHeight="15.5" x14ac:dyDescent="0.35"/>
  <cols>
    <col min="1" max="1" width="53.07421875" customWidth="1"/>
    <col min="2" max="2" width="122.84375" customWidth="1"/>
  </cols>
  <sheetData>
    <row r="1" spans="1:2" x14ac:dyDescent="0.35">
      <c r="A1" s="6" t="s">
        <v>352</v>
      </c>
    </row>
    <row r="3" spans="1:2" x14ac:dyDescent="0.35">
      <c r="A3" s="4" t="s">
        <v>378</v>
      </c>
    </row>
    <row r="4" spans="1:2" x14ac:dyDescent="0.35">
      <c r="A4" t="s">
        <v>380</v>
      </c>
    </row>
    <row r="5" spans="1:2" x14ac:dyDescent="0.35">
      <c r="A5" t="s">
        <v>353</v>
      </c>
    </row>
    <row r="7" spans="1:2" x14ac:dyDescent="0.35">
      <c r="A7" s="1" t="s">
        <v>379</v>
      </c>
    </row>
    <row r="8" spans="1:2" x14ac:dyDescent="0.35">
      <c r="A8" t="s">
        <v>381</v>
      </c>
    </row>
    <row r="9" spans="1:2" x14ac:dyDescent="0.35">
      <c r="A9" t="s">
        <v>354</v>
      </c>
    </row>
    <row r="10" spans="1:2" x14ac:dyDescent="0.35">
      <c r="A10" t="s">
        <v>355</v>
      </c>
    </row>
    <row r="11" spans="1:2" x14ac:dyDescent="0.35">
      <c r="A11" s="116"/>
    </row>
    <row r="13" spans="1:2" x14ac:dyDescent="0.35">
      <c r="A13" s="1" t="s">
        <v>356</v>
      </c>
    </row>
    <row r="14" spans="1:2" x14ac:dyDescent="0.35">
      <c r="A14" t="s">
        <v>357</v>
      </c>
      <c r="B14" s="5"/>
    </row>
    <row r="15" spans="1:2" x14ac:dyDescent="0.35">
      <c r="B15" s="5"/>
    </row>
    <row r="16" spans="1:2" x14ac:dyDescent="0.35">
      <c r="A16" s="7" t="s">
        <v>358</v>
      </c>
      <c r="B16" s="8" t="s">
        <v>359</v>
      </c>
    </row>
    <row r="17" spans="1:2" ht="46.5" customHeight="1" x14ac:dyDescent="0.35">
      <c r="A17" s="91" t="s">
        <v>360</v>
      </c>
      <c r="B17" s="9" t="s">
        <v>361</v>
      </c>
    </row>
    <row r="18" spans="1:2" ht="31" x14ac:dyDescent="0.35">
      <c r="A18" s="91" t="s">
        <v>362</v>
      </c>
      <c r="B18" s="109" t="s">
        <v>363</v>
      </c>
    </row>
    <row r="19" spans="1:2" x14ac:dyDescent="0.35">
      <c r="A19" s="91" t="s">
        <v>364</v>
      </c>
      <c r="B19" s="110" t="s">
        <v>365</v>
      </c>
    </row>
    <row r="20" spans="1:2" ht="17.25" customHeight="1" x14ac:dyDescent="0.35">
      <c r="A20" s="117" t="s">
        <v>366</v>
      </c>
      <c r="B20" s="10" t="s">
        <v>367</v>
      </c>
    </row>
    <row r="21" spans="1:2" x14ac:dyDescent="0.35">
      <c r="A21" s="118"/>
      <c r="B21" s="111" t="s">
        <v>368</v>
      </c>
    </row>
    <row r="22" spans="1:2" x14ac:dyDescent="0.35">
      <c r="A22" s="114"/>
      <c r="B22" s="111"/>
    </row>
    <row r="23" spans="1:2" x14ac:dyDescent="0.35">
      <c r="A23" s="112"/>
      <c r="B23" s="113"/>
    </row>
    <row r="24" spans="1:2" x14ac:dyDescent="0.35">
      <c r="B24" s="3"/>
    </row>
    <row r="25" spans="1:2" x14ac:dyDescent="0.35">
      <c r="A25" s="6" t="s">
        <v>369</v>
      </c>
      <c r="B25" s="3"/>
    </row>
    <row r="26" spans="1:2" x14ac:dyDescent="0.35">
      <c r="A26" s="6"/>
      <c r="B26" s="3"/>
    </row>
    <row r="27" spans="1:2" x14ac:dyDescent="0.35">
      <c r="A27" t="s">
        <v>370</v>
      </c>
      <c r="B27" s="115"/>
    </row>
    <row r="28" spans="1:2" x14ac:dyDescent="0.35">
      <c r="B28" s="3"/>
    </row>
    <row r="29" spans="1:2" x14ac:dyDescent="0.35">
      <c r="A29" s="7" t="s">
        <v>125</v>
      </c>
      <c r="B29" s="8" t="s">
        <v>371</v>
      </c>
    </row>
    <row r="30" spans="1:2" x14ac:dyDescent="0.35">
      <c r="A30" s="2" t="s">
        <v>372</v>
      </c>
      <c r="B30" s="2" t="s">
        <v>373</v>
      </c>
    </row>
    <row r="31" spans="1:2" ht="28.5" customHeight="1" x14ac:dyDescent="0.35">
      <c r="A31" s="2" t="s">
        <v>374</v>
      </c>
      <c r="B31" s="91" t="s">
        <v>375</v>
      </c>
    </row>
    <row r="32" spans="1:2" x14ac:dyDescent="0.35">
      <c r="A32" s="2" t="s">
        <v>376</v>
      </c>
      <c r="B32" s="2" t="s">
        <v>377</v>
      </c>
    </row>
  </sheetData>
  <mergeCells count="1">
    <mergeCell ref="A20:A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9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9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9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9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9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9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A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A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A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A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A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A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B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B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B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B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B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B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C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C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C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C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C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D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D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D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D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D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D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E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E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E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E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E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E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F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F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F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F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F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F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0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0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0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0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0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0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1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1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1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1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1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1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2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2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2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2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2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2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H40"/>
  <sheetViews>
    <sheetView workbookViewId="0">
      <selection activeCell="J9" sqref="J9"/>
    </sheetView>
  </sheetViews>
  <sheetFormatPr defaultRowHeight="15.5" x14ac:dyDescent="0.35"/>
  <cols>
    <col min="1" max="2" width="20.765625" customWidth="1"/>
    <col min="3" max="3" width="25" customWidth="1"/>
    <col min="4" max="4" width="17.07421875" customWidth="1"/>
    <col min="5" max="5" width="17.53515625" customWidth="1"/>
    <col min="6" max="6" width="36.07421875" customWidth="1"/>
    <col min="7" max="7" width="9.23046875" hidden="1" customWidth="1"/>
    <col min="8" max="8" width="17.84375" hidden="1" customWidth="1"/>
    <col min="9" max="9" width="7.07421875" customWidth="1"/>
    <col min="10" max="10" width="9.23046875" customWidth="1"/>
  </cols>
  <sheetData>
    <row r="2" spans="1:8" x14ac:dyDescent="0.35">
      <c r="A2" s="11" t="s">
        <v>4</v>
      </c>
      <c r="B2" s="119">
        <f>'Manylion y Prosiect'!C3</f>
        <v>0</v>
      </c>
      <c r="C2" s="120"/>
      <c r="D2" s="120"/>
      <c r="E2" s="121"/>
    </row>
    <row r="3" spans="1:8" x14ac:dyDescent="0.35">
      <c r="A3" s="11" t="s">
        <v>5</v>
      </c>
      <c r="B3" s="119">
        <f>'Manylion y Prosiect'!C4</f>
        <v>0</v>
      </c>
      <c r="C3" s="120"/>
      <c r="D3" s="120"/>
      <c r="E3" s="121"/>
    </row>
    <row r="4" spans="1:8" x14ac:dyDescent="0.35">
      <c r="A4" s="11" t="s">
        <v>9</v>
      </c>
      <c r="B4" s="119">
        <f>'Manylion y Prosiect'!C5</f>
        <v>0</v>
      </c>
      <c r="C4" s="120"/>
      <c r="D4" s="120"/>
      <c r="E4" s="121"/>
    </row>
    <row r="5" spans="1:8" x14ac:dyDescent="0.35">
      <c r="A5" s="11" t="s">
        <v>6</v>
      </c>
      <c r="B5" s="119">
        <f>'Manylion y Prosiect'!C6</f>
        <v>0</v>
      </c>
      <c r="C5" s="120"/>
      <c r="D5" s="120"/>
      <c r="E5" s="121"/>
    </row>
    <row r="6" spans="1:8" x14ac:dyDescent="0.35">
      <c r="A6" s="11" t="s">
        <v>76</v>
      </c>
      <c r="B6" s="119">
        <f>'Manylion y Prosiect'!C7</f>
        <v>0</v>
      </c>
      <c r="C6" s="120"/>
      <c r="D6" s="120"/>
      <c r="E6" s="121"/>
    </row>
    <row r="7" spans="1:8" x14ac:dyDescent="0.35">
      <c r="A7" s="11" t="s">
        <v>11</v>
      </c>
      <c r="B7" s="119">
        <f>'Manylion y Prosiect'!C8</f>
        <v>0</v>
      </c>
      <c r="C7" s="120"/>
      <c r="D7" s="120"/>
      <c r="E7" s="121"/>
    </row>
    <row r="9" spans="1:8" ht="29.15" customHeight="1" x14ac:dyDescent="0.35">
      <c r="A9" s="11" t="s">
        <v>3</v>
      </c>
      <c r="B9" s="11" t="s">
        <v>108</v>
      </c>
      <c r="C9" s="11" t="s">
        <v>0</v>
      </c>
      <c r="D9" s="11" t="s">
        <v>1</v>
      </c>
      <c r="E9" s="64" t="s">
        <v>8</v>
      </c>
      <c r="F9" s="11" t="s">
        <v>109</v>
      </c>
      <c r="H9" t="s">
        <v>121</v>
      </c>
    </row>
    <row r="10" spans="1:8" ht="50.15" customHeight="1" x14ac:dyDescent="0.35">
      <c r="A10" s="86" t="str">
        <f ca="1">IF(D10="","",$B$7)</f>
        <v/>
      </c>
      <c r="B10" s="87" t="str">
        <f ca="1">IF(D10="","",G10)</f>
        <v/>
      </c>
      <c r="C10" s="88" t="str">
        <f ca="1">IF(D10="","",IFERROR(INDIRECT("'"&amp;G10&amp;"'!$B$9"),""))</f>
        <v/>
      </c>
      <c r="D10" s="89" t="str">
        <f ca="1">IF((INDIRECT("'"&amp;G10&amp;"'!$B$24"))="","",INDIRECT("'"&amp;G10&amp;"'!$B$24"))</f>
        <v/>
      </c>
      <c r="E10" s="90" t="str">
        <f ca="1">IF(D10="","",IF(F10="","No","Yes"))</f>
        <v/>
      </c>
      <c r="F10" s="69" t="str">
        <f ca="1">IFERROR((IF(D10&lt;5000,(VLOOKUP(H10,Data!$J$27:$K$32,2,FALSE)),(VLOOKUP(H10,Data!$J$18:$K$24,2,FALSE)))),"")</f>
        <v/>
      </c>
      <c r="G10" s="42" t="s">
        <v>339</v>
      </c>
      <c r="H10" t="str">
        <f ca="1">IFERROR(INDIRECT("'"&amp;G10&amp;"'!$F$27"),"")</f>
        <v/>
      </c>
    </row>
    <row r="11" spans="1:8" ht="50.15" customHeight="1" x14ac:dyDescent="0.35">
      <c r="A11" s="86" t="str">
        <f t="shared" ref="A11:A39" ca="1" si="0">IF(D11="","",$B$7)</f>
        <v/>
      </c>
      <c r="B11" s="87" t="str">
        <f t="shared" ref="B11:B39" ca="1" si="1">IF(D11="","",G11)</f>
        <v/>
      </c>
      <c r="C11" s="88" t="str">
        <f t="shared" ref="C11:C39" ca="1" si="2">IF(D11="","",IFERROR(INDIRECT("'"&amp;G11&amp;"'!$B$9"),""))</f>
        <v/>
      </c>
      <c r="D11" s="89" t="str">
        <f t="shared" ref="D11:D39" ca="1" si="3">IF((INDIRECT("'"&amp;G11&amp;"'!$B$24"))="","",INDIRECT("'"&amp;G11&amp;"'!$B$24"))</f>
        <v/>
      </c>
      <c r="E11" s="90" t="str">
        <f t="shared" ref="E11:E39" ca="1" si="4">IF(D11="","",IF(F11="","No","Yes"))</f>
        <v/>
      </c>
      <c r="F11" s="69" t="str">
        <f ca="1">IFERROR((IF(D11&lt;5000,(VLOOKUP(H11,Data!$J$27:$K$32,2,FALSE)),(VLOOKUP(H11,Data!$J$18:$K$24,2,FALSE)))),"")</f>
        <v/>
      </c>
      <c r="G11" s="42" t="s">
        <v>310</v>
      </c>
      <c r="H11" t="str">
        <f ca="1">IFERROR(INDIRECT("'"&amp;G11&amp;"'!$F$27"),"")</f>
        <v/>
      </c>
    </row>
    <row r="12" spans="1:8" ht="50.15" customHeight="1" x14ac:dyDescent="0.35">
      <c r="A12" s="86" t="str">
        <f t="shared" ca="1" si="0"/>
        <v/>
      </c>
      <c r="B12" s="87" t="str">
        <f t="shared" ca="1" si="1"/>
        <v/>
      </c>
      <c r="C12" s="88" t="str">
        <f t="shared" ca="1" si="2"/>
        <v/>
      </c>
      <c r="D12" s="89" t="str">
        <f t="shared" ca="1" si="3"/>
        <v/>
      </c>
      <c r="E12" s="90" t="str">
        <f t="shared" ca="1" si="4"/>
        <v/>
      </c>
      <c r="F12" s="69" t="str">
        <f ca="1">IFERROR((IF(D12&lt;5000,(VLOOKUP(H12,Data!$J$27:$K$32,2,FALSE)),(VLOOKUP(H12,Data!$J$18:$K$24,2,FALSE)))),"")</f>
        <v/>
      </c>
      <c r="G12" s="42" t="s">
        <v>311</v>
      </c>
      <c r="H12" t="str">
        <f t="shared" ref="H12:H39" ca="1" si="5">IFERROR(INDIRECT("'"&amp;G12&amp;"'!$F$27"),"")</f>
        <v/>
      </c>
    </row>
    <row r="13" spans="1:8" ht="50.15" customHeight="1" x14ac:dyDescent="0.35">
      <c r="A13" s="86" t="str">
        <f t="shared" ca="1" si="0"/>
        <v/>
      </c>
      <c r="B13" s="87" t="str">
        <f t="shared" ca="1" si="1"/>
        <v/>
      </c>
      <c r="C13" s="88" t="str">
        <f t="shared" ca="1" si="2"/>
        <v/>
      </c>
      <c r="D13" s="89" t="str">
        <f t="shared" ca="1" si="3"/>
        <v/>
      </c>
      <c r="E13" s="90" t="str">
        <f t="shared" ca="1" si="4"/>
        <v/>
      </c>
      <c r="F13" s="69" t="str">
        <f ca="1">IFERROR((IF(D13&lt;5000,(VLOOKUP(H13,Data!$J$27:$K$32,2,FALSE)),(VLOOKUP(H13,Data!$J$18:$K$24,2,FALSE)))),"")</f>
        <v/>
      </c>
      <c r="G13" s="42" t="s">
        <v>312</v>
      </c>
      <c r="H13" t="str">
        <f t="shared" ca="1" si="5"/>
        <v/>
      </c>
    </row>
    <row r="14" spans="1:8" ht="50.15" customHeight="1" x14ac:dyDescent="0.35">
      <c r="A14" s="86" t="str">
        <f t="shared" ca="1" si="0"/>
        <v/>
      </c>
      <c r="B14" s="87" t="str">
        <f t="shared" ca="1" si="1"/>
        <v/>
      </c>
      <c r="C14" s="88" t="str">
        <f t="shared" ca="1" si="2"/>
        <v/>
      </c>
      <c r="D14" s="89" t="str">
        <f t="shared" ca="1" si="3"/>
        <v/>
      </c>
      <c r="E14" s="90" t="str">
        <f t="shared" ca="1" si="4"/>
        <v/>
      </c>
      <c r="F14" s="69" t="str">
        <f ca="1">IFERROR((IF(D14&lt;5000,(VLOOKUP(H14,Data!$J$27:$K$32,2,FALSE)),(VLOOKUP(H14,Data!$J$18:$K$24,2,FALSE)))),"")</f>
        <v/>
      </c>
      <c r="G14" s="42" t="s">
        <v>313</v>
      </c>
      <c r="H14" t="str">
        <f t="shared" ca="1" si="5"/>
        <v/>
      </c>
    </row>
    <row r="15" spans="1:8" ht="50.15" customHeight="1" x14ac:dyDescent="0.35">
      <c r="A15" s="86" t="str">
        <f t="shared" ca="1" si="0"/>
        <v/>
      </c>
      <c r="B15" s="87" t="str">
        <f t="shared" ca="1" si="1"/>
        <v/>
      </c>
      <c r="C15" s="88" t="str">
        <f t="shared" ca="1" si="2"/>
        <v/>
      </c>
      <c r="D15" s="89" t="str">
        <f t="shared" ca="1" si="3"/>
        <v/>
      </c>
      <c r="E15" s="90" t="str">
        <f t="shared" ca="1" si="4"/>
        <v/>
      </c>
      <c r="F15" s="69" t="str">
        <f ca="1">IFERROR((IF(D15&lt;5000,(VLOOKUP(H15,Data!$J$27:$K$32,2,FALSE)),(VLOOKUP(H15,Data!$J$18:$K$24,2,FALSE)))),"")</f>
        <v/>
      </c>
      <c r="G15" s="42" t="s">
        <v>314</v>
      </c>
      <c r="H15" t="str">
        <f t="shared" ca="1" si="5"/>
        <v/>
      </c>
    </row>
    <row r="16" spans="1:8" ht="50.15" customHeight="1" x14ac:dyDescent="0.35">
      <c r="A16" s="86" t="str">
        <f t="shared" ca="1" si="0"/>
        <v/>
      </c>
      <c r="B16" s="87" t="str">
        <f t="shared" ca="1" si="1"/>
        <v/>
      </c>
      <c r="C16" s="88" t="str">
        <f t="shared" ca="1" si="2"/>
        <v/>
      </c>
      <c r="D16" s="89" t="str">
        <f t="shared" ca="1" si="3"/>
        <v/>
      </c>
      <c r="E16" s="90" t="str">
        <f t="shared" ca="1" si="4"/>
        <v/>
      </c>
      <c r="F16" s="69" t="str">
        <f ca="1">IFERROR((IF(D16&lt;5000,(VLOOKUP(H16,Data!$J$27:$K$32,2,FALSE)),(VLOOKUP(H16,Data!$J$18:$K$24,2,FALSE)))),"")</f>
        <v/>
      </c>
      <c r="G16" s="42" t="s">
        <v>315</v>
      </c>
      <c r="H16" t="str">
        <f t="shared" ca="1" si="5"/>
        <v/>
      </c>
    </row>
    <row r="17" spans="1:8" ht="50.15" customHeight="1" x14ac:dyDescent="0.35">
      <c r="A17" s="86" t="str">
        <f t="shared" ca="1" si="0"/>
        <v/>
      </c>
      <c r="B17" s="87" t="str">
        <f t="shared" ca="1" si="1"/>
        <v/>
      </c>
      <c r="C17" s="88" t="str">
        <f t="shared" ca="1" si="2"/>
        <v/>
      </c>
      <c r="D17" s="89" t="str">
        <f t="shared" ca="1" si="3"/>
        <v/>
      </c>
      <c r="E17" s="90" t="str">
        <f t="shared" ca="1" si="4"/>
        <v/>
      </c>
      <c r="F17" s="69" t="str">
        <f ca="1">IFERROR((IF(D17&lt;5000,(VLOOKUP(H17,Data!$J$27:$K$32,2,FALSE)),(VLOOKUP(H17,Data!$J$18:$K$24,2,FALSE)))),"")</f>
        <v/>
      </c>
      <c r="G17" s="42" t="s">
        <v>316</v>
      </c>
      <c r="H17" t="str">
        <f t="shared" ca="1" si="5"/>
        <v/>
      </c>
    </row>
    <row r="18" spans="1:8" ht="50.15" customHeight="1" x14ac:dyDescent="0.35">
      <c r="A18" s="86" t="str">
        <f t="shared" ca="1" si="0"/>
        <v/>
      </c>
      <c r="B18" s="87" t="str">
        <f t="shared" ca="1" si="1"/>
        <v/>
      </c>
      <c r="C18" s="88" t="str">
        <f t="shared" ca="1" si="2"/>
        <v/>
      </c>
      <c r="D18" s="89" t="str">
        <f t="shared" ca="1" si="3"/>
        <v/>
      </c>
      <c r="E18" s="90" t="str">
        <f t="shared" ca="1" si="4"/>
        <v/>
      </c>
      <c r="F18" s="69" t="str">
        <f ca="1">IFERROR((IF(D18&lt;5000,(VLOOKUP(H18,Data!$J$27:$K$32,2,FALSE)),(VLOOKUP(H18,Data!$J$18:$K$24,2,FALSE)))),"")</f>
        <v/>
      </c>
      <c r="G18" s="42" t="s">
        <v>317</v>
      </c>
      <c r="H18" t="str">
        <f t="shared" ca="1" si="5"/>
        <v/>
      </c>
    </row>
    <row r="19" spans="1:8" ht="50.15" customHeight="1" x14ac:dyDescent="0.35">
      <c r="A19" s="86" t="str">
        <f t="shared" ca="1" si="0"/>
        <v/>
      </c>
      <c r="B19" s="87" t="str">
        <f t="shared" ca="1" si="1"/>
        <v/>
      </c>
      <c r="C19" s="88" t="str">
        <f t="shared" ca="1" si="2"/>
        <v/>
      </c>
      <c r="D19" s="89" t="str">
        <f t="shared" ca="1" si="3"/>
        <v/>
      </c>
      <c r="E19" s="90" t="str">
        <f t="shared" ca="1" si="4"/>
        <v/>
      </c>
      <c r="F19" s="69" t="str">
        <f ca="1">IFERROR((IF(D19&lt;5000,(VLOOKUP(H19,Data!$J$27:$K$32,2,FALSE)),(VLOOKUP(H19,Data!$J$18:$K$24,2,FALSE)))),"")</f>
        <v/>
      </c>
      <c r="G19" s="42" t="s">
        <v>318</v>
      </c>
      <c r="H19" t="str">
        <f t="shared" ca="1" si="5"/>
        <v/>
      </c>
    </row>
    <row r="20" spans="1:8" ht="50.15" customHeight="1" x14ac:dyDescent="0.35">
      <c r="A20" s="86" t="str">
        <f t="shared" ca="1" si="0"/>
        <v/>
      </c>
      <c r="B20" s="87" t="str">
        <f t="shared" ca="1" si="1"/>
        <v/>
      </c>
      <c r="C20" s="88" t="str">
        <f t="shared" ca="1" si="2"/>
        <v/>
      </c>
      <c r="D20" s="89" t="str">
        <f t="shared" ca="1" si="3"/>
        <v/>
      </c>
      <c r="E20" s="90" t="str">
        <f t="shared" ca="1" si="4"/>
        <v/>
      </c>
      <c r="F20" s="69" t="str">
        <f ca="1">IFERROR((IF(D20&lt;5000,(VLOOKUP(H20,Data!$J$27:$K$32,2,FALSE)),(VLOOKUP(H20,Data!$J$18:$K$24,2,FALSE)))),"")</f>
        <v/>
      </c>
      <c r="G20" s="42" t="s">
        <v>319</v>
      </c>
      <c r="H20" t="str">
        <f t="shared" ca="1" si="5"/>
        <v/>
      </c>
    </row>
    <row r="21" spans="1:8" ht="50.15" customHeight="1" x14ac:dyDescent="0.35">
      <c r="A21" s="86" t="str">
        <f t="shared" ca="1" si="0"/>
        <v/>
      </c>
      <c r="B21" s="87" t="str">
        <f t="shared" ca="1" si="1"/>
        <v/>
      </c>
      <c r="C21" s="88" t="str">
        <f t="shared" ca="1" si="2"/>
        <v/>
      </c>
      <c r="D21" s="89" t="str">
        <f t="shared" ca="1" si="3"/>
        <v/>
      </c>
      <c r="E21" s="90" t="str">
        <f t="shared" ca="1" si="4"/>
        <v/>
      </c>
      <c r="F21" s="69" t="str">
        <f ca="1">IFERROR((IF(D21&lt;5000,(VLOOKUP(H21,Data!$J$27:$K$32,2,FALSE)),(VLOOKUP(H21,Data!$J$18:$K$24,2,FALSE)))),"")</f>
        <v/>
      </c>
      <c r="G21" s="42" t="s">
        <v>320</v>
      </c>
      <c r="H21" t="str">
        <f t="shared" ca="1" si="5"/>
        <v/>
      </c>
    </row>
    <row r="22" spans="1:8" ht="50.15" customHeight="1" x14ac:dyDescent="0.35">
      <c r="A22" s="86" t="str">
        <f t="shared" ca="1" si="0"/>
        <v/>
      </c>
      <c r="B22" s="87" t="str">
        <f t="shared" ca="1" si="1"/>
        <v/>
      </c>
      <c r="C22" s="88" t="str">
        <f t="shared" ca="1" si="2"/>
        <v/>
      </c>
      <c r="D22" s="89" t="str">
        <f t="shared" ca="1" si="3"/>
        <v/>
      </c>
      <c r="E22" s="90" t="str">
        <f t="shared" ca="1" si="4"/>
        <v/>
      </c>
      <c r="F22" s="69" t="str">
        <f ca="1">IFERROR((IF(D22&lt;5000,(VLOOKUP(H22,Data!$J$27:$K$32,2,FALSE)),(VLOOKUP(H22,Data!$J$18:$K$24,2,FALSE)))),"")</f>
        <v/>
      </c>
      <c r="G22" s="42" t="s">
        <v>321</v>
      </c>
      <c r="H22" t="str">
        <f t="shared" ca="1" si="5"/>
        <v/>
      </c>
    </row>
    <row r="23" spans="1:8" ht="50.15" customHeight="1" x14ac:dyDescent="0.35">
      <c r="A23" s="86" t="str">
        <f t="shared" ca="1" si="0"/>
        <v/>
      </c>
      <c r="B23" s="87" t="str">
        <f t="shared" ca="1" si="1"/>
        <v/>
      </c>
      <c r="C23" s="88" t="str">
        <f t="shared" ca="1" si="2"/>
        <v/>
      </c>
      <c r="D23" s="89" t="str">
        <f t="shared" ca="1" si="3"/>
        <v/>
      </c>
      <c r="E23" s="90" t="str">
        <f t="shared" ca="1" si="4"/>
        <v/>
      </c>
      <c r="F23" s="69" t="str">
        <f ca="1">IFERROR((IF(D23&lt;5000,(VLOOKUP(H23,Data!$J$27:$K$32,2,FALSE)),(VLOOKUP(H23,Data!$J$18:$K$24,2,FALSE)))),"")</f>
        <v/>
      </c>
      <c r="G23" s="42" t="s">
        <v>322</v>
      </c>
      <c r="H23" t="str">
        <f t="shared" ca="1" si="5"/>
        <v/>
      </c>
    </row>
    <row r="24" spans="1:8" ht="50.15" customHeight="1" x14ac:dyDescent="0.35">
      <c r="A24" s="86" t="str">
        <f t="shared" ca="1" si="0"/>
        <v/>
      </c>
      <c r="B24" s="87" t="str">
        <f t="shared" ca="1" si="1"/>
        <v/>
      </c>
      <c r="C24" s="88" t="str">
        <f t="shared" ca="1" si="2"/>
        <v/>
      </c>
      <c r="D24" s="89" t="str">
        <f t="shared" ca="1" si="3"/>
        <v/>
      </c>
      <c r="E24" s="90" t="str">
        <f t="shared" ca="1" si="4"/>
        <v/>
      </c>
      <c r="F24" s="69" t="str">
        <f ca="1">IFERROR((IF(D24&lt;5000,(VLOOKUP(H24,Data!$J$27:$K$32,2,FALSE)),(VLOOKUP(H24,Data!$J$18:$K$24,2,FALSE)))),"")</f>
        <v/>
      </c>
      <c r="G24" s="42" t="s">
        <v>323</v>
      </c>
      <c r="H24" t="str">
        <f t="shared" ca="1" si="5"/>
        <v/>
      </c>
    </row>
    <row r="25" spans="1:8" ht="50.15" customHeight="1" x14ac:dyDescent="0.35">
      <c r="A25" s="86" t="str">
        <f t="shared" ca="1" si="0"/>
        <v/>
      </c>
      <c r="B25" s="87" t="str">
        <f t="shared" ca="1" si="1"/>
        <v/>
      </c>
      <c r="C25" s="88" t="str">
        <f t="shared" ca="1" si="2"/>
        <v/>
      </c>
      <c r="D25" s="89" t="str">
        <f t="shared" ca="1" si="3"/>
        <v/>
      </c>
      <c r="E25" s="90" t="str">
        <f t="shared" ca="1" si="4"/>
        <v/>
      </c>
      <c r="F25" s="69" t="str">
        <f ca="1">IFERROR((IF(D25&lt;5000,(VLOOKUP(H25,Data!$J$27:$K$32,2,FALSE)),(VLOOKUP(H25,Data!$J$18:$K$24,2,FALSE)))),"")</f>
        <v/>
      </c>
      <c r="G25" s="42" t="s">
        <v>324</v>
      </c>
      <c r="H25" t="str">
        <f t="shared" ca="1" si="5"/>
        <v/>
      </c>
    </row>
    <row r="26" spans="1:8" ht="50.15" customHeight="1" x14ac:dyDescent="0.35">
      <c r="A26" s="86" t="str">
        <f t="shared" ca="1" si="0"/>
        <v/>
      </c>
      <c r="B26" s="87" t="str">
        <f t="shared" ca="1" si="1"/>
        <v/>
      </c>
      <c r="C26" s="88" t="str">
        <f t="shared" ca="1" si="2"/>
        <v/>
      </c>
      <c r="D26" s="89" t="str">
        <f t="shared" ca="1" si="3"/>
        <v/>
      </c>
      <c r="E26" s="90" t="str">
        <f t="shared" ca="1" si="4"/>
        <v/>
      </c>
      <c r="F26" s="69" t="str">
        <f ca="1">IFERROR((IF(D26&lt;5000,(VLOOKUP(H26,Data!$J$27:$K$32,2,FALSE)),(VLOOKUP(H26,Data!$J$18:$K$24,2,FALSE)))),"")</f>
        <v/>
      </c>
      <c r="G26" s="42" t="s">
        <v>325</v>
      </c>
      <c r="H26" t="str">
        <f t="shared" ca="1" si="5"/>
        <v/>
      </c>
    </row>
    <row r="27" spans="1:8" ht="50.15" customHeight="1" x14ac:dyDescent="0.35">
      <c r="A27" s="86" t="str">
        <f t="shared" ca="1" si="0"/>
        <v/>
      </c>
      <c r="B27" s="87" t="str">
        <f t="shared" ca="1" si="1"/>
        <v/>
      </c>
      <c r="C27" s="88" t="str">
        <f t="shared" ca="1" si="2"/>
        <v/>
      </c>
      <c r="D27" s="89" t="str">
        <f t="shared" ca="1" si="3"/>
        <v/>
      </c>
      <c r="E27" s="90" t="str">
        <f t="shared" ca="1" si="4"/>
        <v/>
      </c>
      <c r="F27" s="69" t="str">
        <f ca="1">IFERROR((IF(D27&lt;5000,(VLOOKUP(H27,Data!$J$27:$K$32,2,FALSE)),(VLOOKUP(H27,Data!$J$18:$K$24,2,FALSE)))),"")</f>
        <v/>
      </c>
      <c r="G27" s="42" t="s">
        <v>326</v>
      </c>
      <c r="H27" t="str">
        <f t="shared" ca="1" si="5"/>
        <v/>
      </c>
    </row>
    <row r="28" spans="1:8" ht="50.15" customHeight="1" x14ac:dyDescent="0.35">
      <c r="A28" s="86" t="str">
        <f t="shared" ca="1" si="0"/>
        <v/>
      </c>
      <c r="B28" s="87" t="str">
        <f t="shared" ca="1" si="1"/>
        <v/>
      </c>
      <c r="C28" s="88" t="str">
        <f t="shared" ca="1" si="2"/>
        <v/>
      </c>
      <c r="D28" s="89" t="str">
        <f t="shared" ca="1" si="3"/>
        <v/>
      </c>
      <c r="E28" s="90" t="str">
        <f t="shared" ca="1" si="4"/>
        <v/>
      </c>
      <c r="F28" s="69" t="str">
        <f ca="1">IFERROR((IF(D28&lt;5000,(VLOOKUP(H28,Data!$J$27:$K$32,2,FALSE)),(VLOOKUP(H28,Data!$J$18:$K$24,2,FALSE)))),"")</f>
        <v/>
      </c>
      <c r="G28" s="42" t="s">
        <v>327</v>
      </c>
      <c r="H28" t="str">
        <f t="shared" ca="1" si="5"/>
        <v/>
      </c>
    </row>
    <row r="29" spans="1:8" ht="50.15" customHeight="1" x14ac:dyDescent="0.35">
      <c r="A29" s="86" t="str">
        <f t="shared" ca="1" si="0"/>
        <v/>
      </c>
      <c r="B29" s="87" t="str">
        <f t="shared" ca="1" si="1"/>
        <v/>
      </c>
      <c r="C29" s="88" t="str">
        <f t="shared" ca="1" si="2"/>
        <v/>
      </c>
      <c r="D29" s="89" t="str">
        <f t="shared" ca="1" si="3"/>
        <v/>
      </c>
      <c r="E29" s="90" t="str">
        <f t="shared" ca="1" si="4"/>
        <v/>
      </c>
      <c r="F29" s="69" t="str">
        <f ca="1">IFERROR((IF(D29&lt;5000,(VLOOKUP(H29,Data!$J$27:$K$32,2,FALSE)),(VLOOKUP(H29,Data!$J$18:$K$24,2,FALSE)))),"")</f>
        <v/>
      </c>
      <c r="G29" s="42" t="s">
        <v>328</v>
      </c>
      <c r="H29" t="str">
        <f t="shared" ca="1" si="5"/>
        <v/>
      </c>
    </row>
    <row r="30" spans="1:8" ht="50.15" customHeight="1" x14ac:dyDescent="0.35">
      <c r="A30" s="86" t="str">
        <f t="shared" ca="1" si="0"/>
        <v/>
      </c>
      <c r="B30" s="87" t="str">
        <f t="shared" ca="1" si="1"/>
        <v/>
      </c>
      <c r="C30" s="88" t="str">
        <f t="shared" ca="1" si="2"/>
        <v/>
      </c>
      <c r="D30" s="89" t="str">
        <f t="shared" ca="1" si="3"/>
        <v/>
      </c>
      <c r="E30" s="90" t="str">
        <f t="shared" ca="1" si="4"/>
        <v/>
      </c>
      <c r="F30" s="69" t="str">
        <f ca="1">IFERROR((IF(D30&lt;5000,(VLOOKUP(H30,Data!$J$27:$K$32,2,FALSE)),(VLOOKUP(H30,Data!$J$18:$K$24,2,FALSE)))),"")</f>
        <v/>
      </c>
      <c r="G30" s="42" t="s">
        <v>329</v>
      </c>
      <c r="H30" t="str">
        <f t="shared" ca="1" si="5"/>
        <v/>
      </c>
    </row>
    <row r="31" spans="1:8" ht="50.15" customHeight="1" x14ac:dyDescent="0.35">
      <c r="A31" s="86" t="str">
        <f t="shared" ca="1" si="0"/>
        <v/>
      </c>
      <c r="B31" s="87" t="str">
        <f t="shared" ca="1" si="1"/>
        <v/>
      </c>
      <c r="C31" s="88" t="str">
        <f t="shared" ca="1" si="2"/>
        <v/>
      </c>
      <c r="D31" s="89" t="str">
        <f t="shared" ca="1" si="3"/>
        <v/>
      </c>
      <c r="E31" s="90" t="str">
        <f t="shared" ca="1" si="4"/>
        <v/>
      </c>
      <c r="F31" s="69" t="str">
        <f ca="1">IFERROR((IF(D31&lt;5000,(VLOOKUP(H31,Data!$J$27:$K$32,2,FALSE)),(VLOOKUP(H31,Data!$J$18:$K$24,2,FALSE)))),"")</f>
        <v/>
      </c>
      <c r="G31" s="42" t="s">
        <v>330</v>
      </c>
      <c r="H31" t="str">
        <f t="shared" ca="1" si="5"/>
        <v/>
      </c>
    </row>
    <row r="32" spans="1:8" ht="50.15" customHeight="1" x14ac:dyDescent="0.35">
      <c r="A32" s="86" t="str">
        <f t="shared" ca="1" si="0"/>
        <v/>
      </c>
      <c r="B32" s="87" t="str">
        <f t="shared" ca="1" si="1"/>
        <v/>
      </c>
      <c r="C32" s="88" t="str">
        <f t="shared" ca="1" si="2"/>
        <v/>
      </c>
      <c r="D32" s="89" t="str">
        <f t="shared" ca="1" si="3"/>
        <v/>
      </c>
      <c r="E32" s="90" t="str">
        <f t="shared" ca="1" si="4"/>
        <v/>
      </c>
      <c r="F32" s="69" t="str">
        <f ca="1">IFERROR((IF(D32&lt;5000,(VLOOKUP(H32,Data!$J$27:$K$32,2,FALSE)),(VLOOKUP(H32,Data!$J$18:$K$24,2,FALSE)))),"")</f>
        <v/>
      </c>
      <c r="G32" s="42" t="s">
        <v>331</v>
      </c>
      <c r="H32" t="str">
        <f t="shared" ca="1" si="5"/>
        <v/>
      </c>
    </row>
    <row r="33" spans="1:8" ht="50.15" customHeight="1" x14ac:dyDescent="0.35">
      <c r="A33" s="86" t="str">
        <f t="shared" ca="1" si="0"/>
        <v/>
      </c>
      <c r="B33" s="87" t="str">
        <f t="shared" ca="1" si="1"/>
        <v/>
      </c>
      <c r="C33" s="88" t="str">
        <f t="shared" ca="1" si="2"/>
        <v/>
      </c>
      <c r="D33" s="89" t="str">
        <f t="shared" ca="1" si="3"/>
        <v/>
      </c>
      <c r="E33" s="90" t="str">
        <f t="shared" ca="1" si="4"/>
        <v/>
      </c>
      <c r="F33" s="69" t="str">
        <f ca="1">IFERROR((IF(D33&lt;5000,(VLOOKUP(H33,Data!$J$27:$K$32,2,FALSE)),(VLOOKUP(H33,Data!$J$18:$K$24,2,FALSE)))),"")</f>
        <v/>
      </c>
      <c r="G33" s="42" t="s">
        <v>332</v>
      </c>
      <c r="H33" t="str">
        <f t="shared" ca="1" si="5"/>
        <v/>
      </c>
    </row>
    <row r="34" spans="1:8" ht="50.15" customHeight="1" x14ac:dyDescent="0.35">
      <c r="A34" s="86" t="str">
        <f t="shared" ca="1" si="0"/>
        <v/>
      </c>
      <c r="B34" s="87" t="str">
        <f t="shared" ca="1" si="1"/>
        <v/>
      </c>
      <c r="C34" s="88" t="str">
        <f t="shared" ca="1" si="2"/>
        <v/>
      </c>
      <c r="D34" s="89" t="str">
        <f t="shared" ca="1" si="3"/>
        <v/>
      </c>
      <c r="E34" s="90" t="str">
        <f t="shared" ca="1" si="4"/>
        <v/>
      </c>
      <c r="F34" s="69" t="str">
        <f ca="1">IFERROR((IF(D34&lt;5000,(VLOOKUP(H34,Data!$J$27:$K$32,2,FALSE)),(VLOOKUP(H34,Data!$J$18:$K$24,2,FALSE)))),"")</f>
        <v/>
      </c>
      <c r="G34" s="42" t="s">
        <v>333</v>
      </c>
      <c r="H34" t="str">
        <f t="shared" ca="1" si="5"/>
        <v/>
      </c>
    </row>
    <row r="35" spans="1:8" ht="50.15" customHeight="1" x14ac:dyDescent="0.35">
      <c r="A35" s="86" t="str">
        <f t="shared" ca="1" si="0"/>
        <v/>
      </c>
      <c r="B35" s="87" t="str">
        <f t="shared" ca="1" si="1"/>
        <v/>
      </c>
      <c r="C35" s="88" t="str">
        <f t="shared" ca="1" si="2"/>
        <v/>
      </c>
      <c r="D35" s="89" t="str">
        <f t="shared" ca="1" si="3"/>
        <v/>
      </c>
      <c r="E35" s="90" t="str">
        <f t="shared" ca="1" si="4"/>
        <v/>
      </c>
      <c r="F35" s="69" t="str">
        <f ca="1">IFERROR((IF(D35&lt;5000,(VLOOKUP(H35,Data!$J$27:$K$32,2,FALSE)),(VLOOKUP(H35,Data!$J$18:$K$24,2,FALSE)))),"")</f>
        <v/>
      </c>
      <c r="G35" s="42" t="s">
        <v>334</v>
      </c>
      <c r="H35" t="str">
        <f t="shared" ca="1" si="5"/>
        <v/>
      </c>
    </row>
    <row r="36" spans="1:8" ht="50.15" customHeight="1" x14ac:dyDescent="0.35">
      <c r="A36" s="86" t="str">
        <f t="shared" ca="1" si="0"/>
        <v/>
      </c>
      <c r="B36" s="87" t="str">
        <f t="shared" ca="1" si="1"/>
        <v/>
      </c>
      <c r="C36" s="88" t="str">
        <f t="shared" ca="1" si="2"/>
        <v/>
      </c>
      <c r="D36" s="89" t="str">
        <f t="shared" ca="1" si="3"/>
        <v/>
      </c>
      <c r="E36" s="90" t="str">
        <f t="shared" ca="1" si="4"/>
        <v/>
      </c>
      <c r="F36" s="69" t="str">
        <f ca="1">IFERROR((IF(D36&lt;5000,(VLOOKUP(H36,Data!$J$27:$K$32,2,FALSE)),(VLOOKUP(H36,Data!$J$18:$K$24,2,FALSE)))),"")</f>
        <v/>
      </c>
      <c r="G36" s="42" t="s">
        <v>335</v>
      </c>
      <c r="H36" t="str">
        <f t="shared" ca="1" si="5"/>
        <v/>
      </c>
    </row>
    <row r="37" spans="1:8" ht="50.15" customHeight="1" x14ac:dyDescent="0.35">
      <c r="A37" s="86" t="str">
        <f t="shared" ca="1" si="0"/>
        <v/>
      </c>
      <c r="B37" s="87" t="str">
        <f t="shared" ca="1" si="1"/>
        <v/>
      </c>
      <c r="C37" s="88" t="str">
        <f t="shared" ca="1" si="2"/>
        <v/>
      </c>
      <c r="D37" s="89" t="str">
        <f t="shared" ca="1" si="3"/>
        <v/>
      </c>
      <c r="E37" s="90" t="str">
        <f t="shared" ca="1" si="4"/>
        <v/>
      </c>
      <c r="F37" s="69" t="str">
        <f ca="1">IFERROR((IF(D37&lt;5000,(VLOOKUP(H37,Data!$J$27:$K$32,2,FALSE)),(VLOOKUP(H37,Data!$J$18:$K$24,2,FALSE)))),"")</f>
        <v/>
      </c>
      <c r="G37" s="42" t="s">
        <v>336</v>
      </c>
      <c r="H37" t="str">
        <f t="shared" ca="1" si="5"/>
        <v/>
      </c>
    </row>
    <row r="38" spans="1:8" ht="50.15" customHeight="1" x14ac:dyDescent="0.35">
      <c r="A38" s="86" t="str">
        <f t="shared" ca="1" si="0"/>
        <v/>
      </c>
      <c r="B38" s="87" t="str">
        <f t="shared" ca="1" si="1"/>
        <v/>
      </c>
      <c r="C38" s="88" t="str">
        <f t="shared" ca="1" si="2"/>
        <v/>
      </c>
      <c r="D38" s="89" t="str">
        <f t="shared" ca="1" si="3"/>
        <v/>
      </c>
      <c r="E38" s="90" t="str">
        <f t="shared" ca="1" si="4"/>
        <v/>
      </c>
      <c r="F38" s="69" t="str">
        <f ca="1">IFERROR((IF(D38&lt;5000,(VLOOKUP(H38,Data!$J$27:$K$32,2,FALSE)),(VLOOKUP(H38,Data!$J$18:$K$24,2,FALSE)))),"")</f>
        <v/>
      </c>
      <c r="G38" s="42" t="s">
        <v>337</v>
      </c>
      <c r="H38" t="str">
        <f t="shared" ca="1" si="5"/>
        <v/>
      </c>
    </row>
    <row r="39" spans="1:8" ht="50.15" customHeight="1" x14ac:dyDescent="0.35">
      <c r="A39" s="86" t="str">
        <f t="shared" ca="1" si="0"/>
        <v/>
      </c>
      <c r="B39" s="87" t="str">
        <f t="shared" ca="1" si="1"/>
        <v/>
      </c>
      <c r="C39" s="88" t="str">
        <f t="shared" ca="1" si="2"/>
        <v/>
      </c>
      <c r="D39" s="89" t="str">
        <f t="shared" ca="1" si="3"/>
        <v/>
      </c>
      <c r="E39" s="90" t="str">
        <f t="shared" ca="1" si="4"/>
        <v/>
      </c>
      <c r="F39" s="69" t="str">
        <f ca="1">IFERROR((IF(D39&lt;5000,(VLOOKUP(H39,Data!$J$27:$K$32,2,FALSE)),(VLOOKUP(H39,Data!$J$18:$K$24,2,FALSE)))),"")</f>
        <v/>
      </c>
      <c r="G39" s="42" t="s">
        <v>338</v>
      </c>
      <c r="H39" t="str">
        <f t="shared" ca="1" si="5"/>
        <v/>
      </c>
    </row>
    <row r="40" spans="1:8" x14ac:dyDescent="0.35">
      <c r="B40" s="67" t="s">
        <v>122</v>
      </c>
    </row>
  </sheetData>
  <sheetProtection password="CF85" sheet="1" objects="1" scenarios="1"/>
  <mergeCells count="6">
    <mergeCell ref="B2:E2"/>
    <mergeCell ref="B3:E3"/>
    <mergeCell ref="B4:E4"/>
    <mergeCell ref="B7:E7"/>
    <mergeCell ref="B5:E5"/>
    <mergeCell ref="B6:E6"/>
  </mergeCells>
  <hyperlinks>
    <hyperlink ref="B10" location="'Record 1'!A1" display="'Record 1'!A1" xr:uid="{00000000-0004-0000-0100-000000000000}"/>
    <hyperlink ref="B11" location="'Record 2'!A1" display="'Record 2'!A1" xr:uid="{00000000-0004-0000-0100-000001000000}"/>
    <hyperlink ref="B12" location="'Record 3'!A1" display="'Record 3'!A1" xr:uid="{00000000-0004-0000-0100-000002000000}"/>
    <hyperlink ref="B13" location="'Record 4'!A1" display="'Record 4'!A1" xr:uid="{00000000-0004-0000-0100-000003000000}"/>
    <hyperlink ref="B14" location="'Record 5'!A1" display="'Record 5'!A1" xr:uid="{00000000-0004-0000-0100-000004000000}"/>
    <hyperlink ref="B15" location="'Record 6'!A1" display="'Record 6'!A1" xr:uid="{00000000-0004-0000-0100-000005000000}"/>
    <hyperlink ref="B16" location="'Record 7'!A1" display="'Record 7'!A1" xr:uid="{00000000-0004-0000-0100-000006000000}"/>
    <hyperlink ref="B17" location="'Record 8'!A1" display="'Record 8'!A1" xr:uid="{00000000-0004-0000-0100-000007000000}"/>
    <hyperlink ref="B18" location="'Record 9'!A1" display="'Record 9'!A1" xr:uid="{00000000-0004-0000-0100-000008000000}"/>
    <hyperlink ref="B19" location="'Record 10'!A1" display="'Record 10'!A1" xr:uid="{00000000-0004-0000-0100-000009000000}"/>
    <hyperlink ref="B20" location="'Record 11'!A1" display="'Record 11'!A1" xr:uid="{00000000-0004-0000-0100-00000A000000}"/>
    <hyperlink ref="B21" location="'Record 12'!A1" display="'Record 12'!A1" xr:uid="{00000000-0004-0000-0100-00000B000000}"/>
    <hyperlink ref="B22" location="'Record 13'!A1" display="'Record 13'!A1" xr:uid="{00000000-0004-0000-0100-00000C000000}"/>
    <hyperlink ref="B23" location="'Record 14'!A1" display="'Record 14'!A1" xr:uid="{00000000-0004-0000-0100-00000D000000}"/>
    <hyperlink ref="B24" location="'Record 15'!A1" display="'Record 15'!A1" xr:uid="{00000000-0004-0000-0100-00000E000000}"/>
    <hyperlink ref="B25" location="'Record 16'!A1" display="'Record 16'!A1" xr:uid="{00000000-0004-0000-0100-00000F000000}"/>
    <hyperlink ref="B26" location="'Record 17'!A1" display="'Record 17'!A1" xr:uid="{00000000-0004-0000-0100-000010000000}"/>
    <hyperlink ref="B27" location="'Record 18'!A1" display="'Record 18'!A1" xr:uid="{00000000-0004-0000-0100-000011000000}"/>
    <hyperlink ref="B28" location="'Record 19'!A1" display="'Record 19'!A1" xr:uid="{00000000-0004-0000-0100-000012000000}"/>
    <hyperlink ref="B29" location="'Record 20'!A1" display="'Record 20'!A1" xr:uid="{00000000-0004-0000-0100-000013000000}"/>
    <hyperlink ref="B30" location="'Record 21'!A1" display="'Record 21'!A1" xr:uid="{00000000-0004-0000-0100-000014000000}"/>
    <hyperlink ref="B31" location="'Record 22'!A1" display="'Record 22'!A1" xr:uid="{00000000-0004-0000-0100-000015000000}"/>
    <hyperlink ref="B32" location="'Record 23'!A1" display="'Record 23'!A1" xr:uid="{00000000-0004-0000-0100-000016000000}"/>
    <hyperlink ref="B33" location="'Record 24'!A1" display="'Record 24'!A1" xr:uid="{00000000-0004-0000-0100-000017000000}"/>
    <hyperlink ref="B34" location="'Record 25'!A1" display="'Record 25'!A1" xr:uid="{00000000-0004-0000-0100-000018000000}"/>
    <hyperlink ref="B35" location="'Record 26'!A1" display="'Record 26'!A1" xr:uid="{00000000-0004-0000-0100-000019000000}"/>
    <hyperlink ref="B36" location="'Record 27'!A1" display="'Record 27'!A1" xr:uid="{00000000-0004-0000-0100-00001A000000}"/>
    <hyperlink ref="B37" location="'Record 28'!A1" display="'Record 28'!A1" xr:uid="{00000000-0004-0000-0100-00001B000000}"/>
    <hyperlink ref="B38" location="'Record 29'!A1" display="'Record 29'!A1" xr:uid="{00000000-0004-0000-0100-00001C000000}"/>
    <hyperlink ref="B39" location="'Record 30'!A1" display="'Record 30'!A1" xr:uid="{00000000-0004-0000-0100-00001D000000}"/>
    <hyperlink ref="B40" location="Register!A1" display="Register Link" xr:uid="{00000000-0004-0000-0100-00001E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Data!$F$6:$F$7</xm:f>
          </x14:formula1>
          <xm:sqref>B6:E6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3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3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3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3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3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3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4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4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4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4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4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4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5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5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5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5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5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5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6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6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6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6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6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6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7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7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7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7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7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8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8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8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8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8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8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9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9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9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9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9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A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A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A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A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A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A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B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B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B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B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B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B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C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C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C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C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C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C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G348"/>
  <sheetViews>
    <sheetView workbookViewId="0">
      <selection activeCell="J18" sqref="J18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v>123456</v>
      </c>
      <c r="C3" s="128"/>
      <c r="D3" s="129"/>
    </row>
    <row r="4" spans="1:7" x14ac:dyDescent="0.35">
      <c r="A4" s="57" t="s">
        <v>351</v>
      </c>
      <c r="B4" s="127" t="s">
        <v>340</v>
      </c>
      <c r="C4" s="131"/>
      <c r="D4" s="132"/>
    </row>
    <row r="5" spans="1:7" x14ac:dyDescent="0.35">
      <c r="A5" s="57" t="s">
        <v>127</v>
      </c>
      <c r="B5" s="123" t="s">
        <v>176</v>
      </c>
      <c r="C5" s="123"/>
      <c r="D5" s="123"/>
    </row>
    <row r="6" spans="1:7" x14ac:dyDescent="0.35">
      <c r="A6" s="57" t="s">
        <v>128</v>
      </c>
      <c r="B6" s="123" t="s">
        <v>190</v>
      </c>
      <c r="C6" s="123"/>
      <c r="D6" s="123"/>
      <c r="G6" s="104" t="str">
        <f>IF('List of Records Submitted'!B6="Ydy",VLOOKUP(B5,LEADER!$N$17:$O$30,2,FALSE),VLOOKUP(B5,Data!$N$17:$O$28,2,FALSE))</f>
        <v>opt3_</v>
      </c>
    </row>
    <row r="7" spans="1:7" x14ac:dyDescent="0.35">
      <c r="A7" s="57" t="s">
        <v>129</v>
      </c>
      <c r="B7" s="61" t="s">
        <v>298</v>
      </c>
      <c r="C7" s="102"/>
      <c r="D7" s="103"/>
    </row>
    <row r="8" spans="1:7" x14ac:dyDescent="0.35">
      <c r="A8" s="57" t="s">
        <v>130</v>
      </c>
      <c r="B8" s="123" t="s">
        <v>341</v>
      </c>
      <c r="C8" s="123"/>
      <c r="D8" s="123"/>
    </row>
    <row r="9" spans="1:7" x14ac:dyDescent="0.35">
      <c r="A9" s="57" t="s">
        <v>131</v>
      </c>
      <c r="B9" s="123" t="s">
        <v>342</v>
      </c>
      <c r="C9" s="123"/>
      <c r="D9" s="123"/>
    </row>
    <row r="10" spans="1:7" x14ac:dyDescent="0.35">
      <c r="A10" s="57" t="s">
        <v>132</v>
      </c>
      <c r="B10" s="130">
        <v>35000</v>
      </c>
      <c r="C10" s="123"/>
      <c r="D10" s="123"/>
    </row>
    <row r="11" spans="1:7" ht="33" customHeight="1" x14ac:dyDescent="0.35">
      <c r="A11" s="58" t="s">
        <v>133</v>
      </c>
      <c r="B11" s="123" t="s">
        <v>343</v>
      </c>
      <c r="C11" s="123"/>
      <c r="D11" s="123"/>
    </row>
    <row r="12" spans="1:7" x14ac:dyDescent="0.35">
      <c r="A12" s="57" t="s">
        <v>134</v>
      </c>
      <c r="B12" s="95" t="s">
        <v>283</v>
      </c>
      <c r="C12" s="101"/>
      <c r="D12" s="101"/>
    </row>
    <row r="13" spans="1:7" x14ac:dyDescent="0.35">
      <c r="A13" s="57" t="s">
        <v>135</v>
      </c>
      <c r="B13" s="95" t="s">
        <v>301</v>
      </c>
      <c r="C13" s="100"/>
      <c r="D13" s="101"/>
    </row>
    <row r="14" spans="1:7" x14ac:dyDescent="0.35">
      <c r="A14" s="57" t="s">
        <v>136</v>
      </c>
      <c r="B14" s="95" t="s">
        <v>301</v>
      </c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 t="s">
        <v>344</v>
      </c>
      <c r="C17" s="62" t="s">
        <v>345</v>
      </c>
      <c r="D17" s="62" t="s">
        <v>346</v>
      </c>
    </row>
    <row r="18" spans="1:85" ht="46.5" x14ac:dyDescent="0.35">
      <c r="A18" s="57" t="s">
        <v>141</v>
      </c>
      <c r="B18" s="66" t="s">
        <v>347</v>
      </c>
      <c r="C18" s="66" t="s">
        <v>347</v>
      </c>
      <c r="D18" s="66" t="s">
        <v>347</v>
      </c>
      <c r="F18" s="105" t="s">
        <v>112</v>
      </c>
    </row>
    <row r="19" spans="1:85" ht="30" customHeight="1" x14ac:dyDescent="0.35">
      <c r="A19" s="57" t="s">
        <v>142</v>
      </c>
      <c r="B19" s="95" t="s">
        <v>307</v>
      </c>
      <c r="C19" s="95" t="s">
        <v>307</v>
      </c>
      <c r="D19" s="95" t="s">
        <v>307</v>
      </c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95"/>
      <c r="C20" s="95"/>
      <c r="D20" s="95"/>
    </row>
    <row r="21" spans="1:85" ht="30" customHeight="1" x14ac:dyDescent="0.35">
      <c r="A21" s="58" t="s">
        <v>144</v>
      </c>
      <c r="B21" s="95">
        <v>123456</v>
      </c>
      <c r="C21" s="97">
        <v>123456</v>
      </c>
      <c r="D21" s="97">
        <v>123456</v>
      </c>
    </row>
    <row r="22" spans="1:85" ht="30" customHeight="1" x14ac:dyDescent="0.35">
      <c r="A22" s="57" t="s">
        <v>306</v>
      </c>
      <c r="B22" s="63">
        <v>44378</v>
      </c>
      <c r="C22" s="63">
        <v>44378</v>
      </c>
      <c r="D22" s="63">
        <v>44378</v>
      </c>
    </row>
    <row r="23" spans="1:85" ht="30" customHeight="1" x14ac:dyDescent="0.35">
      <c r="A23" s="57" t="s">
        <v>145</v>
      </c>
      <c r="B23" s="62" t="s">
        <v>348</v>
      </c>
      <c r="C23" s="62" t="s">
        <v>348</v>
      </c>
      <c r="D23" s="62" t="s">
        <v>348</v>
      </c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96">
        <v>35000</v>
      </c>
      <c r="C24" s="96">
        <v>40000</v>
      </c>
      <c r="D24" s="96">
        <v>37000</v>
      </c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 t="s">
        <v>349</v>
      </c>
      <c r="C25" s="62" t="s">
        <v>350</v>
      </c>
      <c r="D25" s="62" t="s">
        <v>350</v>
      </c>
    </row>
    <row r="26" spans="1:85" ht="29.25" customHeight="1" x14ac:dyDescent="0.35">
      <c r="A26" s="57" t="s">
        <v>148</v>
      </c>
      <c r="B26" s="63">
        <v>44438</v>
      </c>
      <c r="C26" s="63">
        <v>44438</v>
      </c>
      <c r="D26" s="63">
        <v>44438</v>
      </c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27:D27"/>
    <mergeCell ref="B9:D9"/>
    <mergeCell ref="A1:D1"/>
    <mergeCell ref="B5:D5"/>
    <mergeCell ref="B6:D6"/>
    <mergeCell ref="B8:D8"/>
    <mergeCell ref="B3:D3"/>
    <mergeCell ref="B10:D10"/>
    <mergeCell ref="B11:D11"/>
    <mergeCell ref="B4:D4"/>
  </mergeCells>
  <dataValidations count="1">
    <dataValidation type="list" allowBlank="1" showInputMessage="1" showErrorMessage="1" sqref="B6:D6" xr:uid="{00000000-0002-0000-0200-000000000000}">
      <formula1>INDIRECT(G6)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2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2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2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2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D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D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D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D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D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D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E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E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E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E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E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E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1F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F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1F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1F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1F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1F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20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0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20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20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20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20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21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1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21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21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21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21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22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2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22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22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22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22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23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3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23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23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23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23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24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4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24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24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24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24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6"/>
  <dimension ref="A2:R36"/>
  <sheetViews>
    <sheetView topLeftCell="B1" workbookViewId="0">
      <selection sqref="A1:A1048576"/>
    </sheetView>
  </sheetViews>
  <sheetFormatPr defaultColWidth="9.23046875" defaultRowHeight="15.5" x14ac:dyDescent="0.35"/>
  <cols>
    <col min="1" max="1" width="9.23046875" style="56" hidden="1" customWidth="1"/>
    <col min="2" max="2" width="27.3046875" style="56" customWidth="1"/>
    <col min="3" max="3" width="15.765625" style="56" customWidth="1"/>
    <col min="4" max="4" width="13.765625" style="56" customWidth="1"/>
    <col min="5" max="5" width="14.84375" style="56" customWidth="1"/>
    <col min="6" max="6" width="14.53515625" style="56" customWidth="1"/>
    <col min="7" max="7" width="17.3046875" style="56" customWidth="1"/>
    <col min="8" max="8" width="11.07421875" style="56" customWidth="1"/>
    <col min="9" max="9" width="13" style="56" customWidth="1"/>
    <col min="10" max="11" width="9.23046875" style="56"/>
    <col min="12" max="12" width="11.07421875" style="56" customWidth="1"/>
    <col min="13" max="13" width="10.4609375" style="56" customWidth="1"/>
    <col min="14" max="14" width="11.765625" style="56" customWidth="1"/>
    <col min="15" max="15" width="11" style="56" bestFit="1" customWidth="1"/>
    <col min="16" max="16" width="11.07421875" style="56" customWidth="1"/>
    <col min="17" max="17" width="12.84375" style="56" customWidth="1"/>
    <col min="18" max="18" width="12.4609375" style="56" customWidth="1"/>
    <col min="19" max="16384" width="9.23046875" style="56"/>
  </cols>
  <sheetData>
    <row r="2" spans="1:18" ht="46.5" x14ac:dyDescent="0.35">
      <c r="B2" s="39"/>
      <c r="C2" s="39"/>
      <c r="D2" s="39"/>
      <c r="E2" s="39"/>
      <c r="F2" s="39"/>
      <c r="G2" s="40"/>
      <c r="H2" s="39"/>
      <c r="I2" s="41"/>
      <c r="J2" s="133" t="s">
        <v>94</v>
      </c>
      <c r="K2" s="134"/>
      <c r="L2" s="135" t="s">
        <v>95</v>
      </c>
      <c r="M2" s="134"/>
      <c r="N2" s="135" t="s">
        <v>96</v>
      </c>
      <c r="O2" s="134"/>
      <c r="P2" s="135" t="s">
        <v>97</v>
      </c>
      <c r="Q2" s="134"/>
      <c r="R2" s="53" t="s">
        <v>2</v>
      </c>
    </row>
    <row r="3" spans="1:18" ht="31.5" thickBot="1" x14ac:dyDescent="0.4">
      <c r="B3" s="43" t="s">
        <v>60</v>
      </c>
      <c r="C3" s="44" t="s">
        <v>98</v>
      </c>
      <c r="D3" s="45" t="s">
        <v>99</v>
      </c>
      <c r="E3" s="45"/>
      <c r="F3" s="46"/>
      <c r="G3" s="47" t="s">
        <v>100</v>
      </c>
      <c r="H3" s="47" t="s">
        <v>101</v>
      </c>
      <c r="I3" s="48" t="s">
        <v>102</v>
      </c>
      <c r="J3" s="49" t="s">
        <v>103</v>
      </c>
      <c r="K3" s="50" t="s">
        <v>104</v>
      </c>
      <c r="L3" s="51" t="s">
        <v>105</v>
      </c>
      <c r="M3" s="49" t="s">
        <v>106</v>
      </c>
      <c r="N3" s="51" t="s">
        <v>105</v>
      </c>
      <c r="O3" s="49" t="s">
        <v>106</v>
      </c>
      <c r="P3" s="51" t="s">
        <v>105</v>
      </c>
      <c r="Q3" s="49" t="s">
        <v>106</v>
      </c>
      <c r="R3" s="52" t="s">
        <v>107</v>
      </c>
    </row>
    <row r="4" spans="1:18" x14ac:dyDescent="0.35">
      <c r="A4" s="68" t="s">
        <v>339</v>
      </c>
      <c r="B4" s="69" t="str">
        <f ca="1">IF((INDIRECT("'"&amp;A4&amp;"'!$B$5"))="","",(INDIRECT("'"&amp;A4&amp;"'!$B$5")))</f>
        <v/>
      </c>
      <c r="C4" s="69" t="str">
        <f ca="1">IF((INDIRECT("'"&amp;A4&amp;"'!$B$6"))="","",(INDIRECT("'"&amp;A4&amp;"'!$B$6")))</f>
        <v/>
      </c>
      <c r="D4" s="70" t="str">
        <f ca="1">IF((INDIRECT("'"&amp;A4&amp;"'!$B$8"))="","",(INDIRECT("'"&amp;A4&amp;"'!$B$8")))</f>
        <v/>
      </c>
      <c r="E4" s="54"/>
      <c r="F4" s="55"/>
      <c r="G4" s="69" t="str">
        <f ca="1">IF((INDIRECT("'"&amp;A4&amp;"'!$B$7"))="","",(INDIRECT("'"&amp;A4&amp;"'!$B$7")))</f>
        <v/>
      </c>
      <c r="H4" s="69" t="str">
        <f ca="1">IF((INDIRECT("'"&amp;A4&amp;"'!$B$9"))="","",(INDIRECT("'"&amp;A4&amp;"'!$B$9")))</f>
        <v/>
      </c>
      <c r="I4" s="71" t="str">
        <f ca="1">IF((INDIRECT("'"&amp;A4&amp;"'!$B$24"))="","",(INDIRECT("'"&amp;A4&amp;"'!$B$24")))</f>
        <v/>
      </c>
      <c r="J4" s="69" t="str">
        <f t="shared" ref="J4" ca="1" si="0">IF(I4="","","Yes")</f>
        <v/>
      </c>
      <c r="K4" s="73" t="str">
        <f ca="1">IF((INDIRECT("'"&amp;A4&amp;"'!$B$12"))="","",(INDIRECT("'"&amp;A4&amp;"'!$B$12")))</f>
        <v/>
      </c>
      <c r="L4" s="74" t="str">
        <f ca="1">IF((INDIRECT("'"&amp;A4&amp;"'!$B$17"))="","",(INDIRECT("'"&amp;A4&amp;"'!$B$17")))</f>
        <v/>
      </c>
      <c r="M4" s="75" t="str">
        <f ca="1">IF((INDIRECT("'"&amp;A4&amp;"'!$B$24"))="","",(INDIRECT("'"&amp;A4&amp;"'!$B$24")))</f>
        <v/>
      </c>
      <c r="N4" s="76" t="str">
        <f ca="1">IF((INDIRECT("'"&amp;A4&amp;"'!$C$17"))="","",(INDIRECT("'"&amp;A4&amp;"'!$C$17")))</f>
        <v/>
      </c>
      <c r="O4" s="77" t="str">
        <f ca="1">IF((INDIRECT("'"&amp;A4&amp;"'!$C$24"))="","",(INDIRECT("'"&amp;A4&amp;"'!$C$24")))</f>
        <v/>
      </c>
      <c r="P4" s="76" t="str">
        <f ca="1">IF((INDIRECT("'"&amp;A4&amp;"'!$D$17"))="","",(INDIRECT("'"&amp;A4&amp;"'!$D$17")))</f>
        <v/>
      </c>
      <c r="Q4" s="77" t="str">
        <f ca="1">IF((INDIRECT("'"&amp;A4&amp;"'!$D$24"))="","",(INDIRECT("'"&amp;A4&amp;"'!$D$24")))</f>
        <v/>
      </c>
      <c r="R4" s="78" t="str">
        <f ca="1">IF((INDIRECT("'"&amp;A4&amp;"'!$B$13"))="","",(INDIRECT("'"&amp;A4&amp;"'!$B$13")))</f>
        <v/>
      </c>
    </row>
    <row r="5" spans="1:18" x14ac:dyDescent="0.35">
      <c r="A5" s="68" t="s">
        <v>310</v>
      </c>
      <c r="B5" s="69" t="str">
        <f t="shared" ref="B5:B33" ca="1" si="1">IF((INDIRECT("'"&amp;A5&amp;"'!$B$5"))="","",(INDIRECT("'"&amp;A5&amp;"'!$B$5")))</f>
        <v/>
      </c>
      <c r="C5" s="69" t="str">
        <f t="shared" ref="C5:C33" ca="1" si="2">IF((INDIRECT("'"&amp;A5&amp;"'!$B$6"))="","",(INDIRECT("'"&amp;A5&amp;"'!$B$6")))</f>
        <v/>
      </c>
      <c r="D5" s="70" t="str">
        <f t="shared" ref="D5:D33" ca="1" si="3">IF((INDIRECT("'"&amp;A5&amp;"'!$B$8"))="","",(INDIRECT("'"&amp;A5&amp;"'!$B$8")))</f>
        <v/>
      </c>
      <c r="E5" s="54"/>
      <c r="F5" s="55"/>
      <c r="G5" s="69" t="str">
        <f t="shared" ref="G5:G33" ca="1" si="4">IF((INDIRECT("'"&amp;A5&amp;"'!$B$7"))="","",(INDIRECT("'"&amp;A5&amp;"'!$B$7")))</f>
        <v/>
      </c>
      <c r="H5" s="69" t="str">
        <f t="shared" ref="H5:H33" ca="1" si="5">IF((INDIRECT("'"&amp;A5&amp;"'!$B$9"))="","",(INDIRECT("'"&amp;A5&amp;"'!$B$9")))</f>
        <v/>
      </c>
      <c r="I5" s="71" t="str">
        <f t="shared" ref="I5:I33" ca="1" si="6">IF((INDIRECT("'"&amp;A5&amp;"'!$B$24"))="","",(INDIRECT("'"&amp;A5&amp;"'!$B$24")))</f>
        <v/>
      </c>
      <c r="J5" s="69" t="str">
        <f t="shared" ref="J5:J33" ca="1" si="7">IF(I5="","","Yes")</f>
        <v/>
      </c>
      <c r="K5" s="73" t="str">
        <f t="shared" ref="K5:K33" ca="1" si="8">IF((INDIRECT("'"&amp;A5&amp;"'!$B$12"))="","",(INDIRECT("'"&amp;A5&amp;"'!$B$12")))</f>
        <v/>
      </c>
      <c r="L5" s="79" t="str">
        <f t="shared" ref="L5:L33" ca="1" si="9">IF((INDIRECT("'"&amp;A5&amp;"'!$B$17"))="","",(INDIRECT("'"&amp;A5&amp;"'!$B$17")))</f>
        <v/>
      </c>
      <c r="M5" s="72" t="str">
        <f t="shared" ref="M5:M33" ca="1" si="10">IF((INDIRECT("'"&amp;A5&amp;"'!$B$24"))="","",(INDIRECT("'"&amp;A5&amp;"'!$B$24")))</f>
        <v/>
      </c>
      <c r="N5" s="69" t="str">
        <f t="shared" ref="N5:N33" ca="1" si="11">IF((INDIRECT("'"&amp;A5&amp;"'!$C$17"))="","",(INDIRECT("'"&amp;A5&amp;"'!$C$17")))</f>
        <v/>
      </c>
      <c r="O5" s="71" t="str">
        <f t="shared" ref="O5:O33" ca="1" si="12">IF((INDIRECT("'"&amp;A5&amp;"'!$C$24"))="","",(INDIRECT("'"&amp;A5&amp;"'!$C$24")))</f>
        <v/>
      </c>
      <c r="P5" s="69" t="str">
        <f t="shared" ref="P5:P33" ca="1" si="13">IF((INDIRECT("'"&amp;A5&amp;"'!$D$17"))="","",(INDIRECT("'"&amp;A5&amp;"'!$D$17")))</f>
        <v/>
      </c>
      <c r="Q5" s="71" t="str">
        <f t="shared" ref="Q5:Q33" ca="1" si="14">IF((INDIRECT("'"&amp;A5&amp;"'!$D$24"))="","",(INDIRECT("'"&amp;A5&amp;"'!$D$24")))</f>
        <v/>
      </c>
      <c r="R5" s="80" t="str">
        <f t="shared" ref="R5:R33" ca="1" si="15">IF((INDIRECT("'"&amp;A5&amp;"'!$B$13"))="","",(INDIRECT("'"&amp;A5&amp;"'!$B$13")))</f>
        <v/>
      </c>
    </row>
    <row r="6" spans="1:18" x14ac:dyDescent="0.35">
      <c r="A6" s="68" t="s">
        <v>311</v>
      </c>
      <c r="B6" s="69" t="str">
        <f t="shared" ca="1" si="1"/>
        <v/>
      </c>
      <c r="C6" s="69" t="str">
        <f t="shared" ca="1" si="2"/>
        <v/>
      </c>
      <c r="D6" s="70" t="str">
        <f t="shared" ca="1" si="3"/>
        <v/>
      </c>
      <c r="E6" s="54"/>
      <c r="F6" s="55"/>
      <c r="G6" s="69" t="str">
        <f t="shared" ca="1" si="4"/>
        <v/>
      </c>
      <c r="H6" s="69" t="str">
        <f t="shared" ca="1" si="5"/>
        <v/>
      </c>
      <c r="I6" s="71" t="str">
        <f t="shared" ca="1" si="6"/>
        <v/>
      </c>
      <c r="J6" s="69" t="str">
        <f t="shared" ca="1" si="7"/>
        <v/>
      </c>
      <c r="K6" s="73" t="str">
        <f t="shared" ca="1" si="8"/>
        <v/>
      </c>
      <c r="L6" s="79" t="str">
        <f t="shared" ca="1" si="9"/>
        <v/>
      </c>
      <c r="M6" s="72" t="str">
        <f t="shared" ca="1" si="10"/>
        <v/>
      </c>
      <c r="N6" s="69" t="str">
        <f t="shared" ca="1" si="11"/>
        <v/>
      </c>
      <c r="O6" s="71" t="str">
        <f t="shared" ca="1" si="12"/>
        <v/>
      </c>
      <c r="P6" s="69" t="str">
        <f t="shared" ca="1" si="13"/>
        <v/>
      </c>
      <c r="Q6" s="71" t="str">
        <f t="shared" ca="1" si="14"/>
        <v/>
      </c>
      <c r="R6" s="80" t="str">
        <f t="shared" ca="1" si="15"/>
        <v/>
      </c>
    </row>
    <row r="7" spans="1:18" x14ac:dyDescent="0.35">
      <c r="A7" s="68" t="s">
        <v>312</v>
      </c>
      <c r="B7" s="69" t="str">
        <f t="shared" ca="1" si="1"/>
        <v/>
      </c>
      <c r="C7" s="69" t="str">
        <f t="shared" ca="1" si="2"/>
        <v/>
      </c>
      <c r="D7" s="70" t="str">
        <f t="shared" ca="1" si="3"/>
        <v/>
      </c>
      <c r="E7" s="54"/>
      <c r="F7" s="55"/>
      <c r="G7" s="69" t="str">
        <f t="shared" ca="1" si="4"/>
        <v/>
      </c>
      <c r="H7" s="69" t="str">
        <f t="shared" ca="1" si="5"/>
        <v/>
      </c>
      <c r="I7" s="71" t="str">
        <f t="shared" ca="1" si="6"/>
        <v/>
      </c>
      <c r="J7" s="69" t="str">
        <f t="shared" ca="1" si="7"/>
        <v/>
      </c>
      <c r="K7" s="73" t="str">
        <f t="shared" ca="1" si="8"/>
        <v/>
      </c>
      <c r="L7" s="79" t="str">
        <f t="shared" ca="1" si="9"/>
        <v/>
      </c>
      <c r="M7" s="72" t="str">
        <f t="shared" ca="1" si="10"/>
        <v/>
      </c>
      <c r="N7" s="69" t="str">
        <f t="shared" ca="1" si="11"/>
        <v/>
      </c>
      <c r="O7" s="71" t="str">
        <f t="shared" ca="1" si="12"/>
        <v/>
      </c>
      <c r="P7" s="69" t="str">
        <f t="shared" ca="1" si="13"/>
        <v/>
      </c>
      <c r="Q7" s="71" t="str">
        <f t="shared" ca="1" si="14"/>
        <v/>
      </c>
      <c r="R7" s="80" t="str">
        <f t="shared" ca="1" si="15"/>
        <v/>
      </c>
    </row>
    <row r="8" spans="1:18" x14ac:dyDescent="0.35">
      <c r="A8" s="68" t="s">
        <v>313</v>
      </c>
      <c r="B8" s="69" t="str">
        <f t="shared" ca="1" si="1"/>
        <v/>
      </c>
      <c r="C8" s="69" t="str">
        <f t="shared" ca="1" si="2"/>
        <v/>
      </c>
      <c r="D8" s="70" t="str">
        <f t="shared" ca="1" si="3"/>
        <v/>
      </c>
      <c r="E8" s="54"/>
      <c r="F8" s="55"/>
      <c r="G8" s="69" t="str">
        <f t="shared" ca="1" si="4"/>
        <v/>
      </c>
      <c r="H8" s="69" t="str">
        <f t="shared" ca="1" si="5"/>
        <v/>
      </c>
      <c r="I8" s="71" t="str">
        <f t="shared" ca="1" si="6"/>
        <v/>
      </c>
      <c r="J8" s="69" t="str">
        <f t="shared" ca="1" si="7"/>
        <v/>
      </c>
      <c r="K8" s="73" t="str">
        <f t="shared" ca="1" si="8"/>
        <v/>
      </c>
      <c r="L8" s="79" t="str">
        <f t="shared" ca="1" si="9"/>
        <v/>
      </c>
      <c r="M8" s="72" t="str">
        <f t="shared" ca="1" si="10"/>
        <v/>
      </c>
      <c r="N8" s="69" t="str">
        <f t="shared" ca="1" si="11"/>
        <v/>
      </c>
      <c r="O8" s="71" t="str">
        <f t="shared" ca="1" si="12"/>
        <v/>
      </c>
      <c r="P8" s="69" t="str">
        <f t="shared" ca="1" si="13"/>
        <v/>
      </c>
      <c r="Q8" s="71" t="str">
        <f t="shared" ca="1" si="14"/>
        <v/>
      </c>
      <c r="R8" s="80" t="str">
        <f t="shared" ca="1" si="15"/>
        <v/>
      </c>
    </row>
    <row r="9" spans="1:18" x14ac:dyDescent="0.35">
      <c r="A9" s="68" t="s">
        <v>314</v>
      </c>
      <c r="B9" s="69" t="str">
        <f t="shared" ca="1" si="1"/>
        <v/>
      </c>
      <c r="C9" s="69" t="str">
        <f t="shared" ca="1" si="2"/>
        <v/>
      </c>
      <c r="D9" s="70" t="str">
        <f t="shared" ca="1" si="3"/>
        <v/>
      </c>
      <c r="E9" s="54"/>
      <c r="F9" s="55"/>
      <c r="G9" s="69" t="str">
        <f t="shared" ca="1" si="4"/>
        <v/>
      </c>
      <c r="H9" s="69" t="str">
        <f t="shared" ca="1" si="5"/>
        <v/>
      </c>
      <c r="I9" s="71" t="str">
        <f t="shared" ca="1" si="6"/>
        <v/>
      </c>
      <c r="J9" s="69" t="str">
        <f t="shared" ca="1" si="7"/>
        <v/>
      </c>
      <c r="K9" s="73" t="str">
        <f t="shared" ca="1" si="8"/>
        <v/>
      </c>
      <c r="L9" s="79" t="str">
        <f t="shared" ca="1" si="9"/>
        <v/>
      </c>
      <c r="M9" s="72" t="str">
        <f t="shared" ca="1" si="10"/>
        <v/>
      </c>
      <c r="N9" s="69" t="str">
        <f t="shared" ca="1" si="11"/>
        <v/>
      </c>
      <c r="O9" s="71" t="str">
        <f t="shared" ca="1" si="12"/>
        <v/>
      </c>
      <c r="P9" s="69" t="str">
        <f t="shared" ca="1" si="13"/>
        <v/>
      </c>
      <c r="Q9" s="71" t="str">
        <f t="shared" ca="1" si="14"/>
        <v/>
      </c>
      <c r="R9" s="80" t="str">
        <f t="shared" ca="1" si="15"/>
        <v/>
      </c>
    </row>
    <row r="10" spans="1:18" x14ac:dyDescent="0.35">
      <c r="A10" s="68" t="s">
        <v>315</v>
      </c>
      <c r="B10" s="69" t="str">
        <f t="shared" ca="1" si="1"/>
        <v/>
      </c>
      <c r="C10" s="69" t="str">
        <f t="shared" ca="1" si="2"/>
        <v/>
      </c>
      <c r="D10" s="70" t="str">
        <f t="shared" ca="1" si="3"/>
        <v/>
      </c>
      <c r="E10" s="54"/>
      <c r="F10" s="55"/>
      <c r="G10" s="69" t="str">
        <f t="shared" ca="1" si="4"/>
        <v/>
      </c>
      <c r="H10" s="69" t="str">
        <f t="shared" ca="1" si="5"/>
        <v/>
      </c>
      <c r="I10" s="71" t="str">
        <f t="shared" ca="1" si="6"/>
        <v/>
      </c>
      <c r="J10" s="69" t="str">
        <f t="shared" ca="1" si="7"/>
        <v/>
      </c>
      <c r="K10" s="73" t="str">
        <f t="shared" ca="1" si="8"/>
        <v/>
      </c>
      <c r="L10" s="79" t="str">
        <f t="shared" ca="1" si="9"/>
        <v/>
      </c>
      <c r="M10" s="72" t="str">
        <f t="shared" ca="1" si="10"/>
        <v/>
      </c>
      <c r="N10" s="69" t="str">
        <f t="shared" ca="1" si="11"/>
        <v/>
      </c>
      <c r="O10" s="71" t="str">
        <f t="shared" ca="1" si="12"/>
        <v/>
      </c>
      <c r="P10" s="69" t="str">
        <f t="shared" ca="1" si="13"/>
        <v/>
      </c>
      <c r="Q10" s="71" t="str">
        <f t="shared" ca="1" si="14"/>
        <v/>
      </c>
      <c r="R10" s="80" t="str">
        <f t="shared" ca="1" si="15"/>
        <v/>
      </c>
    </row>
    <row r="11" spans="1:18" x14ac:dyDescent="0.35">
      <c r="A11" s="68" t="s">
        <v>316</v>
      </c>
      <c r="B11" s="69" t="str">
        <f t="shared" ca="1" si="1"/>
        <v/>
      </c>
      <c r="C11" s="69" t="str">
        <f t="shared" ca="1" si="2"/>
        <v/>
      </c>
      <c r="D11" s="70" t="str">
        <f t="shared" ca="1" si="3"/>
        <v/>
      </c>
      <c r="E11" s="54"/>
      <c r="F11" s="55"/>
      <c r="G11" s="69" t="str">
        <f t="shared" ca="1" si="4"/>
        <v/>
      </c>
      <c r="H11" s="69" t="str">
        <f t="shared" ca="1" si="5"/>
        <v/>
      </c>
      <c r="I11" s="71" t="str">
        <f t="shared" ca="1" si="6"/>
        <v/>
      </c>
      <c r="J11" s="69" t="str">
        <f t="shared" ca="1" si="7"/>
        <v/>
      </c>
      <c r="K11" s="73" t="str">
        <f t="shared" ca="1" si="8"/>
        <v/>
      </c>
      <c r="L11" s="79" t="str">
        <f t="shared" ca="1" si="9"/>
        <v/>
      </c>
      <c r="M11" s="72" t="str">
        <f t="shared" ca="1" si="10"/>
        <v/>
      </c>
      <c r="N11" s="69" t="str">
        <f t="shared" ca="1" si="11"/>
        <v/>
      </c>
      <c r="O11" s="71" t="str">
        <f t="shared" ca="1" si="12"/>
        <v/>
      </c>
      <c r="P11" s="69" t="str">
        <f t="shared" ca="1" si="13"/>
        <v/>
      </c>
      <c r="Q11" s="71" t="str">
        <f t="shared" ca="1" si="14"/>
        <v/>
      </c>
      <c r="R11" s="80" t="str">
        <f t="shared" ca="1" si="15"/>
        <v/>
      </c>
    </row>
    <row r="12" spans="1:18" x14ac:dyDescent="0.35">
      <c r="A12" s="68" t="s">
        <v>317</v>
      </c>
      <c r="B12" s="69" t="str">
        <f t="shared" ca="1" si="1"/>
        <v/>
      </c>
      <c r="C12" s="69" t="str">
        <f t="shared" ca="1" si="2"/>
        <v/>
      </c>
      <c r="D12" s="70" t="str">
        <f t="shared" ca="1" si="3"/>
        <v/>
      </c>
      <c r="E12" s="54"/>
      <c r="F12" s="55"/>
      <c r="G12" s="69" t="str">
        <f t="shared" ca="1" si="4"/>
        <v/>
      </c>
      <c r="H12" s="69" t="str">
        <f t="shared" ca="1" si="5"/>
        <v/>
      </c>
      <c r="I12" s="71" t="str">
        <f t="shared" ca="1" si="6"/>
        <v/>
      </c>
      <c r="J12" s="69" t="str">
        <f t="shared" ca="1" si="7"/>
        <v/>
      </c>
      <c r="K12" s="73" t="str">
        <f t="shared" ca="1" si="8"/>
        <v/>
      </c>
      <c r="L12" s="79" t="str">
        <f t="shared" ca="1" si="9"/>
        <v/>
      </c>
      <c r="M12" s="72" t="str">
        <f t="shared" ca="1" si="10"/>
        <v/>
      </c>
      <c r="N12" s="69" t="str">
        <f t="shared" ca="1" si="11"/>
        <v/>
      </c>
      <c r="O12" s="71" t="str">
        <f t="shared" ca="1" si="12"/>
        <v/>
      </c>
      <c r="P12" s="69" t="str">
        <f t="shared" ca="1" si="13"/>
        <v/>
      </c>
      <c r="Q12" s="71" t="str">
        <f t="shared" ca="1" si="14"/>
        <v/>
      </c>
      <c r="R12" s="80" t="str">
        <f t="shared" ca="1" si="15"/>
        <v/>
      </c>
    </row>
    <row r="13" spans="1:18" x14ac:dyDescent="0.35">
      <c r="A13" s="68" t="s">
        <v>318</v>
      </c>
      <c r="B13" s="69" t="str">
        <f t="shared" ca="1" si="1"/>
        <v/>
      </c>
      <c r="C13" s="69" t="str">
        <f t="shared" ca="1" si="2"/>
        <v/>
      </c>
      <c r="D13" s="70" t="str">
        <f t="shared" ca="1" si="3"/>
        <v/>
      </c>
      <c r="E13" s="54"/>
      <c r="F13" s="55"/>
      <c r="G13" s="69" t="str">
        <f t="shared" ca="1" si="4"/>
        <v/>
      </c>
      <c r="H13" s="69" t="str">
        <f t="shared" ca="1" si="5"/>
        <v/>
      </c>
      <c r="I13" s="71" t="str">
        <f t="shared" ca="1" si="6"/>
        <v/>
      </c>
      <c r="J13" s="69" t="str">
        <f t="shared" ca="1" si="7"/>
        <v/>
      </c>
      <c r="K13" s="73" t="str">
        <f t="shared" ca="1" si="8"/>
        <v/>
      </c>
      <c r="L13" s="79" t="str">
        <f t="shared" ca="1" si="9"/>
        <v/>
      </c>
      <c r="M13" s="72" t="str">
        <f t="shared" ca="1" si="10"/>
        <v/>
      </c>
      <c r="N13" s="69" t="str">
        <f t="shared" ca="1" si="11"/>
        <v/>
      </c>
      <c r="O13" s="71" t="str">
        <f t="shared" ca="1" si="12"/>
        <v/>
      </c>
      <c r="P13" s="69" t="str">
        <f t="shared" ca="1" si="13"/>
        <v/>
      </c>
      <c r="Q13" s="71" t="str">
        <f t="shared" ca="1" si="14"/>
        <v/>
      </c>
      <c r="R13" s="80" t="str">
        <f t="shared" ca="1" si="15"/>
        <v/>
      </c>
    </row>
    <row r="14" spans="1:18" x14ac:dyDescent="0.35">
      <c r="A14" s="68" t="s">
        <v>319</v>
      </c>
      <c r="B14" s="69" t="str">
        <f t="shared" ca="1" si="1"/>
        <v/>
      </c>
      <c r="C14" s="69" t="str">
        <f t="shared" ca="1" si="2"/>
        <v/>
      </c>
      <c r="D14" s="70" t="str">
        <f t="shared" ca="1" si="3"/>
        <v/>
      </c>
      <c r="E14" s="54"/>
      <c r="F14" s="55"/>
      <c r="G14" s="69" t="str">
        <f t="shared" ca="1" si="4"/>
        <v/>
      </c>
      <c r="H14" s="69" t="str">
        <f t="shared" ca="1" si="5"/>
        <v/>
      </c>
      <c r="I14" s="71" t="str">
        <f t="shared" ca="1" si="6"/>
        <v/>
      </c>
      <c r="J14" s="69" t="str">
        <f t="shared" ca="1" si="7"/>
        <v/>
      </c>
      <c r="K14" s="73" t="str">
        <f t="shared" ca="1" si="8"/>
        <v/>
      </c>
      <c r="L14" s="79" t="str">
        <f t="shared" ca="1" si="9"/>
        <v/>
      </c>
      <c r="M14" s="72" t="str">
        <f t="shared" ca="1" si="10"/>
        <v/>
      </c>
      <c r="N14" s="69" t="str">
        <f t="shared" ca="1" si="11"/>
        <v/>
      </c>
      <c r="O14" s="71" t="str">
        <f t="shared" ca="1" si="12"/>
        <v/>
      </c>
      <c r="P14" s="69" t="str">
        <f t="shared" ca="1" si="13"/>
        <v/>
      </c>
      <c r="Q14" s="71" t="str">
        <f t="shared" ca="1" si="14"/>
        <v/>
      </c>
      <c r="R14" s="80" t="str">
        <f t="shared" ca="1" si="15"/>
        <v/>
      </c>
    </row>
    <row r="15" spans="1:18" x14ac:dyDescent="0.35">
      <c r="A15" s="68" t="s">
        <v>320</v>
      </c>
      <c r="B15" s="69" t="str">
        <f t="shared" ca="1" si="1"/>
        <v/>
      </c>
      <c r="C15" s="69" t="str">
        <f t="shared" ca="1" si="2"/>
        <v/>
      </c>
      <c r="D15" s="70" t="str">
        <f t="shared" ca="1" si="3"/>
        <v/>
      </c>
      <c r="E15" s="54"/>
      <c r="F15" s="55"/>
      <c r="G15" s="69" t="str">
        <f t="shared" ca="1" si="4"/>
        <v/>
      </c>
      <c r="H15" s="69" t="str">
        <f t="shared" ca="1" si="5"/>
        <v/>
      </c>
      <c r="I15" s="71" t="str">
        <f t="shared" ca="1" si="6"/>
        <v/>
      </c>
      <c r="J15" s="69" t="str">
        <f t="shared" ca="1" si="7"/>
        <v/>
      </c>
      <c r="K15" s="73" t="str">
        <f t="shared" ca="1" si="8"/>
        <v/>
      </c>
      <c r="L15" s="79" t="str">
        <f t="shared" ca="1" si="9"/>
        <v/>
      </c>
      <c r="M15" s="72" t="str">
        <f t="shared" ca="1" si="10"/>
        <v/>
      </c>
      <c r="N15" s="69" t="str">
        <f t="shared" ca="1" si="11"/>
        <v/>
      </c>
      <c r="O15" s="71" t="str">
        <f t="shared" ca="1" si="12"/>
        <v/>
      </c>
      <c r="P15" s="69" t="str">
        <f t="shared" ca="1" si="13"/>
        <v/>
      </c>
      <c r="Q15" s="71" t="str">
        <f t="shared" ca="1" si="14"/>
        <v/>
      </c>
      <c r="R15" s="80" t="str">
        <f t="shared" ca="1" si="15"/>
        <v/>
      </c>
    </row>
    <row r="16" spans="1:18" x14ac:dyDescent="0.35">
      <c r="A16" s="68" t="s">
        <v>321</v>
      </c>
      <c r="B16" s="69" t="str">
        <f t="shared" ca="1" si="1"/>
        <v/>
      </c>
      <c r="C16" s="69" t="str">
        <f t="shared" ca="1" si="2"/>
        <v/>
      </c>
      <c r="D16" s="70" t="str">
        <f t="shared" ca="1" si="3"/>
        <v/>
      </c>
      <c r="E16" s="54"/>
      <c r="F16" s="55"/>
      <c r="G16" s="69" t="str">
        <f t="shared" ca="1" si="4"/>
        <v/>
      </c>
      <c r="H16" s="69" t="str">
        <f t="shared" ca="1" si="5"/>
        <v/>
      </c>
      <c r="I16" s="71" t="str">
        <f t="shared" ca="1" si="6"/>
        <v/>
      </c>
      <c r="J16" s="69" t="str">
        <f t="shared" ca="1" si="7"/>
        <v/>
      </c>
      <c r="K16" s="73" t="str">
        <f t="shared" ca="1" si="8"/>
        <v/>
      </c>
      <c r="L16" s="79" t="str">
        <f t="shared" ca="1" si="9"/>
        <v/>
      </c>
      <c r="M16" s="72" t="str">
        <f t="shared" ca="1" si="10"/>
        <v/>
      </c>
      <c r="N16" s="69" t="str">
        <f t="shared" ca="1" si="11"/>
        <v/>
      </c>
      <c r="O16" s="71" t="str">
        <f t="shared" ca="1" si="12"/>
        <v/>
      </c>
      <c r="P16" s="69" t="str">
        <f t="shared" ca="1" si="13"/>
        <v/>
      </c>
      <c r="Q16" s="71" t="str">
        <f t="shared" ca="1" si="14"/>
        <v/>
      </c>
      <c r="R16" s="80" t="str">
        <f t="shared" ca="1" si="15"/>
        <v/>
      </c>
    </row>
    <row r="17" spans="1:18" x14ac:dyDescent="0.35">
      <c r="A17" s="68" t="s">
        <v>322</v>
      </c>
      <c r="B17" s="69" t="str">
        <f t="shared" ca="1" si="1"/>
        <v/>
      </c>
      <c r="C17" s="69" t="str">
        <f t="shared" ca="1" si="2"/>
        <v/>
      </c>
      <c r="D17" s="70" t="str">
        <f t="shared" ca="1" si="3"/>
        <v/>
      </c>
      <c r="E17" s="54"/>
      <c r="F17" s="55"/>
      <c r="G17" s="69" t="str">
        <f t="shared" ca="1" si="4"/>
        <v/>
      </c>
      <c r="H17" s="69" t="str">
        <f t="shared" ca="1" si="5"/>
        <v/>
      </c>
      <c r="I17" s="71" t="str">
        <f t="shared" ca="1" si="6"/>
        <v/>
      </c>
      <c r="J17" s="69" t="str">
        <f t="shared" ca="1" si="7"/>
        <v/>
      </c>
      <c r="K17" s="73" t="str">
        <f t="shared" ca="1" si="8"/>
        <v/>
      </c>
      <c r="L17" s="79" t="str">
        <f t="shared" ca="1" si="9"/>
        <v/>
      </c>
      <c r="M17" s="72" t="str">
        <f t="shared" ca="1" si="10"/>
        <v/>
      </c>
      <c r="N17" s="69" t="str">
        <f t="shared" ca="1" si="11"/>
        <v/>
      </c>
      <c r="O17" s="71" t="str">
        <f t="shared" ca="1" si="12"/>
        <v/>
      </c>
      <c r="P17" s="69" t="str">
        <f t="shared" ca="1" si="13"/>
        <v/>
      </c>
      <c r="Q17" s="71" t="str">
        <f t="shared" ca="1" si="14"/>
        <v/>
      </c>
      <c r="R17" s="80" t="str">
        <f t="shared" ca="1" si="15"/>
        <v/>
      </c>
    </row>
    <row r="18" spans="1:18" x14ac:dyDescent="0.35">
      <c r="A18" s="68" t="s">
        <v>323</v>
      </c>
      <c r="B18" s="69" t="str">
        <f t="shared" ca="1" si="1"/>
        <v/>
      </c>
      <c r="C18" s="69" t="str">
        <f t="shared" ca="1" si="2"/>
        <v/>
      </c>
      <c r="D18" s="70" t="str">
        <f t="shared" ca="1" si="3"/>
        <v/>
      </c>
      <c r="E18" s="54"/>
      <c r="F18" s="55"/>
      <c r="G18" s="69" t="str">
        <f t="shared" ca="1" si="4"/>
        <v/>
      </c>
      <c r="H18" s="69" t="str">
        <f t="shared" ca="1" si="5"/>
        <v/>
      </c>
      <c r="I18" s="71" t="str">
        <f t="shared" ca="1" si="6"/>
        <v/>
      </c>
      <c r="J18" s="69" t="str">
        <f t="shared" ca="1" si="7"/>
        <v/>
      </c>
      <c r="K18" s="73" t="str">
        <f t="shared" ca="1" si="8"/>
        <v/>
      </c>
      <c r="L18" s="79" t="str">
        <f t="shared" ca="1" si="9"/>
        <v/>
      </c>
      <c r="M18" s="72" t="str">
        <f t="shared" ca="1" si="10"/>
        <v/>
      </c>
      <c r="N18" s="69" t="str">
        <f t="shared" ca="1" si="11"/>
        <v/>
      </c>
      <c r="O18" s="71" t="str">
        <f t="shared" ca="1" si="12"/>
        <v/>
      </c>
      <c r="P18" s="69" t="str">
        <f t="shared" ca="1" si="13"/>
        <v/>
      </c>
      <c r="Q18" s="71" t="str">
        <f t="shared" ca="1" si="14"/>
        <v/>
      </c>
      <c r="R18" s="80" t="str">
        <f t="shared" ca="1" si="15"/>
        <v/>
      </c>
    </row>
    <row r="19" spans="1:18" x14ac:dyDescent="0.35">
      <c r="A19" s="68" t="s">
        <v>324</v>
      </c>
      <c r="B19" s="69" t="str">
        <f t="shared" ca="1" si="1"/>
        <v/>
      </c>
      <c r="C19" s="69" t="str">
        <f t="shared" ca="1" si="2"/>
        <v/>
      </c>
      <c r="D19" s="70" t="str">
        <f t="shared" ca="1" si="3"/>
        <v/>
      </c>
      <c r="E19" s="54"/>
      <c r="F19" s="55"/>
      <c r="G19" s="69" t="str">
        <f t="shared" ca="1" si="4"/>
        <v/>
      </c>
      <c r="H19" s="69" t="str">
        <f t="shared" ca="1" si="5"/>
        <v/>
      </c>
      <c r="I19" s="71" t="str">
        <f t="shared" ca="1" si="6"/>
        <v/>
      </c>
      <c r="J19" s="69" t="str">
        <f t="shared" ca="1" si="7"/>
        <v/>
      </c>
      <c r="K19" s="73" t="str">
        <f t="shared" ca="1" si="8"/>
        <v/>
      </c>
      <c r="L19" s="79" t="str">
        <f t="shared" ca="1" si="9"/>
        <v/>
      </c>
      <c r="M19" s="72" t="str">
        <f t="shared" ca="1" si="10"/>
        <v/>
      </c>
      <c r="N19" s="69" t="str">
        <f t="shared" ca="1" si="11"/>
        <v/>
      </c>
      <c r="O19" s="71" t="str">
        <f t="shared" ca="1" si="12"/>
        <v/>
      </c>
      <c r="P19" s="69" t="str">
        <f t="shared" ca="1" si="13"/>
        <v/>
      </c>
      <c r="Q19" s="71" t="str">
        <f t="shared" ca="1" si="14"/>
        <v/>
      </c>
      <c r="R19" s="80" t="str">
        <f t="shared" ca="1" si="15"/>
        <v/>
      </c>
    </row>
    <row r="20" spans="1:18" x14ac:dyDescent="0.35">
      <c r="A20" s="68" t="s">
        <v>325</v>
      </c>
      <c r="B20" s="69" t="str">
        <f t="shared" ca="1" si="1"/>
        <v/>
      </c>
      <c r="C20" s="69" t="str">
        <f t="shared" ca="1" si="2"/>
        <v/>
      </c>
      <c r="D20" s="70" t="str">
        <f t="shared" ca="1" si="3"/>
        <v/>
      </c>
      <c r="E20" s="54"/>
      <c r="F20" s="55"/>
      <c r="G20" s="69" t="str">
        <f t="shared" ca="1" si="4"/>
        <v/>
      </c>
      <c r="H20" s="69" t="str">
        <f t="shared" ca="1" si="5"/>
        <v/>
      </c>
      <c r="I20" s="71" t="str">
        <f t="shared" ca="1" si="6"/>
        <v/>
      </c>
      <c r="J20" s="69" t="str">
        <f t="shared" ca="1" si="7"/>
        <v/>
      </c>
      <c r="K20" s="73" t="str">
        <f t="shared" ca="1" si="8"/>
        <v/>
      </c>
      <c r="L20" s="79" t="str">
        <f t="shared" ca="1" si="9"/>
        <v/>
      </c>
      <c r="M20" s="72" t="str">
        <f t="shared" ca="1" si="10"/>
        <v/>
      </c>
      <c r="N20" s="69" t="str">
        <f t="shared" ca="1" si="11"/>
        <v/>
      </c>
      <c r="O20" s="71" t="str">
        <f t="shared" ca="1" si="12"/>
        <v/>
      </c>
      <c r="P20" s="69" t="str">
        <f t="shared" ca="1" si="13"/>
        <v/>
      </c>
      <c r="Q20" s="71" t="str">
        <f t="shared" ca="1" si="14"/>
        <v/>
      </c>
      <c r="R20" s="80" t="str">
        <f t="shared" ca="1" si="15"/>
        <v/>
      </c>
    </row>
    <row r="21" spans="1:18" x14ac:dyDescent="0.35">
      <c r="A21" s="68" t="s">
        <v>326</v>
      </c>
      <c r="B21" s="69" t="str">
        <f t="shared" ca="1" si="1"/>
        <v/>
      </c>
      <c r="C21" s="69" t="str">
        <f t="shared" ca="1" si="2"/>
        <v/>
      </c>
      <c r="D21" s="70" t="str">
        <f t="shared" ca="1" si="3"/>
        <v/>
      </c>
      <c r="E21" s="54"/>
      <c r="F21" s="55"/>
      <c r="G21" s="69" t="str">
        <f t="shared" ca="1" si="4"/>
        <v/>
      </c>
      <c r="H21" s="69" t="str">
        <f t="shared" ca="1" si="5"/>
        <v/>
      </c>
      <c r="I21" s="71" t="str">
        <f t="shared" ca="1" si="6"/>
        <v/>
      </c>
      <c r="J21" s="69" t="str">
        <f t="shared" ca="1" si="7"/>
        <v/>
      </c>
      <c r="K21" s="73" t="str">
        <f t="shared" ca="1" si="8"/>
        <v/>
      </c>
      <c r="L21" s="79" t="str">
        <f t="shared" ca="1" si="9"/>
        <v/>
      </c>
      <c r="M21" s="72" t="str">
        <f t="shared" ca="1" si="10"/>
        <v/>
      </c>
      <c r="N21" s="69" t="str">
        <f t="shared" ca="1" si="11"/>
        <v/>
      </c>
      <c r="O21" s="71" t="str">
        <f t="shared" ca="1" si="12"/>
        <v/>
      </c>
      <c r="P21" s="69" t="str">
        <f t="shared" ca="1" si="13"/>
        <v/>
      </c>
      <c r="Q21" s="71" t="str">
        <f t="shared" ca="1" si="14"/>
        <v/>
      </c>
      <c r="R21" s="80" t="str">
        <f t="shared" ca="1" si="15"/>
        <v/>
      </c>
    </row>
    <row r="22" spans="1:18" x14ac:dyDescent="0.35">
      <c r="A22" s="68" t="s">
        <v>327</v>
      </c>
      <c r="B22" s="69" t="str">
        <f t="shared" ca="1" si="1"/>
        <v/>
      </c>
      <c r="C22" s="69" t="str">
        <f t="shared" ca="1" si="2"/>
        <v/>
      </c>
      <c r="D22" s="70" t="str">
        <f t="shared" ca="1" si="3"/>
        <v/>
      </c>
      <c r="E22" s="54"/>
      <c r="F22" s="55"/>
      <c r="G22" s="69" t="str">
        <f t="shared" ca="1" si="4"/>
        <v/>
      </c>
      <c r="H22" s="69" t="str">
        <f t="shared" ca="1" si="5"/>
        <v/>
      </c>
      <c r="I22" s="71" t="str">
        <f t="shared" ca="1" si="6"/>
        <v/>
      </c>
      <c r="J22" s="69" t="str">
        <f t="shared" ca="1" si="7"/>
        <v/>
      </c>
      <c r="K22" s="73" t="str">
        <f t="shared" ca="1" si="8"/>
        <v/>
      </c>
      <c r="L22" s="79" t="str">
        <f t="shared" ca="1" si="9"/>
        <v/>
      </c>
      <c r="M22" s="72" t="str">
        <f t="shared" ca="1" si="10"/>
        <v/>
      </c>
      <c r="N22" s="69" t="str">
        <f t="shared" ca="1" si="11"/>
        <v/>
      </c>
      <c r="O22" s="71" t="str">
        <f t="shared" ca="1" si="12"/>
        <v/>
      </c>
      <c r="P22" s="69" t="str">
        <f t="shared" ca="1" si="13"/>
        <v/>
      </c>
      <c r="Q22" s="71" t="str">
        <f t="shared" ca="1" si="14"/>
        <v/>
      </c>
      <c r="R22" s="80" t="str">
        <f t="shared" ca="1" si="15"/>
        <v/>
      </c>
    </row>
    <row r="23" spans="1:18" x14ac:dyDescent="0.35">
      <c r="A23" s="68" t="s">
        <v>328</v>
      </c>
      <c r="B23" s="69" t="str">
        <f t="shared" ca="1" si="1"/>
        <v/>
      </c>
      <c r="C23" s="69" t="str">
        <f t="shared" ca="1" si="2"/>
        <v/>
      </c>
      <c r="D23" s="70" t="str">
        <f t="shared" ca="1" si="3"/>
        <v/>
      </c>
      <c r="E23" s="54"/>
      <c r="F23" s="55"/>
      <c r="G23" s="69" t="str">
        <f t="shared" ca="1" si="4"/>
        <v/>
      </c>
      <c r="H23" s="69" t="str">
        <f t="shared" ca="1" si="5"/>
        <v/>
      </c>
      <c r="I23" s="71" t="str">
        <f t="shared" ca="1" si="6"/>
        <v/>
      </c>
      <c r="J23" s="69" t="str">
        <f t="shared" ca="1" si="7"/>
        <v/>
      </c>
      <c r="K23" s="73" t="str">
        <f t="shared" ca="1" si="8"/>
        <v/>
      </c>
      <c r="L23" s="79" t="str">
        <f t="shared" ca="1" si="9"/>
        <v/>
      </c>
      <c r="M23" s="72" t="str">
        <f t="shared" ca="1" si="10"/>
        <v/>
      </c>
      <c r="N23" s="69" t="str">
        <f t="shared" ca="1" si="11"/>
        <v/>
      </c>
      <c r="O23" s="71" t="str">
        <f t="shared" ca="1" si="12"/>
        <v/>
      </c>
      <c r="P23" s="69" t="str">
        <f t="shared" ca="1" si="13"/>
        <v/>
      </c>
      <c r="Q23" s="71" t="str">
        <f t="shared" ca="1" si="14"/>
        <v/>
      </c>
      <c r="R23" s="80" t="str">
        <f t="shared" ca="1" si="15"/>
        <v/>
      </c>
    </row>
    <row r="24" spans="1:18" x14ac:dyDescent="0.35">
      <c r="A24" s="68" t="s">
        <v>329</v>
      </c>
      <c r="B24" s="69" t="str">
        <f t="shared" ca="1" si="1"/>
        <v/>
      </c>
      <c r="C24" s="69" t="str">
        <f t="shared" ca="1" si="2"/>
        <v/>
      </c>
      <c r="D24" s="70" t="str">
        <f t="shared" ca="1" si="3"/>
        <v/>
      </c>
      <c r="E24" s="54"/>
      <c r="F24" s="55"/>
      <c r="G24" s="69" t="str">
        <f t="shared" ca="1" si="4"/>
        <v/>
      </c>
      <c r="H24" s="69" t="str">
        <f t="shared" ca="1" si="5"/>
        <v/>
      </c>
      <c r="I24" s="71" t="str">
        <f t="shared" ca="1" si="6"/>
        <v/>
      </c>
      <c r="J24" s="69" t="str">
        <f t="shared" ca="1" si="7"/>
        <v/>
      </c>
      <c r="K24" s="73" t="str">
        <f t="shared" ca="1" si="8"/>
        <v/>
      </c>
      <c r="L24" s="79" t="str">
        <f t="shared" ca="1" si="9"/>
        <v/>
      </c>
      <c r="M24" s="72" t="str">
        <f t="shared" ca="1" si="10"/>
        <v/>
      </c>
      <c r="N24" s="69" t="str">
        <f t="shared" ca="1" si="11"/>
        <v/>
      </c>
      <c r="O24" s="71" t="str">
        <f t="shared" ca="1" si="12"/>
        <v/>
      </c>
      <c r="P24" s="69" t="str">
        <f t="shared" ca="1" si="13"/>
        <v/>
      </c>
      <c r="Q24" s="71" t="str">
        <f t="shared" ca="1" si="14"/>
        <v/>
      </c>
      <c r="R24" s="80" t="str">
        <f t="shared" ca="1" si="15"/>
        <v/>
      </c>
    </row>
    <row r="25" spans="1:18" x14ac:dyDescent="0.35">
      <c r="A25" s="68" t="s">
        <v>330</v>
      </c>
      <c r="B25" s="69" t="str">
        <f t="shared" ca="1" si="1"/>
        <v/>
      </c>
      <c r="C25" s="69" t="str">
        <f t="shared" ca="1" si="2"/>
        <v/>
      </c>
      <c r="D25" s="70" t="str">
        <f t="shared" ca="1" si="3"/>
        <v/>
      </c>
      <c r="E25" s="54"/>
      <c r="F25" s="55"/>
      <c r="G25" s="69" t="str">
        <f t="shared" ca="1" si="4"/>
        <v/>
      </c>
      <c r="H25" s="69" t="str">
        <f t="shared" ca="1" si="5"/>
        <v/>
      </c>
      <c r="I25" s="71" t="str">
        <f t="shared" ca="1" si="6"/>
        <v/>
      </c>
      <c r="J25" s="69" t="str">
        <f t="shared" ca="1" si="7"/>
        <v/>
      </c>
      <c r="K25" s="73" t="str">
        <f t="shared" ca="1" si="8"/>
        <v/>
      </c>
      <c r="L25" s="79" t="str">
        <f t="shared" ca="1" si="9"/>
        <v/>
      </c>
      <c r="M25" s="72" t="str">
        <f t="shared" ca="1" si="10"/>
        <v/>
      </c>
      <c r="N25" s="69" t="str">
        <f t="shared" ca="1" si="11"/>
        <v/>
      </c>
      <c r="O25" s="71" t="str">
        <f t="shared" ca="1" si="12"/>
        <v/>
      </c>
      <c r="P25" s="69" t="str">
        <f t="shared" ca="1" si="13"/>
        <v/>
      </c>
      <c r="Q25" s="71" t="str">
        <f t="shared" ca="1" si="14"/>
        <v/>
      </c>
      <c r="R25" s="80" t="str">
        <f t="shared" ca="1" si="15"/>
        <v/>
      </c>
    </row>
    <row r="26" spans="1:18" x14ac:dyDescent="0.35">
      <c r="A26" s="68" t="s">
        <v>331</v>
      </c>
      <c r="B26" s="69" t="str">
        <f t="shared" ca="1" si="1"/>
        <v/>
      </c>
      <c r="C26" s="69" t="str">
        <f t="shared" ca="1" si="2"/>
        <v/>
      </c>
      <c r="D26" s="70" t="str">
        <f t="shared" ca="1" si="3"/>
        <v/>
      </c>
      <c r="E26" s="54"/>
      <c r="F26" s="55"/>
      <c r="G26" s="69" t="str">
        <f t="shared" ca="1" si="4"/>
        <v/>
      </c>
      <c r="H26" s="69" t="str">
        <f t="shared" ca="1" si="5"/>
        <v/>
      </c>
      <c r="I26" s="71" t="str">
        <f t="shared" ca="1" si="6"/>
        <v/>
      </c>
      <c r="J26" s="69" t="str">
        <f t="shared" ca="1" si="7"/>
        <v/>
      </c>
      <c r="K26" s="73" t="str">
        <f t="shared" ca="1" si="8"/>
        <v/>
      </c>
      <c r="L26" s="79" t="str">
        <f t="shared" ca="1" si="9"/>
        <v/>
      </c>
      <c r="M26" s="72" t="str">
        <f t="shared" ca="1" si="10"/>
        <v/>
      </c>
      <c r="N26" s="69" t="str">
        <f t="shared" ca="1" si="11"/>
        <v/>
      </c>
      <c r="O26" s="71" t="str">
        <f t="shared" ca="1" si="12"/>
        <v/>
      </c>
      <c r="P26" s="69" t="str">
        <f t="shared" ca="1" si="13"/>
        <v/>
      </c>
      <c r="Q26" s="71" t="str">
        <f t="shared" ca="1" si="14"/>
        <v/>
      </c>
      <c r="R26" s="80" t="str">
        <f t="shared" ca="1" si="15"/>
        <v/>
      </c>
    </row>
    <row r="27" spans="1:18" x14ac:dyDescent="0.35">
      <c r="A27" s="68" t="s">
        <v>332</v>
      </c>
      <c r="B27" s="69" t="str">
        <f t="shared" ca="1" si="1"/>
        <v/>
      </c>
      <c r="C27" s="69" t="str">
        <f t="shared" ca="1" si="2"/>
        <v/>
      </c>
      <c r="D27" s="70" t="str">
        <f t="shared" ca="1" si="3"/>
        <v/>
      </c>
      <c r="E27" s="54"/>
      <c r="F27" s="55"/>
      <c r="G27" s="69" t="str">
        <f t="shared" ca="1" si="4"/>
        <v/>
      </c>
      <c r="H27" s="69" t="str">
        <f t="shared" ca="1" si="5"/>
        <v/>
      </c>
      <c r="I27" s="71" t="str">
        <f t="shared" ca="1" si="6"/>
        <v/>
      </c>
      <c r="J27" s="69" t="str">
        <f t="shared" ca="1" si="7"/>
        <v/>
      </c>
      <c r="K27" s="73" t="str">
        <f t="shared" ca="1" si="8"/>
        <v/>
      </c>
      <c r="L27" s="79" t="str">
        <f t="shared" ca="1" si="9"/>
        <v/>
      </c>
      <c r="M27" s="72" t="str">
        <f t="shared" ca="1" si="10"/>
        <v/>
      </c>
      <c r="N27" s="69" t="str">
        <f t="shared" ca="1" si="11"/>
        <v/>
      </c>
      <c r="O27" s="71" t="str">
        <f t="shared" ca="1" si="12"/>
        <v/>
      </c>
      <c r="P27" s="69" t="str">
        <f t="shared" ca="1" si="13"/>
        <v/>
      </c>
      <c r="Q27" s="71" t="str">
        <f t="shared" ca="1" si="14"/>
        <v/>
      </c>
      <c r="R27" s="80" t="str">
        <f t="shared" ca="1" si="15"/>
        <v/>
      </c>
    </row>
    <row r="28" spans="1:18" x14ac:dyDescent="0.35">
      <c r="A28" s="68" t="s">
        <v>333</v>
      </c>
      <c r="B28" s="69" t="str">
        <f t="shared" ca="1" si="1"/>
        <v/>
      </c>
      <c r="C28" s="69" t="str">
        <f t="shared" ca="1" si="2"/>
        <v/>
      </c>
      <c r="D28" s="70" t="str">
        <f t="shared" ca="1" si="3"/>
        <v/>
      </c>
      <c r="E28" s="54"/>
      <c r="F28" s="55"/>
      <c r="G28" s="69" t="str">
        <f t="shared" ca="1" si="4"/>
        <v/>
      </c>
      <c r="H28" s="69" t="str">
        <f t="shared" ca="1" si="5"/>
        <v/>
      </c>
      <c r="I28" s="71" t="str">
        <f t="shared" ca="1" si="6"/>
        <v/>
      </c>
      <c r="J28" s="69" t="str">
        <f t="shared" ca="1" si="7"/>
        <v/>
      </c>
      <c r="K28" s="73" t="str">
        <f t="shared" ca="1" si="8"/>
        <v/>
      </c>
      <c r="L28" s="79" t="str">
        <f t="shared" ca="1" si="9"/>
        <v/>
      </c>
      <c r="M28" s="72" t="str">
        <f t="shared" ca="1" si="10"/>
        <v/>
      </c>
      <c r="N28" s="69" t="str">
        <f t="shared" ca="1" si="11"/>
        <v/>
      </c>
      <c r="O28" s="71" t="str">
        <f t="shared" ca="1" si="12"/>
        <v/>
      </c>
      <c r="P28" s="69" t="str">
        <f t="shared" ca="1" si="13"/>
        <v/>
      </c>
      <c r="Q28" s="71" t="str">
        <f t="shared" ca="1" si="14"/>
        <v/>
      </c>
      <c r="R28" s="80" t="str">
        <f t="shared" ca="1" si="15"/>
        <v/>
      </c>
    </row>
    <row r="29" spans="1:18" x14ac:dyDescent="0.35">
      <c r="A29" s="68" t="s">
        <v>334</v>
      </c>
      <c r="B29" s="69" t="str">
        <f t="shared" ca="1" si="1"/>
        <v/>
      </c>
      <c r="C29" s="69" t="str">
        <f t="shared" ca="1" si="2"/>
        <v/>
      </c>
      <c r="D29" s="70" t="str">
        <f t="shared" ca="1" si="3"/>
        <v/>
      </c>
      <c r="E29" s="54"/>
      <c r="F29" s="55"/>
      <c r="G29" s="69" t="str">
        <f t="shared" ca="1" si="4"/>
        <v/>
      </c>
      <c r="H29" s="69" t="str">
        <f t="shared" ca="1" si="5"/>
        <v/>
      </c>
      <c r="I29" s="71" t="str">
        <f t="shared" ca="1" si="6"/>
        <v/>
      </c>
      <c r="J29" s="69" t="str">
        <f t="shared" ca="1" si="7"/>
        <v/>
      </c>
      <c r="K29" s="73" t="str">
        <f t="shared" ca="1" si="8"/>
        <v/>
      </c>
      <c r="L29" s="79" t="str">
        <f t="shared" ca="1" si="9"/>
        <v/>
      </c>
      <c r="M29" s="72" t="str">
        <f t="shared" ca="1" si="10"/>
        <v/>
      </c>
      <c r="N29" s="69" t="str">
        <f t="shared" ca="1" si="11"/>
        <v/>
      </c>
      <c r="O29" s="71" t="str">
        <f t="shared" ca="1" si="12"/>
        <v/>
      </c>
      <c r="P29" s="69" t="str">
        <f t="shared" ca="1" si="13"/>
        <v/>
      </c>
      <c r="Q29" s="71" t="str">
        <f t="shared" ca="1" si="14"/>
        <v/>
      </c>
      <c r="R29" s="80" t="str">
        <f t="shared" ca="1" si="15"/>
        <v/>
      </c>
    </row>
    <row r="30" spans="1:18" x14ac:dyDescent="0.35">
      <c r="A30" s="68" t="s">
        <v>335</v>
      </c>
      <c r="B30" s="69" t="str">
        <f t="shared" ca="1" si="1"/>
        <v/>
      </c>
      <c r="C30" s="69" t="str">
        <f t="shared" ca="1" si="2"/>
        <v/>
      </c>
      <c r="D30" s="70" t="str">
        <f t="shared" ca="1" si="3"/>
        <v/>
      </c>
      <c r="E30" s="54"/>
      <c r="F30" s="55"/>
      <c r="G30" s="69" t="str">
        <f t="shared" ca="1" si="4"/>
        <v/>
      </c>
      <c r="H30" s="69" t="str">
        <f t="shared" ca="1" si="5"/>
        <v/>
      </c>
      <c r="I30" s="71" t="str">
        <f t="shared" ca="1" si="6"/>
        <v/>
      </c>
      <c r="J30" s="69" t="str">
        <f t="shared" ca="1" si="7"/>
        <v/>
      </c>
      <c r="K30" s="73" t="str">
        <f t="shared" ca="1" si="8"/>
        <v/>
      </c>
      <c r="L30" s="79" t="str">
        <f t="shared" ca="1" si="9"/>
        <v/>
      </c>
      <c r="M30" s="72" t="str">
        <f t="shared" ca="1" si="10"/>
        <v/>
      </c>
      <c r="N30" s="69" t="str">
        <f t="shared" ca="1" si="11"/>
        <v/>
      </c>
      <c r="O30" s="71" t="str">
        <f t="shared" ca="1" si="12"/>
        <v/>
      </c>
      <c r="P30" s="69" t="str">
        <f t="shared" ca="1" si="13"/>
        <v/>
      </c>
      <c r="Q30" s="71" t="str">
        <f t="shared" ca="1" si="14"/>
        <v/>
      </c>
      <c r="R30" s="80" t="str">
        <f t="shared" ca="1" si="15"/>
        <v/>
      </c>
    </row>
    <row r="31" spans="1:18" x14ac:dyDescent="0.35">
      <c r="A31" s="68" t="s">
        <v>336</v>
      </c>
      <c r="B31" s="69" t="str">
        <f t="shared" ca="1" si="1"/>
        <v/>
      </c>
      <c r="C31" s="69" t="str">
        <f t="shared" ca="1" si="2"/>
        <v/>
      </c>
      <c r="D31" s="70" t="str">
        <f t="shared" ca="1" si="3"/>
        <v/>
      </c>
      <c r="E31" s="54"/>
      <c r="F31" s="55"/>
      <c r="G31" s="69" t="str">
        <f t="shared" ca="1" si="4"/>
        <v/>
      </c>
      <c r="H31" s="69" t="str">
        <f t="shared" ca="1" si="5"/>
        <v/>
      </c>
      <c r="I31" s="71" t="str">
        <f t="shared" ca="1" si="6"/>
        <v/>
      </c>
      <c r="J31" s="69" t="str">
        <f t="shared" ca="1" si="7"/>
        <v/>
      </c>
      <c r="K31" s="73" t="str">
        <f t="shared" ca="1" si="8"/>
        <v/>
      </c>
      <c r="L31" s="79" t="str">
        <f t="shared" ca="1" si="9"/>
        <v/>
      </c>
      <c r="M31" s="72" t="str">
        <f t="shared" ca="1" si="10"/>
        <v/>
      </c>
      <c r="N31" s="69" t="str">
        <f t="shared" ca="1" si="11"/>
        <v/>
      </c>
      <c r="O31" s="71" t="str">
        <f t="shared" ca="1" si="12"/>
        <v/>
      </c>
      <c r="P31" s="69" t="str">
        <f t="shared" ca="1" si="13"/>
        <v/>
      </c>
      <c r="Q31" s="71" t="str">
        <f t="shared" ca="1" si="14"/>
        <v/>
      </c>
      <c r="R31" s="80" t="str">
        <f t="shared" ca="1" si="15"/>
        <v/>
      </c>
    </row>
    <row r="32" spans="1:18" x14ac:dyDescent="0.35">
      <c r="A32" s="68" t="s">
        <v>337</v>
      </c>
      <c r="B32" s="69" t="str">
        <f t="shared" ca="1" si="1"/>
        <v/>
      </c>
      <c r="C32" s="69" t="str">
        <f t="shared" ca="1" si="2"/>
        <v/>
      </c>
      <c r="D32" s="70" t="str">
        <f t="shared" ca="1" si="3"/>
        <v/>
      </c>
      <c r="E32" s="54"/>
      <c r="F32" s="55"/>
      <c r="G32" s="69" t="str">
        <f t="shared" ca="1" si="4"/>
        <v/>
      </c>
      <c r="H32" s="69" t="str">
        <f t="shared" ca="1" si="5"/>
        <v/>
      </c>
      <c r="I32" s="71" t="str">
        <f t="shared" ca="1" si="6"/>
        <v/>
      </c>
      <c r="J32" s="69" t="str">
        <f t="shared" ca="1" si="7"/>
        <v/>
      </c>
      <c r="K32" s="73" t="str">
        <f t="shared" ca="1" si="8"/>
        <v/>
      </c>
      <c r="L32" s="79" t="str">
        <f t="shared" ca="1" si="9"/>
        <v/>
      </c>
      <c r="M32" s="72" t="str">
        <f t="shared" ca="1" si="10"/>
        <v/>
      </c>
      <c r="N32" s="69" t="str">
        <f t="shared" ca="1" si="11"/>
        <v/>
      </c>
      <c r="O32" s="71" t="str">
        <f t="shared" ca="1" si="12"/>
        <v/>
      </c>
      <c r="P32" s="69" t="str">
        <f t="shared" ca="1" si="13"/>
        <v/>
      </c>
      <c r="Q32" s="71" t="str">
        <f t="shared" ca="1" si="14"/>
        <v/>
      </c>
      <c r="R32" s="80" t="str">
        <f t="shared" ca="1" si="15"/>
        <v/>
      </c>
    </row>
    <row r="33" spans="1:18" ht="16" thickBot="1" x14ac:dyDescent="0.4">
      <c r="A33" s="68" t="s">
        <v>338</v>
      </c>
      <c r="B33" s="69" t="str">
        <f t="shared" ca="1" si="1"/>
        <v/>
      </c>
      <c r="C33" s="69" t="str">
        <f t="shared" ca="1" si="2"/>
        <v/>
      </c>
      <c r="D33" s="70" t="str">
        <f t="shared" ca="1" si="3"/>
        <v/>
      </c>
      <c r="E33" s="54"/>
      <c r="F33" s="55"/>
      <c r="G33" s="69" t="str">
        <f t="shared" ca="1" si="4"/>
        <v/>
      </c>
      <c r="H33" s="69" t="str">
        <f t="shared" ca="1" si="5"/>
        <v/>
      </c>
      <c r="I33" s="71" t="str">
        <f t="shared" ca="1" si="6"/>
        <v/>
      </c>
      <c r="J33" s="69" t="str">
        <f t="shared" ca="1" si="7"/>
        <v/>
      </c>
      <c r="K33" s="73" t="str">
        <f t="shared" ca="1" si="8"/>
        <v/>
      </c>
      <c r="L33" s="81" t="str">
        <f t="shared" ca="1" si="9"/>
        <v/>
      </c>
      <c r="M33" s="82" t="str">
        <f t="shared" ca="1" si="10"/>
        <v/>
      </c>
      <c r="N33" s="83" t="str">
        <f t="shared" ca="1" si="11"/>
        <v/>
      </c>
      <c r="O33" s="84" t="str">
        <f t="shared" ca="1" si="12"/>
        <v/>
      </c>
      <c r="P33" s="83" t="str">
        <f t="shared" ca="1" si="13"/>
        <v/>
      </c>
      <c r="Q33" s="84" t="str">
        <f t="shared" ca="1" si="14"/>
        <v/>
      </c>
      <c r="R33" s="85" t="str">
        <f t="shared" ca="1" si="15"/>
        <v/>
      </c>
    </row>
    <row r="34" spans="1:18" x14ac:dyDescent="0.35">
      <c r="L34" s="56" t="s">
        <v>124</v>
      </c>
    </row>
    <row r="36" spans="1:18" x14ac:dyDescent="0.35">
      <c r="L36" s="56" t="s">
        <v>123</v>
      </c>
      <c r="M36" s="56" t="s">
        <v>123</v>
      </c>
      <c r="N36" s="56" t="s">
        <v>123</v>
      </c>
      <c r="O36" s="56" t="s">
        <v>123</v>
      </c>
      <c r="P36" s="56" t="s">
        <v>123</v>
      </c>
      <c r="Q36" s="56" t="s">
        <v>123</v>
      </c>
      <c r="R36" s="56" t="s">
        <v>123</v>
      </c>
    </row>
  </sheetData>
  <sheetProtection password="CF85" sheet="1" objects="1" scenarios="1"/>
  <mergeCells count="4">
    <mergeCell ref="J2:K2"/>
    <mergeCell ref="L2:M2"/>
    <mergeCell ref="N2:O2"/>
    <mergeCell ref="P2:Q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138"/>
  <sheetViews>
    <sheetView workbookViewId="0">
      <selection activeCell="J29" sqref="J29"/>
    </sheetView>
  </sheetViews>
  <sheetFormatPr defaultRowHeight="15.5" x14ac:dyDescent="0.35"/>
  <cols>
    <col min="1" max="1" width="14.07421875" bestFit="1" customWidth="1"/>
    <col min="2" max="2" width="51.69140625" bestFit="1" customWidth="1"/>
    <col min="3" max="4" width="23.69140625" customWidth="1"/>
    <col min="6" max="6" width="19.84375" bestFit="1" customWidth="1"/>
    <col min="10" max="10" width="15.765625" bestFit="1" customWidth="1"/>
    <col min="11" max="11" width="67.3046875" bestFit="1" customWidth="1"/>
    <col min="14" max="14" width="37.23046875" bestFit="1" customWidth="1"/>
    <col min="19" max="19" width="23.84375" bestFit="1" customWidth="1"/>
    <col min="20" max="20" width="35.3046875" bestFit="1" customWidth="1"/>
    <col min="21" max="21" width="50.84375" bestFit="1" customWidth="1"/>
    <col min="22" max="22" width="20.23046875" bestFit="1" customWidth="1"/>
    <col min="23" max="23" width="36.69140625" bestFit="1" customWidth="1"/>
    <col min="24" max="24" width="50.84375" bestFit="1" customWidth="1"/>
    <col min="25" max="25" width="31.4609375" bestFit="1" customWidth="1"/>
    <col min="26" max="26" width="9.84375" bestFit="1" customWidth="1"/>
    <col min="27" max="27" width="37.23046875" bestFit="1" customWidth="1"/>
    <col min="28" max="28" width="52.23046875" bestFit="1" customWidth="1"/>
    <col min="29" max="29" width="52.3046875" bestFit="1" customWidth="1"/>
    <col min="30" max="30" width="48.3046875" bestFit="1" customWidth="1"/>
  </cols>
  <sheetData>
    <row r="1" spans="1:30" x14ac:dyDescent="0.35">
      <c r="S1" s="12" t="s">
        <v>12</v>
      </c>
      <c r="T1" s="12" t="s">
        <v>15</v>
      </c>
      <c r="U1" s="12" t="s">
        <v>16</v>
      </c>
      <c r="V1" s="16" t="s">
        <v>19</v>
      </c>
      <c r="W1" s="16" t="s">
        <v>20</v>
      </c>
      <c r="X1" s="16" t="s">
        <v>21</v>
      </c>
      <c r="Y1" s="16" t="s">
        <v>23</v>
      </c>
      <c r="Z1" s="16" t="s">
        <v>25</v>
      </c>
      <c r="AA1" s="16" t="s">
        <v>26</v>
      </c>
      <c r="AB1" s="16" t="s">
        <v>27</v>
      </c>
      <c r="AC1" s="19" t="s">
        <v>28</v>
      </c>
      <c r="AD1" s="16" t="s">
        <v>30</v>
      </c>
    </row>
    <row r="2" spans="1:30" ht="31.5" thickBot="1" x14ac:dyDescent="0.4">
      <c r="B2" s="12" t="s">
        <v>150</v>
      </c>
      <c r="C2" s="13" t="s">
        <v>13</v>
      </c>
      <c r="D2" s="13"/>
      <c r="E2" t="s">
        <v>280</v>
      </c>
      <c r="F2" t="s">
        <v>282</v>
      </c>
      <c r="S2" t="s">
        <v>33</v>
      </c>
      <c r="T2" t="s">
        <v>34</v>
      </c>
      <c r="U2" t="s">
        <v>35</v>
      </c>
      <c r="V2" t="s">
        <v>36</v>
      </c>
      <c r="W2" t="s">
        <v>37</v>
      </c>
      <c r="X2" t="s">
        <v>38</v>
      </c>
      <c r="Y2" t="s">
        <v>39</v>
      </c>
      <c r="Z2" t="s">
        <v>40</v>
      </c>
      <c r="AA2" t="s">
        <v>41</v>
      </c>
      <c r="AB2" t="s">
        <v>42</v>
      </c>
      <c r="AC2" t="s">
        <v>43</v>
      </c>
      <c r="AD2" t="s">
        <v>44</v>
      </c>
    </row>
    <row r="3" spans="1:30" ht="16" thickBot="1" x14ac:dyDescent="0.4">
      <c r="A3" t="s">
        <v>12</v>
      </c>
      <c r="B3" s="14" t="s">
        <v>151</v>
      </c>
      <c r="C3" t="s">
        <v>14</v>
      </c>
      <c r="D3" t="s">
        <v>150</v>
      </c>
      <c r="E3" t="s">
        <v>281</v>
      </c>
      <c r="F3" t="s">
        <v>283</v>
      </c>
      <c r="J3" s="21" t="s">
        <v>14</v>
      </c>
      <c r="K3" s="22" t="s">
        <v>18</v>
      </c>
      <c r="L3" s="23" t="s">
        <v>17</v>
      </c>
      <c r="N3" s="24"/>
      <c r="O3" s="25"/>
      <c r="S3" s="14" t="s">
        <v>151</v>
      </c>
      <c r="T3" s="14" t="s">
        <v>164</v>
      </c>
      <c r="U3" s="14" t="s">
        <v>175</v>
      </c>
      <c r="V3" s="14" t="s">
        <v>193</v>
      </c>
      <c r="W3" s="14" t="s">
        <v>201</v>
      </c>
      <c r="X3" s="14" t="s">
        <v>221</v>
      </c>
      <c r="Y3" s="14" t="s">
        <v>236</v>
      </c>
      <c r="Z3" s="17" t="s">
        <v>255</v>
      </c>
      <c r="AA3" s="14" t="s">
        <v>256</v>
      </c>
      <c r="AB3" s="14" t="s">
        <v>260</v>
      </c>
      <c r="AC3" s="14" t="s">
        <v>271</v>
      </c>
      <c r="AD3" s="14" t="s">
        <v>278</v>
      </c>
    </row>
    <row r="4" spans="1:30" x14ac:dyDescent="0.35">
      <c r="A4" t="s">
        <v>12</v>
      </c>
      <c r="B4" s="14" t="s">
        <v>152</v>
      </c>
      <c r="C4" t="s">
        <v>14</v>
      </c>
      <c r="D4" t="s">
        <v>150</v>
      </c>
      <c r="F4" t="s">
        <v>284</v>
      </c>
      <c r="I4" t="s">
        <v>48</v>
      </c>
      <c r="J4" s="26" t="s">
        <v>49</v>
      </c>
      <c r="K4" s="2" t="s">
        <v>50</v>
      </c>
      <c r="L4" s="27" t="s">
        <v>49</v>
      </c>
      <c r="N4" s="28"/>
      <c r="O4" s="23"/>
      <c r="S4" s="14" t="s">
        <v>152</v>
      </c>
      <c r="T4" s="14" t="s">
        <v>165</v>
      </c>
      <c r="U4" s="14" t="s">
        <v>177</v>
      </c>
      <c r="V4" s="14" t="s">
        <v>195</v>
      </c>
      <c r="W4" s="14" t="s">
        <v>203</v>
      </c>
      <c r="X4" s="14" t="s">
        <v>223</v>
      </c>
      <c r="Y4" s="14" t="s">
        <v>238</v>
      </c>
      <c r="AA4" s="14" t="s">
        <v>257</v>
      </c>
      <c r="AB4" s="14" t="s">
        <v>262</v>
      </c>
      <c r="AC4" s="14" t="s">
        <v>273</v>
      </c>
    </row>
    <row r="5" spans="1:30" ht="16" thickBot="1" x14ac:dyDescent="0.4">
      <c r="A5" t="s">
        <v>12</v>
      </c>
      <c r="B5" s="14" t="s">
        <v>153</v>
      </c>
      <c r="C5" t="s">
        <v>14</v>
      </c>
      <c r="D5" t="s">
        <v>150</v>
      </c>
      <c r="F5" t="s">
        <v>51</v>
      </c>
      <c r="I5" t="s">
        <v>52</v>
      </c>
      <c r="J5" s="29" t="s">
        <v>53</v>
      </c>
      <c r="K5" s="30" t="s">
        <v>54</v>
      </c>
      <c r="L5" s="29" t="s">
        <v>53</v>
      </c>
      <c r="N5" s="31"/>
      <c r="O5" s="27"/>
      <c r="S5" s="14" t="s">
        <v>153</v>
      </c>
      <c r="T5" s="14" t="s">
        <v>166</v>
      </c>
      <c r="U5" s="14" t="s">
        <v>178</v>
      </c>
      <c r="V5" s="14" t="s">
        <v>196</v>
      </c>
      <c r="W5" s="14" t="s">
        <v>204</v>
      </c>
      <c r="X5" s="14" t="s">
        <v>224</v>
      </c>
      <c r="Y5" s="14" t="s">
        <v>239</v>
      </c>
      <c r="AA5" s="18" t="s">
        <v>258</v>
      </c>
      <c r="AB5" s="14" t="s">
        <v>263</v>
      </c>
      <c r="AC5" s="14" t="s">
        <v>274</v>
      </c>
    </row>
    <row r="6" spans="1:30" x14ac:dyDescent="0.35">
      <c r="A6" t="s">
        <v>12</v>
      </c>
      <c r="B6" s="14" t="s">
        <v>154</v>
      </c>
      <c r="C6" t="s">
        <v>14</v>
      </c>
      <c r="D6" t="s">
        <v>150</v>
      </c>
      <c r="F6" t="s">
        <v>301</v>
      </c>
      <c r="L6" s="2" t="s">
        <v>50</v>
      </c>
      <c r="N6" s="31"/>
      <c r="O6" s="27"/>
      <c r="S6" s="14" t="s">
        <v>154</v>
      </c>
      <c r="T6" s="14" t="s">
        <v>167</v>
      </c>
      <c r="U6" s="14" t="s">
        <v>179</v>
      </c>
      <c r="V6" s="14" t="s">
        <v>197</v>
      </c>
      <c r="W6" s="14" t="s">
        <v>205</v>
      </c>
      <c r="X6" s="14" t="s">
        <v>225</v>
      </c>
      <c r="Y6" s="14" t="s">
        <v>240</v>
      </c>
      <c r="AA6" s="14" t="s">
        <v>259</v>
      </c>
      <c r="AB6" s="14" t="s">
        <v>264</v>
      </c>
      <c r="AC6" s="14" t="s">
        <v>275</v>
      </c>
    </row>
    <row r="7" spans="1:30" ht="16" thickBot="1" x14ac:dyDescent="0.4">
      <c r="A7" t="s">
        <v>12</v>
      </c>
      <c r="B7" s="14" t="s">
        <v>155</v>
      </c>
      <c r="C7" t="s">
        <v>14</v>
      </c>
      <c r="D7" t="s">
        <v>150</v>
      </c>
      <c r="F7" t="s">
        <v>309</v>
      </c>
      <c r="L7" s="30" t="s">
        <v>54</v>
      </c>
      <c r="N7" s="31"/>
      <c r="O7" s="27"/>
      <c r="S7" s="14" t="s">
        <v>155</v>
      </c>
      <c r="T7" s="14" t="s">
        <v>168</v>
      </c>
      <c r="U7" s="15" t="s">
        <v>180</v>
      </c>
      <c r="V7" s="14" t="s">
        <v>198</v>
      </c>
      <c r="W7" s="14" t="s">
        <v>206</v>
      </c>
      <c r="X7" s="14" t="s">
        <v>226</v>
      </c>
      <c r="Y7" s="14" t="s">
        <v>241</v>
      </c>
      <c r="AB7" s="14" t="s">
        <v>265</v>
      </c>
      <c r="AC7" s="14" t="s">
        <v>276</v>
      </c>
    </row>
    <row r="8" spans="1:30" ht="16" thickBot="1" x14ac:dyDescent="0.4">
      <c r="A8" t="s">
        <v>12</v>
      </c>
      <c r="B8" s="14" t="s">
        <v>156</v>
      </c>
      <c r="C8" t="s">
        <v>14</v>
      </c>
      <c r="D8" t="s">
        <v>150</v>
      </c>
      <c r="F8" t="s">
        <v>56</v>
      </c>
      <c r="N8" s="32"/>
      <c r="O8" s="33"/>
      <c r="S8" s="14" t="s">
        <v>156</v>
      </c>
      <c r="T8" s="14" t="s">
        <v>169</v>
      </c>
      <c r="U8" s="15" t="s">
        <v>181</v>
      </c>
      <c r="V8" s="14" t="s">
        <v>199</v>
      </c>
      <c r="W8" s="14" t="s">
        <v>207</v>
      </c>
      <c r="X8" s="14" t="s">
        <v>168</v>
      </c>
      <c r="Y8" s="14" t="s">
        <v>242</v>
      </c>
      <c r="AB8" s="14" t="s">
        <v>266</v>
      </c>
    </row>
    <row r="9" spans="1:30" x14ac:dyDescent="0.35">
      <c r="A9" t="s">
        <v>12</v>
      </c>
      <c r="B9" s="14" t="s">
        <v>157</v>
      </c>
      <c r="C9" t="s">
        <v>14</v>
      </c>
      <c r="D9" t="s">
        <v>150</v>
      </c>
      <c r="S9" s="14" t="s">
        <v>157</v>
      </c>
      <c r="T9" s="14" t="s">
        <v>170</v>
      </c>
      <c r="U9" s="15" t="s">
        <v>182</v>
      </c>
      <c r="V9" s="14" t="s">
        <v>200</v>
      </c>
      <c r="W9" s="14" t="s">
        <v>208</v>
      </c>
      <c r="X9" s="14" t="s">
        <v>227</v>
      </c>
      <c r="Y9" s="14" t="s">
        <v>243</v>
      </c>
      <c r="AB9" s="14" t="s">
        <v>267</v>
      </c>
    </row>
    <row r="10" spans="1:30" x14ac:dyDescent="0.35">
      <c r="A10" t="s">
        <v>12</v>
      </c>
      <c r="B10" s="14" t="s">
        <v>158</v>
      </c>
      <c r="C10" t="s">
        <v>14</v>
      </c>
      <c r="D10" t="s">
        <v>150</v>
      </c>
      <c r="S10" s="14" t="s">
        <v>158</v>
      </c>
      <c r="T10" s="14" t="s">
        <v>171</v>
      </c>
      <c r="U10" s="15" t="s">
        <v>183</v>
      </c>
      <c r="V10" s="14"/>
      <c r="W10" s="14" t="s">
        <v>209</v>
      </c>
      <c r="X10" s="14" t="s">
        <v>228</v>
      </c>
      <c r="Y10" s="14" t="s">
        <v>244</v>
      </c>
      <c r="AB10" s="14" t="s">
        <v>268</v>
      </c>
    </row>
    <row r="11" spans="1:30" x14ac:dyDescent="0.35">
      <c r="A11" t="s">
        <v>12</v>
      </c>
      <c r="B11" s="14" t="s">
        <v>159</v>
      </c>
      <c r="C11" t="s">
        <v>14</v>
      </c>
      <c r="D11" t="s">
        <v>150</v>
      </c>
      <c r="F11" t="s">
        <v>57</v>
      </c>
      <c r="S11" s="14" t="s">
        <v>159</v>
      </c>
      <c r="T11" s="14" t="s">
        <v>172</v>
      </c>
      <c r="U11" s="15" t="s">
        <v>184</v>
      </c>
      <c r="W11" s="14" t="s">
        <v>210</v>
      </c>
      <c r="X11" s="14" t="s">
        <v>229</v>
      </c>
      <c r="Y11" s="14" t="s">
        <v>245</v>
      </c>
      <c r="AB11" s="14" t="s">
        <v>269</v>
      </c>
    </row>
    <row r="12" spans="1:30" x14ac:dyDescent="0.35">
      <c r="A12" t="s">
        <v>12</v>
      </c>
      <c r="B12" s="14" t="s">
        <v>160</v>
      </c>
      <c r="C12" t="s">
        <v>14</v>
      </c>
      <c r="D12" t="s">
        <v>150</v>
      </c>
      <c r="F12" t="s">
        <v>58</v>
      </c>
      <c r="S12" s="14" t="s">
        <v>160</v>
      </c>
      <c r="T12" s="14" t="s">
        <v>173</v>
      </c>
      <c r="U12" s="15" t="s">
        <v>185</v>
      </c>
      <c r="W12" s="14" t="s">
        <v>211</v>
      </c>
      <c r="X12" s="14" t="s">
        <v>230</v>
      </c>
      <c r="Y12" s="14" t="s">
        <v>237</v>
      </c>
      <c r="AB12" s="14" t="s">
        <v>270</v>
      </c>
    </row>
    <row r="13" spans="1:30" x14ac:dyDescent="0.35">
      <c r="A13" t="s">
        <v>12</v>
      </c>
      <c r="B13" s="14" t="s">
        <v>161</v>
      </c>
      <c r="C13" t="s">
        <v>14</v>
      </c>
      <c r="D13" t="s">
        <v>150</v>
      </c>
      <c r="S13" s="14" t="s">
        <v>161</v>
      </c>
      <c r="T13" s="14" t="s">
        <v>174</v>
      </c>
      <c r="U13" s="15" t="s">
        <v>186</v>
      </c>
      <c r="W13" s="14" t="s">
        <v>212</v>
      </c>
      <c r="X13" s="14" t="s">
        <v>231</v>
      </c>
      <c r="Y13" s="14" t="s">
        <v>246</v>
      </c>
    </row>
    <row r="14" spans="1:30" x14ac:dyDescent="0.35">
      <c r="A14" t="s">
        <v>12</v>
      </c>
      <c r="B14" s="14" t="s">
        <v>162</v>
      </c>
      <c r="C14" t="s">
        <v>14</v>
      </c>
      <c r="D14" t="s">
        <v>150</v>
      </c>
      <c r="S14" s="14" t="s">
        <v>162</v>
      </c>
      <c r="U14" s="15" t="s">
        <v>187</v>
      </c>
      <c r="W14" s="14" t="s">
        <v>213</v>
      </c>
      <c r="X14" s="14" t="s">
        <v>232</v>
      </c>
      <c r="Y14" s="14" t="s">
        <v>247</v>
      </c>
    </row>
    <row r="15" spans="1:30" x14ac:dyDescent="0.35">
      <c r="B15" s="12" t="s">
        <v>163</v>
      </c>
      <c r="U15" s="15" t="s">
        <v>188</v>
      </c>
      <c r="W15" s="14" t="s">
        <v>214</v>
      </c>
      <c r="X15" s="14" t="s">
        <v>233</v>
      </c>
      <c r="Y15" s="14" t="s">
        <v>248</v>
      </c>
    </row>
    <row r="16" spans="1:30" x14ac:dyDescent="0.35">
      <c r="A16" t="s">
        <v>15</v>
      </c>
      <c r="B16" s="14" t="s">
        <v>164</v>
      </c>
      <c r="C16" t="s">
        <v>14</v>
      </c>
      <c r="D16" t="s">
        <v>163</v>
      </c>
      <c r="F16" t="s">
        <v>59</v>
      </c>
      <c r="N16" s="34" t="s">
        <v>60</v>
      </c>
      <c r="U16" s="15" t="s">
        <v>189</v>
      </c>
      <c r="W16" s="14" t="s">
        <v>215</v>
      </c>
      <c r="X16" s="14" t="s">
        <v>187</v>
      </c>
      <c r="Y16" s="14" t="s">
        <v>249</v>
      </c>
    </row>
    <row r="17" spans="1:25" x14ac:dyDescent="0.35">
      <c r="A17" t="s">
        <v>15</v>
      </c>
      <c r="B17" s="14" t="s">
        <v>165</v>
      </c>
      <c r="C17" t="s">
        <v>14</v>
      </c>
      <c r="D17" t="s">
        <v>163</v>
      </c>
      <c r="F17" t="s">
        <v>282</v>
      </c>
      <c r="G17" t="s">
        <v>55</v>
      </c>
      <c r="H17" t="s">
        <v>301</v>
      </c>
      <c r="N17" t="s">
        <v>150</v>
      </c>
      <c r="O17" t="s">
        <v>61</v>
      </c>
      <c r="U17" s="15" t="s">
        <v>190</v>
      </c>
      <c r="W17" s="14" t="s">
        <v>216</v>
      </c>
      <c r="X17" s="14" t="s">
        <v>234</v>
      </c>
      <c r="Y17" s="14" t="s">
        <v>250</v>
      </c>
    </row>
    <row r="18" spans="1:25" x14ac:dyDescent="0.35">
      <c r="A18" t="s">
        <v>15</v>
      </c>
      <c r="B18" s="14" t="s">
        <v>166</v>
      </c>
      <c r="C18" t="s">
        <v>14</v>
      </c>
      <c r="D18" t="s">
        <v>163</v>
      </c>
      <c r="F18" t="s">
        <v>283</v>
      </c>
      <c r="G18" t="s">
        <v>62</v>
      </c>
      <c r="H18" t="s">
        <v>309</v>
      </c>
      <c r="J18" s="65" t="str">
        <f>"1"</f>
        <v>1</v>
      </c>
      <c r="K18" t="s">
        <v>113</v>
      </c>
      <c r="N18" s="12" t="s">
        <v>163</v>
      </c>
      <c r="O18" t="s">
        <v>63</v>
      </c>
      <c r="U18" s="15" t="s">
        <v>191</v>
      </c>
      <c r="W18" s="14" t="s">
        <v>217</v>
      </c>
      <c r="X18" s="14" t="s">
        <v>235</v>
      </c>
      <c r="Y18" s="14" t="s">
        <v>251</v>
      </c>
    </row>
    <row r="19" spans="1:25" x14ac:dyDescent="0.35">
      <c r="A19" t="s">
        <v>15</v>
      </c>
      <c r="B19" s="14" t="s">
        <v>167</v>
      </c>
      <c r="C19" t="s">
        <v>14</v>
      </c>
      <c r="D19" t="s">
        <v>163</v>
      </c>
      <c r="F19" t="s">
        <v>284</v>
      </c>
      <c r="G19" t="s">
        <v>56</v>
      </c>
      <c r="H19" t="s">
        <v>64</v>
      </c>
      <c r="J19" s="65" t="str">
        <f>"2"</f>
        <v>2</v>
      </c>
      <c r="K19" t="s">
        <v>114</v>
      </c>
      <c r="N19" s="12" t="s">
        <v>176</v>
      </c>
      <c r="O19" t="s">
        <v>65</v>
      </c>
      <c r="U19" s="15" t="s">
        <v>192</v>
      </c>
      <c r="W19" s="14" t="s">
        <v>218</v>
      </c>
      <c r="Y19" s="14" t="s">
        <v>252</v>
      </c>
    </row>
    <row r="20" spans="1:25" x14ac:dyDescent="0.35">
      <c r="A20" t="s">
        <v>15</v>
      </c>
      <c r="B20" s="14" t="s">
        <v>168</v>
      </c>
      <c r="C20" t="s">
        <v>14</v>
      </c>
      <c r="D20" t="s">
        <v>163</v>
      </c>
      <c r="F20" t="s">
        <v>51</v>
      </c>
      <c r="H20" t="s">
        <v>66</v>
      </c>
      <c r="J20" s="65" t="str">
        <f>"3"</f>
        <v>3</v>
      </c>
      <c r="K20" t="s">
        <v>115</v>
      </c>
      <c r="N20" s="16" t="s">
        <v>194</v>
      </c>
      <c r="O20" t="s">
        <v>67</v>
      </c>
      <c r="W20" s="14" t="s">
        <v>219</v>
      </c>
      <c r="Y20" s="14" t="s">
        <v>253</v>
      </c>
    </row>
    <row r="21" spans="1:25" x14ac:dyDescent="0.35">
      <c r="A21" t="s">
        <v>15</v>
      </c>
      <c r="B21" s="14" t="s">
        <v>169</v>
      </c>
      <c r="C21" t="s">
        <v>14</v>
      </c>
      <c r="D21" t="s">
        <v>163</v>
      </c>
      <c r="J21" s="65" t="str">
        <f>"4"</f>
        <v>4</v>
      </c>
      <c r="K21" t="s">
        <v>116</v>
      </c>
      <c r="N21" s="16" t="s">
        <v>202</v>
      </c>
      <c r="O21" t="s">
        <v>68</v>
      </c>
      <c r="W21" s="14" t="s">
        <v>220</v>
      </c>
      <c r="Y21" s="14" t="s">
        <v>254</v>
      </c>
    </row>
    <row r="22" spans="1:25" x14ac:dyDescent="0.35">
      <c r="A22" t="s">
        <v>15</v>
      </c>
      <c r="B22" s="14" t="s">
        <v>170</v>
      </c>
      <c r="C22" t="s">
        <v>14</v>
      </c>
      <c r="D22" t="s">
        <v>163</v>
      </c>
      <c r="J22" s="65" t="str">
        <f>"5"</f>
        <v>5</v>
      </c>
      <c r="K22" t="s">
        <v>117</v>
      </c>
      <c r="N22" s="16" t="s">
        <v>222</v>
      </c>
      <c r="O22" t="s">
        <v>69</v>
      </c>
    </row>
    <row r="23" spans="1:25" x14ac:dyDescent="0.35">
      <c r="A23" t="s">
        <v>15</v>
      </c>
      <c r="B23" s="14" t="s">
        <v>171</v>
      </c>
      <c r="C23" t="s">
        <v>14</v>
      </c>
      <c r="D23" t="s">
        <v>163</v>
      </c>
      <c r="F23" t="s">
        <v>307</v>
      </c>
      <c r="J23" s="65" t="str">
        <f>"6"</f>
        <v>6</v>
      </c>
      <c r="K23" t="s">
        <v>118</v>
      </c>
      <c r="N23" s="16" t="s">
        <v>237</v>
      </c>
      <c r="O23" t="s">
        <v>70</v>
      </c>
    </row>
    <row r="24" spans="1:25" x14ac:dyDescent="0.35">
      <c r="A24" t="s">
        <v>15</v>
      </c>
      <c r="B24" s="14" t="s">
        <v>172</v>
      </c>
      <c r="C24" t="s">
        <v>14</v>
      </c>
      <c r="D24" t="s">
        <v>163</v>
      </c>
      <c r="F24" t="s">
        <v>308</v>
      </c>
      <c r="J24" s="65" t="str">
        <f>"7"</f>
        <v>7</v>
      </c>
      <c r="K24" t="s">
        <v>119</v>
      </c>
      <c r="N24" s="16" t="s">
        <v>255</v>
      </c>
      <c r="O24" t="s">
        <v>71</v>
      </c>
    </row>
    <row r="25" spans="1:25" x14ac:dyDescent="0.35">
      <c r="A25" t="s">
        <v>15</v>
      </c>
      <c r="B25" s="14" t="s">
        <v>173</v>
      </c>
      <c r="C25" t="s">
        <v>14</v>
      </c>
      <c r="D25" t="s">
        <v>163</v>
      </c>
      <c r="N25" s="16" t="s">
        <v>26</v>
      </c>
      <c r="O25" t="s">
        <v>72</v>
      </c>
    </row>
    <row r="26" spans="1:25" x14ac:dyDescent="0.35">
      <c r="A26" t="s">
        <v>15</v>
      </c>
      <c r="B26" s="14" t="s">
        <v>174</v>
      </c>
      <c r="C26" t="s">
        <v>14</v>
      </c>
      <c r="D26" t="s">
        <v>163</v>
      </c>
      <c r="N26" s="16" t="s">
        <v>261</v>
      </c>
      <c r="O26" t="s">
        <v>73</v>
      </c>
    </row>
    <row r="27" spans="1:25" x14ac:dyDescent="0.35">
      <c r="B27" s="12" t="s">
        <v>16</v>
      </c>
      <c r="J27" s="65" t="str">
        <f>"1"</f>
        <v>1</v>
      </c>
      <c r="K27" t="s">
        <v>113</v>
      </c>
      <c r="N27" s="19" t="s">
        <v>272</v>
      </c>
      <c r="O27" t="s">
        <v>74</v>
      </c>
    </row>
    <row r="28" spans="1:25" x14ac:dyDescent="0.35">
      <c r="A28" t="s">
        <v>16</v>
      </c>
      <c r="B28" s="14" t="s">
        <v>175</v>
      </c>
      <c r="C28" t="s">
        <v>17</v>
      </c>
      <c r="D28" t="s">
        <v>176</v>
      </c>
      <c r="J28" s="65" t="str">
        <f>"2"</f>
        <v>2</v>
      </c>
      <c r="K28" t="s">
        <v>114</v>
      </c>
      <c r="N28" s="16" t="s">
        <v>279</v>
      </c>
      <c r="O28" t="s">
        <v>75</v>
      </c>
    </row>
    <row r="29" spans="1:25" x14ac:dyDescent="0.35">
      <c r="A29" t="s">
        <v>16</v>
      </c>
      <c r="B29" s="14" t="s">
        <v>177</v>
      </c>
      <c r="C29" t="s">
        <v>14</v>
      </c>
      <c r="D29" t="s">
        <v>176</v>
      </c>
      <c r="J29" s="65" t="str">
        <f>"4"</f>
        <v>4</v>
      </c>
      <c r="K29" t="s">
        <v>116</v>
      </c>
    </row>
    <row r="30" spans="1:25" x14ac:dyDescent="0.35">
      <c r="A30" t="s">
        <v>16</v>
      </c>
      <c r="B30" s="14" t="s">
        <v>178</v>
      </c>
      <c r="C30" t="s">
        <v>14</v>
      </c>
      <c r="D30" t="s">
        <v>176</v>
      </c>
      <c r="J30" s="65" t="str">
        <f>"5"</f>
        <v>5</v>
      </c>
      <c r="K30" t="s">
        <v>113</v>
      </c>
    </row>
    <row r="31" spans="1:25" x14ac:dyDescent="0.35">
      <c r="A31" t="s">
        <v>16</v>
      </c>
      <c r="B31" s="14" t="s">
        <v>179</v>
      </c>
      <c r="C31" t="s">
        <v>17</v>
      </c>
      <c r="D31" t="s">
        <v>176</v>
      </c>
      <c r="J31" s="65" t="str">
        <f>"6"</f>
        <v>6</v>
      </c>
      <c r="K31" t="s">
        <v>116</v>
      </c>
    </row>
    <row r="32" spans="1:25" x14ac:dyDescent="0.35">
      <c r="A32" t="s">
        <v>16</v>
      </c>
      <c r="B32" s="15" t="s">
        <v>180</v>
      </c>
      <c r="C32" t="s">
        <v>18</v>
      </c>
      <c r="D32" t="s">
        <v>176</v>
      </c>
      <c r="J32" s="65" t="str">
        <f>"7"</f>
        <v>7</v>
      </c>
      <c r="K32" t="s">
        <v>114</v>
      </c>
    </row>
    <row r="33" spans="1:4" x14ac:dyDescent="0.35">
      <c r="A33" t="s">
        <v>16</v>
      </c>
      <c r="B33" s="15" t="s">
        <v>181</v>
      </c>
      <c r="C33" t="s">
        <v>18</v>
      </c>
      <c r="D33" t="s">
        <v>176</v>
      </c>
    </row>
    <row r="34" spans="1:4" x14ac:dyDescent="0.35">
      <c r="A34" t="s">
        <v>16</v>
      </c>
      <c r="B34" s="15" t="s">
        <v>182</v>
      </c>
      <c r="C34" t="s">
        <v>18</v>
      </c>
      <c r="D34" t="s">
        <v>176</v>
      </c>
    </row>
    <row r="35" spans="1:4" x14ac:dyDescent="0.35">
      <c r="A35" t="s">
        <v>16</v>
      </c>
      <c r="B35" s="15" t="s">
        <v>183</v>
      </c>
      <c r="C35" t="s">
        <v>18</v>
      </c>
      <c r="D35" t="s">
        <v>176</v>
      </c>
    </row>
    <row r="36" spans="1:4" x14ac:dyDescent="0.35">
      <c r="A36" t="s">
        <v>16</v>
      </c>
      <c r="B36" s="15" t="s">
        <v>184</v>
      </c>
      <c r="C36" t="s">
        <v>18</v>
      </c>
      <c r="D36" t="s">
        <v>176</v>
      </c>
    </row>
    <row r="37" spans="1:4" x14ac:dyDescent="0.35">
      <c r="A37" t="s">
        <v>16</v>
      </c>
      <c r="B37" s="15" t="s">
        <v>185</v>
      </c>
      <c r="C37" t="s">
        <v>18</v>
      </c>
      <c r="D37" t="s">
        <v>176</v>
      </c>
    </row>
    <row r="38" spans="1:4" x14ac:dyDescent="0.35">
      <c r="A38" t="s">
        <v>16</v>
      </c>
      <c r="B38" s="15" t="s">
        <v>186</v>
      </c>
      <c r="C38" t="s">
        <v>18</v>
      </c>
      <c r="D38" t="s">
        <v>176</v>
      </c>
    </row>
    <row r="39" spans="1:4" x14ac:dyDescent="0.35">
      <c r="A39" t="s">
        <v>16</v>
      </c>
      <c r="B39" s="15" t="s">
        <v>187</v>
      </c>
      <c r="C39" t="s">
        <v>18</v>
      </c>
      <c r="D39" t="s">
        <v>176</v>
      </c>
    </row>
    <row r="40" spans="1:4" x14ac:dyDescent="0.35">
      <c r="A40" t="s">
        <v>16</v>
      </c>
      <c r="B40" s="15" t="s">
        <v>188</v>
      </c>
      <c r="C40" t="s">
        <v>17</v>
      </c>
      <c r="D40" t="s">
        <v>176</v>
      </c>
    </row>
    <row r="41" spans="1:4" x14ac:dyDescent="0.35">
      <c r="A41" t="s">
        <v>16</v>
      </c>
      <c r="B41" s="15" t="s">
        <v>189</v>
      </c>
      <c r="C41" t="s">
        <v>17</v>
      </c>
      <c r="D41" t="s">
        <v>176</v>
      </c>
    </row>
    <row r="42" spans="1:4" x14ac:dyDescent="0.35">
      <c r="A42" t="s">
        <v>16</v>
      </c>
      <c r="B42" s="15" t="s">
        <v>190</v>
      </c>
      <c r="C42" t="s">
        <v>17</v>
      </c>
      <c r="D42" t="s">
        <v>176</v>
      </c>
    </row>
    <row r="43" spans="1:4" x14ac:dyDescent="0.35">
      <c r="A43" t="s">
        <v>16</v>
      </c>
      <c r="B43" s="15" t="s">
        <v>191</v>
      </c>
      <c r="C43" t="s">
        <v>17</v>
      </c>
      <c r="D43" t="s">
        <v>176</v>
      </c>
    </row>
    <row r="44" spans="1:4" x14ac:dyDescent="0.35">
      <c r="A44" t="s">
        <v>16</v>
      </c>
      <c r="B44" s="15" t="s">
        <v>192</v>
      </c>
      <c r="C44" t="s">
        <v>18</v>
      </c>
      <c r="D44" t="s">
        <v>176</v>
      </c>
    </row>
    <row r="45" spans="1:4" x14ac:dyDescent="0.35">
      <c r="B45" s="16" t="s">
        <v>19</v>
      </c>
    </row>
    <row r="46" spans="1:4" x14ac:dyDescent="0.35">
      <c r="A46" t="s">
        <v>19</v>
      </c>
      <c r="B46" s="14" t="s">
        <v>193</v>
      </c>
      <c r="C46" t="s">
        <v>14</v>
      </c>
      <c r="D46" t="s">
        <v>194</v>
      </c>
    </row>
    <row r="47" spans="1:4" x14ac:dyDescent="0.35">
      <c r="A47" t="s">
        <v>19</v>
      </c>
      <c r="B47" s="14" t="s">
        <v>195</v>
      </c>
      <c r="C47" t="s">
        <v>14</v>
      </c>
      <c r="D47" t="s">
        <v>194</v>
      </c>
    </row>
    <row r="48" spans="1:4" x14ac:dyDescent="0.35">
      <c r="A48" t="s">
        <v>19</v>
      </c>
      <c r="B48" s="14" t="s">
        <v>196</v>
      </c>
      <c r="C48" t="s">
        <v>14</v>
      </c>
      <c r="D48" t="s">
        <v>194</v>
      </c>
    </row>
    <row r="49" spans="1:4" x14ac:dyDescent="0.35">
      <c r="A49" t="s">
        <v>19</v>
      </c>
      <c r="B49" s="14" t="s">
        <v>197</v>
      </c>
      <c r="C49" t="s">
        <v>14</v>
      </c>
      <c r="D49" t="s">
        <v>194</v>
      </c>
    </row>
    <row r="50" spans="1:4" x14ac:dyDescent="0.35">
      <c r="A50" t="s">
        <v>19</v>
      </c>
      <c r="B50" s="14" t="s">
        <v>198</v>
      </c>
      <c r="C50" t="s">
        <v>14</v>
      </c>
      <c r="D50" t="s">
        <v>194</v>
      </c>
    </row>
    <row r="51" spans="1:4" x14ac:dyDescent="0.35">
      <c r="A51" t="s">
        <v>19</v>
      </c>
      <c r="B51" s="14" t="s">
        <v>199</v>
      </c>
      <c r="C51" t="s">
        <v>14</v>
      </c>
      <c r="D51" t="s">
        <v>194</v>
      </c>
    </row>
    <row r="52" spans="1:4" x14ac:dyDescent="0.35">
      <c r="A52" t="s">
        <v>19</v>
      </c>
      <c r="B52" s="14" t="s">
        <v>200</v>
      </c>
      <c r="C52" t="s">
        <v>14</v>
      </c>
      <c r="D52" t="s">
        <v>194</v>
      </c>
    </row>
    <row r="53" spans="1:4" x14ac:dyDescent="0.35">
      <c r="B53" s="16" t="s">
        <v>20</v>
      </c>
    </row>
    <row r="54" spans="1:4" x14ac:dyDescent="0.35">
      <c r="A54" t="s">
        <v>20</v>
      </c>
      <c r="B54" s="14" t="s">
        <v>201</v>
      </c>
      <c r="C54" t="s">
        <v>14</v>
      </c>
      <c r="D54" t="s">
        <v>202</v>
      </c>
    </row>
    <row r="55" spans="1:4" x14ac:dyDescent="0.35">
      <c r="A55" t="s">
        <v>20</v>
      </c>
      <c r="B55" s="14" t="s">
        <v>203</v>
      </c>
      <c r="C55" t="s">
        <v>14</v>
      </c>
      <c r="D55" t="s">
        <v>202</v>
      </c>
    </row>
    <row r="56" spans="1:4" x14ac:dyDescent="0.35">
      <c r="A56" t="s">
        <v>20</v>
      </c>
      <c r="B56" s="14" t="s">
        <v>204</v>
      </c>
      <c r="C56" t="s">
        <v>14</v>
      </c>
      <c r="D56" t="s">
        <v>202</v>
      </c>
    </row>
    <row r="57" spans="1:4" x14ac:dyDescent="0.35">
      <c r="A57" t="s">
        <v>20</v>
      </c>
      <c r="B57" s="14" t="s">
        <v>205</v>
      </c>
      <c r="C57" t="s">
        <v>14</v>
      </c>
      <c r="D57" t="s">
        <v>202</v>
      </c>
    </row>
    <row r="58" spans="1:4" x14ac:dyDescent="0.35">
      <c r="A58" t="s">
        <v>20</v>
      </c>
      <c r="B58" s="14" t="s">
        <v>206</v>
      </c>
      <c r="C58" t="s">
        <v>14</v>
      </c>
      <c r="D58" t="s">
        <v>202</v>
      </c>
    </row>
    <row r="59" spans="1:4" x14ac:dyDescent="0.35">
      <c r="A59" t="s">
        <v>20</v>
      </c>
      <c r="B59" s="14" t="s">
        <v>207</v>
      </c>
      <c r="C59" t="s">
        <v>14</v>
      </c>
      <c r="D59" t="s">
        <v>202</v>
      </c>
    </row>
    <row r="60" spans="1:4" x14ac:dyDescent="0.35">
      <c r="A60" t="s">
        <v>20</v>
      </c>
      <c r="B60" s="14" t="s">
        <v>208</v>
      </c>
      <c r="C60" t="s">
        <v>14</v>
      </c>
      <c r="D60" t="s">
        <v>202</v>
      </c>
    </row>
    <row r="61" spans="1:4" x14ac:dyDescent="0.35">
      <c r="A61" t="s">
        <v>20</v>
      </c>
      <c r="B61" s="14" t="s">
        <v>209</v>
      </c>
      <c r="C61" t="s">
        <v>14</v>
      </c>
      <c r="D61" t="s">
        <v>202</v>
      </c>
    </row>
    <row r="62" spans="1:4" x14ac:dyDescent="0.35">
      <c r="A62" t="s">
        <v>20</v>
      </c>
      <c r="B62" s="14" t="s">
        <v>210</v>
      </c>
      <c r="C62" t="s">
        <v>14</v>
      </c>
      <c r="D62" t="s">
        <v>202</v>
      </c>
    </row>
    <row r="63" spans="1:4" x14ac:dyDescent="0.35">
      <c r="A63" t="s">
        <v>20</v>
      </c>
      <c r="B63" s="14" t="s">
        <v>211</v>
      </c>
      <c r="C63" t="s">
        <v>14</v>
      </c>
      <c r="D63" t="s">
        <v>202</v>
      </c>
    </row>
    <row r="64" spans="1:4" x14ac:dyDescent="0.35">
      <c r="A64" t="s">
        <v>20</v>
      </c>
      <c r="B64" s="14" t="s">
        <v>212</v>
      </c>
      <c r="C64" t="s">
        <v>14</v>
      </c>
      <c r="D64" t="s">
        <v>202</v>
      </c>
    </row>
    <row r="65" spans="1:4" x14ac:dyDescent="0.35">
      <c r="A65" t="s">
        <v>20</v>
      </c>
      <c r="B65" s="14" t="s">
        <v>213</v>
      </c>
      <c r="C65" t="s">
        <v>14</v>
      </c>
      <c r="D65" t="s">
        <v>202</v>
      </c>
    </row>
    <row r="66" spans="1:4" x14ac:dyDescent="0.35">
      <c r="A66" t="s">
        <v>20</v>
      </c>
      <c r="B66" s="14" t="s">
        <v>214</v>
      </c>
      <c r="C66" t="s">
        <v>17</v>
      </c>
      <c r="D66" t="s">
        <v>202</v>
      </c>
    </row>
    <row r="67" spans="1:4" x14ac:dyDescent="0.35">
      <c r="A67" t="s">
        <v>20</v>
      </c>
      <c r="B67" s="14" t="s">
        <v>215</v>
      </c>
      <c r="C67" t="s">
        <v>17</v>
      </c>
      <c r="D67" t="s">
        <v>202</v>
      </c>
    </row>
    <row r="68" spans="1:4" x14ac:dyDescent="0.35">
      <c r="A68" t="s">
        <v>20</v>
      </c>
      <c r="B68" s="14" t="s">
        <v>216</v>
      </c>
      <c r="C68" t="s">
        <v>17</v>
      </c>
      <c r="D68" t="s">
        <v>202</v>
      </c>
    </row>
    <row r="69" spans="1:4" x14ac:dyDescent="0.35">
      <c r="A69" t="s">
        <v>20</v>
      </c>
      <c r="B69" s="14" t="s">
        <v>217</v>
      </c>
      <c r="C69" t="s">
        <v>14</v>
      </c>
      <c r="D69" t="s">
        <v>202</v>
      </c>
    </row>
    <row r="70" spans="1:4" x14ac:dyDescent="0.35">
      <c r="A70" t="s">
        <v>20</v>
      </c>
      <c r="B70" s="14" t="s">
        <v>218</v>
      </c>
      <c r="C70" t="s">
        <v>14</v>
      </c>
      <c r="D70" t="s">
        <v>202</v>
      </c>
    </row>
    <row r="71" spans="1:4" x14ac:dyDescent="0.35">
      <c r="A71" t="s">
        <v>20</v>
      </c>
      <c r="B71" s="14" t="s">
        <v>219</v>
      </c>
      <c r="C71" t="s">
        <v>14</v>
      </c>
      <c r="D71" t="s">
        <v>202</v>
      </c>
    </row>
    <row r="72" spans="1:4" x14ac:dyDescent="0.35">
      <c r="A72" t="s">
        <v>20</v>
      </c>
      <c r="B72" s="14" t="s">
        <v>220</v>
      </c>
      <c r="C72" t="s">
        <v>18</v>
      </c>
      <c r="D72" t="s">
        <v>202</v>
      </c>
    </row>
    <row r="73" spans="1:4" x14ac:dyDescent="0.35">
      <c r="B73" s="16" t="s">
        <v>21</v>
      </c>
    </row>
    <row r="74" spans="1:4" x14ac:dyDescent="0.35">
      <c r="B74" s="14" t="s">
        <v>221</v>
      </c>
      <c r="C74" t="s">
        <v>14</v>
      </c>
      <c r="D74" t="s">
        <v>222</v>
      </c>
    </row>
    <row r="75" spans="1:4" x14ac:dyDescent="0.35">
      <c r="B75" s="14" t="s">
        <v>223</v>
      </c>
      <c r="C75" t="s">
        <v>14</v>
      </c>
      <c r="D75" t="s">
        <v>222</v>
      </c>
    </row>
    <row r="76" spans="1:4" x14ac:dyDescent="0.35">
      <c r="B76" s="14" t="s">
        <v>224</v>
      </c>
      <c r="C76" t="s">
        <v>14</v>
      </c>
      <c r="D76" t="s">
        <v>222</v>
      </c>
    </row>
    <row r="77" spans="1:4" x14ac:dyDescent="0.35">
      <c r="B77" s="14" t="s">
        <v>225</v>
      </c>
      <c r="C77" t="s">
        <v>14</v>
      </c>
      <c r="D77" t="s">
        <v>222</v>
      </c>
    </row>
    <row r="78" spans="1:4" x14ac:dyDescent="0.35">
      <c r="B78" s="14" t="s">
        <v>226</v>
      </c>
      <c r="C78" t="s">
        <v>14</v>
      </c>
      <c r="D78" t="s">
        <v>222</v>
      </c>
    </row>
    <row r="79" spans="1:4" x14ac:dyDescent="0.35">
      <c r="B79" s="14" t="s">
        <v>168</v>
      </c>
      <c r="C79" t="s">
        <v>14</v>
      </c>
      <c r="D79" t="s">
        <v>222</v>
      </c>
    </row>
    <row r="80" spans="1:4" x14ac:dyDescent="0.35">
      <c r="B80" s="14" t="s">
        <v>227</v>
      </c>
      <c r="C80" t="s">
        <v>14</v>
      </c>
      <c r="D80" t="s">
        <v>222</v>
      </c>
    </row>
    <row r="81" spans="2:4" x14ac:dyDescent="0.35">
      <c r="B81" s="14" t="s">
        <v>228</v>
      </c>
      <c r="C81" t="s">
        <v>14</v>
      </c>
      <c r="D81" t="s">
        <v>222</v>
      </c>
    </row>
    <row r="82" spans="2:4" x14ac:dyDescent="0.35">
      <c r="B82" s="14" t="s">
        <v>229</v>
      </c>
      <c r="C82" t="s">
        <v>14</v>
      </c>
      <c r="D82" t="s">
        <v>222</v>
      </c>
    </row>
    <row r="83" spans="2:4" x14ac:dyDescent="0.35">
      <c r="B83" s="14" t="s">
        <v>230</v>
      </c>
      <c r="C83" t="s">
        <v>14</v>
      </c>
      <c r="D83" t="s">
        <v>222</v>
      </c>
    </row>
    <row r="84" spans="2:4" x14ac:dyDescent="0.35">
      <c r="B84" s="14" t="s">
        <v>231</v>
      </c>
      <c r="C84" t="s">
        <v>14</v>
      </c>
      <c r="D84" t="s">
        <v>222</v>
      </c>
    </row>
    <row r="85" spans="2:4" x14ac:dyDescent="0.35">
      <c r="B85" s="14" t="s">
        <v>232</v>
      </c>
      <c r="C85" t="s">
        <v>18</v>
      </c>
      <c r="D85" t="s">
        <v>222</v>
      </c>
    </row>
    <row r="86" spans="2:4" x14ac:dyDescent="0.35">
      <c r="B86" s="14" t="s">
        <v>233</v>
      </c>
      <c r="C86" t="s">
        <v>18</v>
      </c>
      <c r="D86" t="s">
        <v>222</v>
      </c>
    </row>
    <row r="87" spans="2:4" x14ac:dyDescent="0.35">
      <c r="B87" s="14" t="s">
        <v>187</v>
      </c>
      <c r="C87" t="s">
        <v>18</v>
      </c>
      <c r="D87" t="s">
        <v>222</v>
      </c>
    </row>
    <row r="88" spans="2:4" x14ac:dyDescent="0.35">
      <c r="B88" s="14" t="s">
        <v>234</v>
      </c>
      <c r="C88" t="s">
        <v>18</v>
      </c>
      <c r="D88" t="s">
        <v>222</v>
      </c>
    </row>
    <row r="89" spans="2:4" x14ac:dyDescent="0.35">
      <c r="B89" s="14" t="s">
        <v>235</v>
      </c>
      <c r="C89" t="s">
        <v>18</v>
      </c>
      <c r="D89" t="s">
        <v>222</v>
      </c>
    </row>
    <row r="90" spans="2:4" x14ac:dyDescent="0.35">
      <c r="B90" s="16" t="s">
        <v>22</v>
      </c>
    </row>
    <row r="91" spans="2:4" x14ac:dyDescent="0.35">
      <c r="B91" s="14" t="s">
        <v>236</v>
      </c>
      <c r="C91" t="s">
        <v>14</v>
      </c>
      <c r="D91" t="s">
        <v>237</v>
      </c>
    </row>
    <row r="92" spans="2:4" x14ac:dyDescent="0.35">
      <c r="B92" s="14" t="s">
        <v>238</v>
      </c>
      <c r="C92" t="s">
        <v>14</v>
      </c>
      <c r="D92" t="s">
        <v>237</v>
      </c>
    </row>
    <row r="93" spans="2:4" x14ac:dyDescent="0.35">
      <c r="B93" s="14" t="s">
        <v>239</v>
      </c>
      <c r="C93" t="s">
        <v>14</v>
      </c>
      <c r="D93" t="s">
        <v>237</v>
      </c>
    </row>
    <row r="94" spans="2:4" x14ac:dyDescent="0.35">
      <c r="B94" s="14" t="s">
        <v>240</v>
      </c>
      <c r="C94" t="s">
        <v>14</v>
      </c>
      <c r="D94" t="s">
        <v>237</v>
      </c>
    </row>
    <row r="95" spans="2:4" x14ac:dyDescent="0.35">
      <c r="B95" s="14" t="s">
        <v>241</v>
      </c>
      <c r="C95" t="s">
        <v>14</v>
      </c>
      <c r="D95" t="s">
        <v>237</v>
      </c>
    </row>
    <row r="96" spans="2:4" x14ac:dyDescent="0.35">
      <c r="B96" s="14" t="s">
        <v>242</v>
      </c>
      <c r="C96" t="s">
        <v>14</v>
      </c>
      <c r="D96" t="s">
        <v>237</v>
      </c>
    </row>
    <row r="97" spans="2:4" x14ac:dyDescent="0.35">
      <c r="B97" s="14" t="s">
        <v>243</v>
      </c>
      <c r="C97" t="s">
        <v>14</v>
      </c>
      <c r="D97" t="s">
        <v>237</v>
      </c>
    </row>
    <row r="98" spans="2:4" x14ac:dyDescent="0.35">
      <c r="B98" s="14" t="s">
        <v>244</v>
      </c>
      <c r="C98" t="s">
        <v>14</v>
      </c>
      <c r="D98" t="s">
        <v>237</v>
      </c>
    </row>
    <row r="99" spans="2:4" x14ac:dyDescent="0.35">
      <c r="B99" s="14" t="s">
        <v>245</v>
      </c>
      <c r="C99" t="s">
        <v>14</v>
      </c>
      <c r="D99" t="s">
        <v>237</v>
      </c>
    </row>
    <row r="100" spans="2:4" x14ac:dyDescent="0.35">
      <c r="B100" s="14" t="s">
        <v>237</v>
      </c>
      <c r="C100" t="s">
        <v>14</v>
      </c>
      <c r="D100" t="s">
        <v>237</v>
      </c>
    </row>
    <row r="101" spans="2:4" x14ac:dyDescent="0.35">
      <c r="B101" s="14" t="s">
        <v>246</v>
      </c>
      <c r="C101" t="s">
        <v>14</v>
      </c>
      <c r="D101" t="s">
        <v>237</v>
      </c>
    </row>
    <row r="102" spans="2:4" x14ac:dyDescent="0.35">
      <c r="B102" s="14" t="s">
        <v>247</v>
      </c>
      <c r="C102" t="s">
        <v>14</v>
      </c>
      <c r="D102" t="s">
        <v>237</v>
      </c>
    </row>
    <row r="103" spans="2:4" x14ac:dyDescent="0.35">
      <c r="B103" s="14" t="s">
        <v>248</v>
      </c>
      <c r="C103" t="s">
        <v>14</v>
      </c>
      <c r="D103" t="s">
        <v>237</v>
      </c>
    </row>
    <row r="104" spans="2:4" x14ac:dyDescent="0.35">
      <c r="B104" s="14" t="s">
        <v>249</v>
      </c>
      <c r="C104" t="s">
        <v>14</v>
      </c>
      <c r="D104" t="s">
        <v>237</v>
      </c>
    </row>
    <row r="105" spans="2:4" x14ac:dyDescent="0.35">
      <c r="B105" s="14" t="s">
        <v>250</v>
      </c>
      <c r="C105" t="s">
        <v>14</v>
      </c>
      <c r="D105" t="s">
        <v>237</v>
      </c>
    </row>
    <row r="106" spans="2:4" x14ac:dyDescent="0.35">
      <c r="B106" s="14" t="s">
        <v>251</v>
      </c>
      <c r="C106" t="s">
        <v>14</v>
      </c>
      <c r="D106" t="s">
        <v>237</v>
      </c>
    </row>
    <row r="107" spans="2:4" x14ac:dyDescent="0.35">
      <c r="B107" s="14" t="s">
        <v>252</v>
      </c>
      <c r="C107" t="s">
        <v>14</v>
      </c>
      <c r="D107" t="s">
        <v>237</v>
      </c>
    </row>
    <row r="108" spans="2:4" x14ac:dyDescent="0.35">
      <c r="B108" s="14" t="s">
        <v>253</v>
      </c>
      <c r="C108" t="s">
        <v>14</v>
      </c>
      <c r="D108" t="s">
        <v>237</v>
      </c>
    </row>
    <row r="109" spans="2:4" x14ac:dyDescent="0.35">
      <c r="B109" s="14" t="s">
        <v>254</v>
      </c>
      <c r="C109" t="s">
        <v>14</v>
      </c>
      <c r="D109" t="s">
        <v>237</v>
      </c>
    </row>
    <row r="110" spans="2:4" x14ac:dyDescent="0.35">
      <c r="B110" s="16" t="s">
        <v>24</v>
      </c>
    </row>
    <row r="111" spans="2:4" x14ac:dyDescent="0.35">
      <c r="B111" s="17" t="s">
        <v>255</v>
      </c>
      <c r="C111" t="s">
        <v>14</v>
      </c>
      <c r="D111" t="s">
        <v>255</v>
      </c>
    </row>
    <row r="112" spans="2:4" x14ac:dyDescent="0.35">
      <c r="B112" s="16" t="s">
        <v>26</v>
      </c>
    </row>
    <row r="113" spans="2:4" x14ac:dyDescent="0.35">
      <c r="B113" s="14" t="s">
        <v>256</v>
      </c>
      <c r="C113" t="s">
        <v>14</v>
      </c>
      <c r="D113" t="s">
        <v>26</v>
      </c>
    </row>
    <row r="114" spans="2:4" x14ac:dyDescent="0.35">
      <c r="B114" s="14" t="s">
        <v>257</v>
      </c>
      <c r="C114" t="s">
        <v>14</v>
      </c>
      <c r="D114" t="s">
        <v>26</v>
      </c>
    </row>
    <row r="115" spans="2:4" x14ac:dyDescent="0.35">
      <c r="B115" s="18" t="s">
        <v>258</v>
      </c>
      <c r="C115" t="s">
        <v>14</v>
      </c>
      <c r="D115" t="s">
        <v>26</v>
      </c>
    </row>
    <row r="116" spans="2:4" x14ac:dyDescent="0.35">
      <c r="B116" s="14" t="s">
        <v>259</v>
      </c>
      <c r="C116" t="s">
        <v>14</v>
      </c>
      <c r="D116" t="s">
        <v>26</v>
      </c>
    </row>
    <row r="117" spans="2:4" x14ac:dyDescent="0.35">
      <c r="B117" s="16" t="s">
        <v>27</v>
      </c>
    </row>
    <row r="118" spans="2:4" x14ac:dyDescent="0.35">
      <c r="B118" s="14" t="s">
        <v>260</v>
      </c>
      <c r="C118" t="s">
        <v>14</v>
      </c>
      <c r="D118" t="s">
        <v>261</v>
      </c>
    </row>
    <row r="119" spans="2:4" x14ac:dyDescent="0.35">
      <c r="B119" s="14" t="s">
        <v>262</v>
      </c>
      <c r="C119" t="s">
        <v>14</v>
      </c>
      <c r="D119" t="s">
        <v>261</v>
      </c>
    </row>
    <row r="120" spans="2:4" x14ac:dyDescent="0.35">
      <c r="B120" s="14" t="s">
        <v>263</v>
      </c>
      <c r="C120" t="s">
        <v>14</v>
      </c>
      <c r="D120" t="s">
        <v>261</v>
      </c>
    </row>
    <row r="121" spans="2:4" x14ac:dyDescent="0.35">
      <c r="B121" s="14" t="s">
        <v>264</v>
      </c>
      <c r="C121" t="s">
        <v>14</v>
      </c>
      <c r="D121" t="s">
        <v>261</v>
      </c>
    </row>
    <row r="122" spans="2:4" x14ac:dyDescent="0.35">
      <c r="B122" s="14" t="s">
        <v>265</v>
      </c>
      <c r="C122" t="s">
        <v>14</v>
      </c>
      <c r="D122" t="s">
        <v>261</v>
      </c>
    </row>
    <row r="123" spans="2:4" x14ac:dyDescent="0.35">
      <c r="B123" s="14" t="s">
        <v>266</v>
      </c>
      <c r="C123" t="s">
        <v>14</v>
      </c>
      <c r="D123" t="s">
        <v>261</v>
      </c>
    </row>
    <row r="124" spans="2:4" x14ac:dyDescent="0.35">
      <c r="B124" s="14" t="s">
        <v>267</v>
      </c>
      <c r="C124" t="s">
        <v>14</v>
      </c>
      <c r="D124" t="s">
        <v>261</v>
      </c>
    </row>
    <row r="125" spans="2:4" x14ac:dyDescent="0.35">
      <c r="B125" s="14" t="s">
        <v>268</v>
      </c>
      <c r="C125" t="s">
        <v>14</v>
      </c>
      <c r="D125" t="s">
        <v>261</v>
      </c>
    </row>
    <row r="126" spans="2:4" x14ac:dyDescent="0.35">
      <c r="B126" s="14" t="s">
        <v>269</v>
      </c>
      <c r="C126" t="s">
        <v>14</v>
      </c>
      <c r="D126" t="s">
        <v>261</v>
      </c>
    </row>
    <row r="127" spans="2:4" x14ac:dyDescent="0.35">
      <c r="B127" s="14" t="s">
        <v>270</v>
      </c>
      <c r="C127" t="s">
        <v>14</v>
      </c>
      <c r="D127" t="s">
        <v>261</v>
      </c>
    </row>
    <row r="128" spans="2:4" x14ac:dyDescent="0.35">
      <c r="B128" s="19" t="s">
        <v>28</v>
      </c>
    </row>
    <row r="129" spans="2:4" x14ac:dyDescent="0.35">
      <c r="B129" s="14" t="s">
        <v>271</v>
      </c>
      <c r="C129" t="s">
        <v>18</v>
      </c>
      <c r="D129" t="s">
        <v>272</v>
      </c>
    </row>
    <row r="130" spans="2:4" x14ac:dyDescent="0.35">
      <c r="B130" s="14" t="s">
        <v>273</v>
      </c>
      <c r="C130" t="s">
        <v>18</v>
      </c>
      <c r="D130" t="s">
        <v>272</v>
      </c>
    </row>
    <row r="131" spans="2:4" x14ac:dyDescent="0.35">
      <c r="B131" s="14" t="s">
        <v>274</v>
      </c>
      <c r="C131" t="s">
        <v>18</v>
      </c>
      <c r="D131" t="s">
        <v>272</v>
      </c>
    </row>
    <row r="132" spans="2:4" x14ac:dyDescent="0.35">
      <c r="B132" s="14" t="s">
        <v>275</v>
      </c>
      <c r="C132" t="s">
        <v>18</v>
      </c>
      <c r="D132" t="s">
        <v>272</v>
      </c>
    </row>
    <row r="133" spans="2:4" x14ac:dyDescent="0.35">
      <c r="B133" s="14" t="s">
        <v>276</v>
      </c>
      <c r="C133" t="s">
        <v>18</v>
      </c>
      <c r="D133" t="s">
        <v>272</v>
      </c>
    </row>
    <row r="134" spans="2:4" x14ac:dyDescent="0.35">
      <c r="B134" s="16" t="s">
        <v>29</v>
      </c>
    </row>
    <row r="135" spans="2:4" x14ac:dyDescent="0.35">
      <c r="B135" s="14" t="s">
        <v>277</v>
      </c>
      <c r="C135" t="s">
        <v>14</v>
      </c>
    </row>
    <row r="136" spans="2:4" x14ac:dyDescent="0.35">
      <c r="B136" s="16" t="s">
        <v>30</v>
      </c>
    </row>
    <row r="137" spans="2:4" x14ac:dyDescent="0.35">
      <c r="B137" s="14" t="s">
        <v>278</v>
      </c>
      <c r="C137" t="s">
        <v>17</v>
      </c>
      <c r="D137" t="s">
        <v>279</v>
      </c>
    </row>
    <row r="138" spans="2:4" x14ac:dyDescent="0.35">
      <c r="B138" s="20" t="s">
        <v>31</v>
      </c>
    </row>
  </sheetData>
  <sheetProtection password="CF85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F124"/>
  <sheetViews>
    <sheetView topLeftCell="E1" workbookViewId="0">
      <selection activeCell="L10" sqref="L10"/>
    </sheetView>
  </sheetViews>
  <sheetFormatPr defaultRowHeight="15.5" x14ac:dyDescent="0.35"/>
  <cols>
    <col min="1" max="1" width="14.07421875" bestFit="1" customWidth="1"/>
    <col min="2" max="2" width="51.69140625" bestFit="1" customWidth="1"/>
    <col min="3" max="4" width="23.69140625" customWidth="1"/>
    <col min="6" max="6" width="19.84375" bestFit="1" customWidth="1"/>
    <col min="14" max="14" width="37.23046875" bestFit="1" customWidth="1"/>
    <col min="19" max="19" width="23.84375" bestFit="1" customWidth="1"/>
    <col min="20" max="20" width="35.3046875" bestFit="1" customWidth="1"/>
    <col min="21" max="21" width="50.84375" bestFit="1" customWidth="1"/>
    <col min="22" max="22" width="50.84375" customWidth="1"/>
    <col min="23" max="23" width="20.23046875" bestFit="1" customWidth="1"/>
    <col min="24" max="24" width="36.69140625" bestFit="1" customWidth="1"/>
    <col min="25" max="25" width="50.84375" bestFit="1" customWidth="1"/>
    <col min="26" max="26" width="31.4609375" bestFit="1" customWidth="1"/>
    <col min="27" max="27" width="9.84375" bestFit="1" customWidth="1"/>
    <col min="28" max="28" width="12.07421875" bestFit="1" customWidth="1"/>
    <col min="29" max="29" width="37.23046875" bestFit="1" customWidth="1"/>
    <col min="30" max="30" width="52.23046875" bestFit="1" customWidth="1"/>
    <col min="31" max="31" width="52.3046875" bestFit="1" customWidth="1"/>
    <col min="32" max="32" width="48.3046875" bestFit="1" customWidth="1"/>
  </cols>
  <sheetData>
    <row r="1" spans="1:32" x14ac:dyDescent="0.35">
      <c r="S1" s="12" t="s">
        <v>12</v>
      </c>
      <c r="T1" s="12" t="s">
        <v>15</v>
      </c>
      <c r="U1" s="12" t="s">
        <v>16</v>
      </c>
      <c r="V1" s="16" t="s">
        <v>77</v>
      </c>
      <c r="W1" s="16" t="s">
        <v>19</v>
      </c>
      <c r="X1" s="16" t="s">
        <v>20</v>
      </c>
      <c r="Y1" s="16" t="s">
        <v>21</v>
      </c>
      <c r="Z1" s="16" t="s">
        <v>23</v>
      </c>
      <c r="AA1" s="16" t="s">
        <v>25</v>
      </c>
      <c r="AB1" s="16" t="s">
        <v>78</v>
      </c>
      <c r="AC1" s="16" t="s">
        <v>26</v>
      </c>
      <c r="AD1" s="16" t="s">
        <v>27</v>
      </c>
      <c r="AE1" s="16" t="s">
        <v>29</v>
      </c>
      <c r="AF1" s="16" t="s">
        <v>30</v>
      </c>
    </row>
    <row r="2" spans="1:32" ht="31.5" thickBot="1" x14ac:dyDescent="0.4">
      <c r="B2" s="12" t="s">
        <v>12</v>
      </c>
      <c r="C2" s="13" t="s">
        <v>13</v>
      </c>
      <c r="D2" s="13"/>
      <c r="E2" t="s">
        <v>10</v>
      </c>
      <c r="F2" t="s">
        <v>32</v>
      </c>
      <c r="S2" t="s">
        <v>80</v>
      </c>
      <c r="T2" t="s">
        <v>81</v>
      </c>
      <c r="U2" t="s">
        <v>82</v>
      </c>
      <c r="V2" t="s">
        <v>83</v>
      </c>
      <c r="W2" t="s">
        <v>84</v>
      </c>
      <c r="X2" t="s">
        <v>85</v>
      </c>
      <c r="Y2" t="s">
        <v>86</v>
      </c>
      <c r="Z2" t="s">
        <v>87</v>
      </c>
      <c r="AA2" t="s">
        <v>88</v>
      </c>
      <c r="AB2" t="s">
        <v>89</v>
      </c>
      <c r="AC2" t="s">
        <v>90</v>
      </c>
      <c r="AD2" t="s">
        <v>91</v>
      </c>
      <c r="AE2" t="s">
        <v>92</v>
      </c>
      <c r="AF2" t="s">
        <v>93</v>
      </c>
    </row>
    <row r="3" spans="1:32" ht="31.5" thickBot="1" x14ac:dyDescent="0.4">
      <c r="A3" t="s">
        <v>12</v>
      </c>
      <c r="B3" s="14" t="s">
        <v>151</v>
      </c>
      <c r="C3" t="s">
        <v>17</v>
      </c>
      <c r="D3" t="s">
        <v>150</v>
      </c>
      <c r="E3" t="s">
        <v>45</v>
      </c>
      <c r="F3" t="s">
        <v>46</v>
      </c>
      <c r="J3" s="21" t="s">
        <v>14</v>
      </c>
      <c r="K3" s="22" t="s">
        <v>18</v>
      </c>
      <c r="L3" s="23" t="s">
        <v>17</v>
      </c>
      <c r="N3" s="24"/>
      <c r="O3" s="25"/>
      <c r="S3" s="14" t="s">
        <v>151</v>
      </c>
      <c r="T3" s="14" t="s">
        <v>164</v>
      </c>
      <c r="U3" s="14" t="s">
        <v>175</v>
      </c>
      <c r="V3" s="35" t="s">
        <v>286</v>
      </c>
      <c r="W3" s="14" t="s">
        <v>193</v>
      </c>
      <c r="X3" s="14" t="s">
        <v>201</v>
      </c>
      <c r="Y3" s="14" t="s">
        <v>221</v>
      </c>
      <c r="Z3" s="14" t="s">
        <v>236</v>
      </c>
      <c r="AA3" s="17" t="s">
        <v>255</v>
      </c>
      <c r="AB3" s="36" t="s">
        <v>291</v>
      </c>
      <c r="AC3" s="14" t="s">
        <v>293</v>
      </c>
      <c r="AD3" s="14" t="s">
        <v>260</v>
      </c>
      <c r="AE3" s="14" t="s">
        <v>295</v>
      </c>
      <c r="AF3" s="14" t="s">
        <v>297</v>
      </c>
    </row>
    <row r="4" spans="1:32" x14ac:dyDescent="0.35">
      <c r="A4" t="s">
        <v>12</v>
      </c>
      <c r="B4" s="14" t="s">
        <v>152</v>
      </c>
      <c r="C4" t="s">
        <v>17</v>
      </c>
      <c r="D4" t="s">
        <v>150</v>
      </c>
      <c r="F4" t="s">
        <v>47</v>
      </c>
      <c r="J4" s="26" t="s">
        <v>48</v>
      </c>
      <c r="K4" s="2" t="s">
        <v>79</v>
      </c>
      <c r="L4" s="27" t="s">
        <v>298</v>
      </c>
      <c r="N4" s="28"/>
      <c r="O4" s="23"/>
      <c r="S4" s="14" t="s">
        <v>152</v>
      </c>
      <c r="T4" s="14" t="s">
        <v>165</v>
      </c>
      <c r="U4" s="14" t="s">
        <v>177</v>
      </c>
      <c r="W4" s="14" t="s">
        <v>195</v>
      </c>
      <c r="X4" s="14" t="s">
        <v>203</v>
      </c>
      <c r="Y4" s="14" t="s">
        <v>223</v>
      </c>
      <c r="Z4" s="14" t="s">
        <v>238</v>
      </c>
      <c r="AC4" s="14" t="s">
        <v>257</v>
      </c>
      <c r="AD4" s="14" t="s">
        <v>262</v>
      </c>
    </row>
    <row r="5" spans="1:32" ht="16" thickBot="1" x14ac:dyDescent="0.4">
      <c r="A5" t="s">
        <v>12</v>
      </c>
      <c r="B5" s="14" t="s">
        <v>153</v>
      </c>
      <c r="C5" t="s">
        <v>17</v>
      </c>
      <c r="D5" t="s">
        <v>150</v>
      </c>
      <c r="F5" t="s">
        <v>51</v>
      </c>
      <c r="J5" s="29"/>
      <c r="K5" s="30"/>
      <c r="L5" s="33" t="s">
        <v>299</v>
      </c>
      <c r="N5" s="31"/>
      <c r="O5" s="27"/>
      <c r="S5" s="14" t="s">
        <v>153</v>
      </c>
      <c r="T5" s="14" t="s">
        <v>166</v>
      </c>
      <c r="U5" s="14" t="s">
        <v>178</v>
      </c>
      <c r="W5" s="14" t="s">
        <v>196</v>
      </c>
      <c r="X5" s="14" t="s">
        <v>204</v>
      </c>
      <c r="Y5" s="14" t="s">
        <v>224</v>
      </c>
      <c r="Z5" s="14" t="s">
        <v>239</v>
      </c>
      <c r="AC5" s="18" t="s">
        <v>258</v>
      </c>
      <c r="AD5" s="14" t="s">
        <v>263</v>
      </c>
    </row>
    <row r="6" spans="1:32" x14ac:dyDescent="0.35">
      <c r="A6" t="s">
        <v>12</v>
      </c>
      <c r="B6" s="14" t="s">
        <v>154</v>
      </c>
      <c r="C6" t="s">
        <v>17</v>
      </c>
      <c r="D6" t="s">
        <v>150</v>
      </c>
      <c r="F6" t="s">
        <v>55</v>
      </c>
      <c r="N6" s="31"/>
      <c r="O6" s="27"/>
      <c r="S6" s="14" t="s">
        <v>154</v>
      </c>
      <c r="T6" s="14" t="s">
        <v>167</v>
      </c>
      <c r="U6" s="14" t="s">
        <v>179</v>
      </c>
      <c r="W6" s="14" t="s">
        <v>197</v>
      </c>
      <c r="X6" s="14" t="s">
        <v>205</v>
      </c>
      <c r="Y6" s="14" t="s">
        <v>225</v>
      </c>
      <c r="Z6" s="14" t="s">
        <v>240</v>
      </c>
      <c r="AC6" s="14" t="s">
        <v>259</v>
      </c>
      <c r="AD6" s="14" t="s">
        <v>264</v>
      </c>
    </row>
    <row r="7" spans="1:32" x14ac:dyDescent="0.35">
      <c r="A7" t="s">
        <v>12</v>
      </c>
      <c r="B7" s="14" t="s">
        <v>155</v>
      </c>
      <c r="C7" t="s">
        <v>17</v>
      </c>
      <c r="D7" t="s">
        <v>150</v>
      </c>
      <c r="F7" t="s">
        <v>7</v>
      </c>
      <c r="N7" s="31"/>
      <c r="O7" s="27"/>
      <c r="S7" s="14" t="s">
        <v>155</v>
      </c>
      <c r="T7" s="14" t="s">
        <v>168</v>
      </c>
      <c r="U7" s="15" t="s">
        <v>188</v>
      </c>
      <c r="W7" s="14" t="s">
        <v>288</v>
      </c>
      <c r="X7" s="14" t="s">
        <v>206</v>
      </c>
      <c r="Y7" s="14" t="s">
        <v>226</v>
      </c>
      <c r="Z7" s="14" t="s">
        <v>241</v>
      </c>
      <c r="AC7" s="15" t="s">
        <v>294</v>
      </c>
      <c r="AD7" s="14" t="s">
        <v>265</v>
      </c>
    </row>
    <row r="8" spans="1:32" ht="16" thickBot="1" x14ac:dyDescent="0.4">
      <c r="A8" t="s">
        <v>12</v>
      </c>
      <c r="B8" s="14" t="s">
        <v>156</v>
      </c>
      <c r="C8" t="s">
        <v>17</v>
      </c>
      <c r="D8" t="s">
        <v>150</v>
      </c>
      <c r="F8" t="s">
        <v>56</v>
      </c>
      <c r="N8" s="32"/>
      <c r="O8" s="33"/>
      <c r="S8" s="14" t="s">
        <v>156</v>
      </c>
      <c r="T8" s="14" t="s">
        <v>169</v>
      </c>
      <c r="U8" s="15" t="s">
        <v>189</v>
      </c>
      <c r="X8" s="14" t="s">
        <v>207</v>
      </c>
      <c r="Y8" s="14" t="s">
        <v>289</v>
      </c>
      <c r="Z8" s="14" t="s">
        <v>242</v>
      </c>
      <c r="AC8" s="15" t="s">
        <v>199</v>
      </c>
      <c r="AD8" s="14" t="s">
        <v>266</v>
      </c>
    </row>
    <row r="9" spans="1:32" x14ac:dyDescent="0.35">
      <c r="A9" t="s">
        <v>12</v>
      </c>
      <c r="B9" s="14" t="s">
        <v>157</v>
      </c>
      <c r="C9" t="s">
        <v>17</v>
      </c>
      <c r="D9" t="s">
        <v>150</v>
      </c>
      <c r="S9" s="14" t="s">
        <v>157</v>
      </c>
      <c r="T9" s="14" t="s">
        <v>170</v>
      </c>
      <c r="U9" s="15" t="s">
        <v>190</v>
      </c>
      <c r="X9" s="14" t="s">
        <v>208</v>
      </c>
      <c r="Y9" s="14" t="s">
        <v>227</v>
      </c>
      <c r="Z9" s="14" t="s">
        <v>243</v>
      </c>
      <c r="AC9" s="15" t="s">
        <v>200</v>
      </c>
      <c r="AD9" s="14" t="s">
        <v>267</v>
      </c>
    </row>
    <row r="10" spans="1:32" x14ac:dyDescent="0.35">
      <c r="A10" t="s">
        <v>12</v>
      </c>
      <c r="B10" s="14" t="s">
        <v>158</v>
      </c>
      <c r="C10" t="s">
        <v>17</v>
      </c>
      <c r="D10" t="s">
        <v>150</v>
      </c>
      <c r="S10" s="14" t="s">
        <v>158</v>
      </c>
      <c r="T10" s="14" t="s">
        <v>171</v>
      </c>
      <c r="U10" s="15" t="s">
        <v>191</v>
      </c>
      <c r="X10" s="14" t="s">
        <v>209</v>
      </c>
      <c r="Y10" s="14" t="s">
        <v>228</v>
      </c>
      <c r="Z10" s="14" t="s">
        <v>244</v>
      </c>
      <c r="AD10" s="14" t="s">
        <v>268</v>
      </c>
    </row>
    <row r="11" spans="1:32" x14ac:dyDescent="0.35">
      <c r="A11" t="s">
        <v>12</v>
      </c>
      <c r="B11" s="14" t="s">
        <v>159</v>
      </c>
      <c r="C11" t="s">
        <v>17</v>
      </c>
      <c r="D11" t="s">
        <v>150</v>
      </c>
      <c r="F11" t="s">
        <v>57</v>
      </c>
      <c r="S11" s="14" t="s">
        <v>159</v>
      </c>
      <c r="T11" s="14" t="s">
        <v>172</v>
      </c>
      <c r="X11" s="14" t="s">
        <v>210</v>
      </c>
      <c r="Y11" s="14" t="s">
        <v>229</v>
      </c>
      <c r="Z11" s="14" t="s">
        <v>245</v>
      </c>
      <c r="AD11" s="14" t="s">
        <v>269</v>
      </c>
    </row>
    <row r="12" spans="1:32" x14ac:dyDescent="0.35">
      <c r="A12" t="s">
        <v>12</v>
      </c>
      <c r="B12" s="14" t="s">
        <v>160</v>
      </c>
      <c r="C12" t="s">
        <v>17</v>
      </c>
      <c r="D12" t="s">
        <v>150</v>
      </c>
      <c r="F12" t="s">
        <v>58</v>
      </c>
      <c r="S12" s="14" t="s">
        <v>160</v>
      </c>
      <c r="T12" s="14" t="s">
        <v>173</v>
      </c>
      <c r="X12" s="14" t="s">
        <v>211</v>
      </c>
      <c r="Y12" s="14" t="s">
        <v>230</v>
      </c>
      <c r="Z12" s="14" t="s">
        <v>237</v>
      </c>
      <c r="AD12" s="14" t="s">
        <v>270</v>
      </c>
    </row>
    <row r="13" spans="1:32" x14ac:dyDescent="0.35">
      <c r="A13" t="s">
        <v>12</v>
      </c>
      <c r="B13" s="14" t="s">
        <v>161</v>
      </c>
      <c r="C13" t="s">
        <v>17</v>
      </c>
      <c r="D13" t="s">
        <v>150</v>
      </c>
      <c r="S13" s="14" t="s">
        <v>161</v>
      </c>
      <c r="T13" s="14" t="s">
        <v>174</v>
      </c>
      <c r="X13" s="14" t="s">
        <v>212</v>
      </c>
      <c r="Y13" s="14" t="s">
        <v>231</v>
      </c>
      <c r="Z13" s="14" t="s">
        <v>246</v>
      </c>
    </row>
    <row r="14" spans="1:32" x14ac:dyDescent="0.35">
      <c r="A14" t="s">
        <v>12</v>
      </c>
      <c r="B14" s="14" t="s">
        <v>162</v>
      </c>
      <c r="C14" t="s">
        <v>17</v>
      </c>
      <c r="D14" t="s">
        <v>150</v>
      </c>
      <c r="S14" s="14" t="s">
        <v>162</v>
      </c>
      <c r="T14" s="37" t="s">
        <v>285</v>
      </c>
      <c r="X14" s="14" t="s">
        <v>213</v>
      </c>
      <c r="Y14" s="14" t="s">
        <v>290</v>
      </c>
      <c r="Z14" s="14" t="s">
        <v>247</v>
      </c>
    </row>
    <row r="15" spans="1:32" x14ac:dyDescent="0.35">
      <c r="B15" s="12"/>
      <c r="C15" t="s">
        <v>17</v>
      </c>
      <c r="X15" s="14" t="s">
        <v>214</v>
      </c>
      <c r="Z15" s="14" t="s">
        <v>248</v>
      </c>
    </row>
    <row r="16" spans="1:32" x14ac:dyDescent="0.35">
      <c r="A16" t="s">
        <v>15</v>
      </c>
      <c r="B16" s="14" t="s">
        <v>164</v>
      </c>
      <c r="C16" t="s">
        <v>17</v>
      </c>
      <c r="D16" t="s">
        <v>163</v>
      </c>
      <c r="F16" t="s">
        <v>59</v>
      </c>
      <c r="N16" s="34" t="s">
        <v>60</v>
      </c>
      <c r="X16" s="14" t="s">
        <v>215</v>
      </c>
      <c r="Z16" s="14" t="s">
        <v>249</v>
      </c>
    </row>
    <row r="17" spans="1:26" x14ac:dyDescent="0.35">
      <c r="A17" t="s">
        <v>15</v>
      </c>
      <c r="B17" s="14" t="s">
        <v>165</v>
      </c>
      <c r="C17" t="s">
        <v>17</v>
      </c>
      <c r="D17" t="s">
        <v>163</v>
      </c>
      <c r="F17" t="s">
        <v>32</v>
      </c>
      <c r="G17" t="s">
        <v>55</v>
      </c>
      <c r="H17" t="s">
        <v>55</v>
      </c>
      <c r="I17" t="s">
        <v>55</v>
      </c>
      <c r="N17" s="12" t="s">
        <v>150</v>
      </c>
      <c r="O17" t="s">
        <v>80</v>
      </c>
      <c r="X17" s="14" t="s">
        <v>216</v>
      </c>
      <c r="Z17" s="14" t="s">
        <v>250</v>
      </c>
    </row>
    <row r="18" spans="1:26" x14ac:dyDescent="0.35">
      <c r="A18" t="s">
        <v>15</v>
      </c>
      <c r="B18" s="14" t="s">
        <v>166</v>
      </c>
      <c r="C18" t="s">
        <v>17</v>
      </c>
      <c r="D18" t="s">
        <v>163</v>
      </c>
      <c r="F18" t="s">
        <v>46</v>
      </c>
      <c r="G18" t="s">
        <v>62</v>
      </c>
      <c r="H18" t="s">
        <v>7</v>
      </c>
      <c r="I18" t="s">
        <v>7</v>
      </c>
      <c r="N18" s="12" t="s">
        <v>163</v>
      </c>
      <c r="O18" t="s">
        <v>81</v>
      </c>
      <c r="X18" s="14" t="s">
        <v>217</v>
      </c>
      <c r="Z18" s="14" t="s">
        <v>251</v>
      </c>
    </row>
    <row r="19" spans="1:26" x14ac:dyDescent="0.35">
      <c r="A19" t="s">
        <v>15</v>
      </c>
      <c r="B19" s="14" t="s">
        <v>167</v>
      </c>
      <c r="C19" t="s">
        <v>17</v>
      </c>
      <c r="D19" t="s">
        <v>163</v>
      </c>
      <c r="F19" t="s">
        <v>47</v>
      </c>
      <c r="G19" t="s">
        <v>56</v>
      </c>
      <c r="I19" t="s">
        <v>64</v>
      </c>
      <c r="N19" s="12" t="s">
        <v>176</v>
      </c>
      <c r="O19" t="s">
        <v>82</v>
      </c>
      <c r="X19" s="14" t="s">
        <v>218</v>
      </c>
      <c r="Z19" s="14" t="s">
        <v>252</v>
      </c>
    </row>
    <row r="20" spans="1:26" x14ac:dyDescent="0.35">
      <c r="A20" t="s">
        <v>15</v>
      </c>
      <c r="B20" s="14" t="s">
        <v>168</v>
      </c>
      <c r="C20" t="s">
        <v>17</v>
      </c>
      <c r="D20" t="s">
        <v>163</v>
      </c>
      <c r="F20" t="s">
        <v>51</v>
      </c>
      <c r="I20" t="s">
        <v>66</v>
      </c>
      <c r="N20" s="16" t="s">
        <v>287</v>
      </c>
      <c r="O20" t="s">
        <v>83</v>
      </c>
      <c r="X20" s="14" t="s">
        <v>219</v>
      </c>
      <c r="Z20" s="14" t="s">
        <v>253</v>
      </c>
    </row>
    <row r="21" spans="1:26" x14ac:dyDescent="0.35">
      <c r="A21" t="s">
        <v>15</v>
      </c>
      <c r="B21" s="14" t="s">
        <v>169</v>
      </c>
      <c r="C21" t="s">
        <v>17</v>
      </c>
      <c r="D21" t="s">
        <v>163</v>
      </c>
      <c r="N21" s="16" t="s">
        <v>194</v>
      </c>
      <c r="O21" t="s">
        <v>84</v>
      </c>
      <c r="Z21" s="14" t="s">
        <v>254</v>
      </c>
    </row>
    <row r="22" spans="1:26" x14ac:dyDescent="0.35">
      <c r="A22" t="s">
        <v>15</v>
      </c>
      <c r="B22" s="14" t="s">
        <v>170</v>
      </c>
      <c r="C22" t="s">
        <v>17</v>
      </c>
      <c r="D22" t="s">
        <v>163</v>
      </c>
      <c r="N22" s="16" t="s">
        <v>202</v>
      </c>
      <c r="O22" t="s">
        <v>85</v>
      </c>
    </row>
    <row r="23" spans="1:26" x14ac:dyDescent="0.35">
      <c r="A23" t="s">
        <v>15</v>
      </c>
      <c r="B23" s="14" t="s">
        <v>171</v>
      </c>
      <c r="C23" t="s">
        <v>17</v>
      </c>
      <c r="D23" t="s">
        <v>163</v>
      </c>
      <c r="N23" s="16" t="s">
        <v>222</v>
      </c>
      <c r="O23" t="s">
        <v>86</v>
      </c>
    </row>
    <row r="24" spans="1:26" x14ac:dyDescent="0.35">
      <c r="A24" t="s">
        <v>15</v>
      </c>
      <c r="B24" s="14" t="s">
        <v>172</v>
      </c>
      <c r="C24" t="s">
        <v>17</v>
      </c>
      <c r="D24" t="s">
        <v>163</v>
      </c>
      <c r="N24" s="16" t="s">
        <v>237</v>
      </c>
      <c r="O24" t="s">
        <v>87</v>
      </c>
    </row>
    <row r="25" spans="1:26" x14ac:dyDescent="0.35">
      <c r="A25" t="s">
        <v>15</v>
      </c>
      <c r="B25" s="14" t="s">
        <v>173</v>
      </c>
      <c r="C25" t="s">
        <v>17</v>
      </c>
      <c r="D25" t="s">
        <v>163</v>
      </c>
      <c r="N25" s="16" t="s">
        <v>255</v>
      </c>
      <c r="O25" t="s">
        <v>88</v>
      </c>
    </row>
    <row r="26" spans="1:26" x14ac:dyDescent="0.35">
      <c r="A26" t="s">
        <v>15</v>
      </c>
      <c r="B26" s="14" t="s">
        <v>174</v>
      </c>
      <c r="C26" t="s">
        <v>17</v>
      </c>
      <c r="D26" t="s">
        <v>163</v>
      </c>
      <c r="N26" s="16" t="s">
        <v>292</v>
      </c>
      <c r="O26" t="s">
        <v>89</v>
      </c>
    </row>
    <row r="27" spans="1:26" x14ac:dyDescent="0.35">
      <c r="A27" t="s">
        <v>15</v>
      </c>
      <c r="B27" s="37" t="s">
        <v>285</v>
      </c>
      <c r="C27" t="s">
        <v>17</v>
      </c>
      <c r="D27" t="s">
        <v>163</v>
      </c>
      <c r="N27" s="16" t="s">
        <v>26</v>
      </c>
      <c r="O27" t="s">
        <v>90</v>
      </c>
    </row>
    <row r="28" spans="1:26" x14ac:dyDescent="0.35">
      <c r="B28" s="12"/>
      <c r="C28" t="s">
        <v>17</v>
      </c>
      <c r="N28" s="16" t="s">
        <v>261</v>
      </c>
      <c r="O28" t="s">
        <v>91</v>
      </c>
    </row>
    <row r="29" spans="1:26" x14ac:dyDescent="0.35">
      <c r="A29" t="s">
        <v>16</v>
      </c>
      <c r="B29" s="14" t="s">
        <v>175</v>
      </c>
      <c r="C29" t="s">
        <v>17</v>
      </c>
      <c r="D29" t="s">
        <v>176</v>
      </c>
      <c r="N29" s="16" t="s">
        <v>296</v>
      </c>
      <c r="O29" t="s">
        <v>92</v>
      </c>
    </row>
    <row r="30" spans="1:26" x14ac:dyDescent="0.35">
      <c r="A30" t="s">
        <v>16</v>
      </c>
      <c r="B30" s="14" t="s">
        <v>177</v>
      </c>
      <c r="C30" t="s">
        <v>17</v>
      </c>
      <c r="D30" t="s">
        <v>176</v>
      </c>
      <c r="N30" s="16" t="s">
        <v>279</v>
      </c>
      <c r="O30" t="s">
        <v>93</v>
      </c>
    </row>
    <row r="31" spans="1:26" x14ac:dyDescent="0.35">
      <c r="A31" t="s">
        <v>16</v>
      </c>
      <c r="B31" s="14" t="s">
        <v>178</v>
      </c>
      <c r="C31" t="s">
        <v>17</v>
      </c>
      <c r="D31" t="s">
        <v>176</v>
      </c>
    </row>
    <row r="32" spans="1:26" x14ac:dyDescent="0.35">
      <c r="A32" t="s">
        <v>16</v>
      </c>
      <c r="B32" s="14" t="s">
        <v>179</v>
      </c>
      <c r="C32" t="s">
        <v>17</v>
      </c>
      <c r="D32" t="s">
        <v>176</v>
      </c>
    </row>
    <row r="33" spans="1:4" x14ac:dyDescent="0.35">
      <c r="A33" t="s">
        <v>16</v>
      </c>
      <c r="B33" s="15" t="s">
        <v>188</v>
      </c>
      <c r="C33" t="s">
        <v>17</v>
      </c>
      <c r="D33" t="s">
        <v>176</v>
      </c>
    </row>
    <row r="34" spans="1:4" x14ac:dyDescent="0.35">
      <c r="A34" t="s">
        <v>16</v>
      </c>
      <c r="B34" s="15" t="s">
        <v>189</v>
      </c>
      <c r="C34" t="s">
        <v>17</v>
      </c>
      <c r="D34" t="s">
        <v>176</v>
      </c>
    </row>
    <row r="35" spans="1:4" x14ac:dyDescent="0.35">
      <c r="A35" t="s">
        <v>16</v>
      </c>
      <c r="B35" s="15" t="s">
        <v>190</v>
      </c>
      <c r="C35" t="s">
        <v>17</v>
      </c>
      <c r="D35" t="s">
        <v>176</v>
      </c>
    </row>
    <row r="36" spans="1:4" x14ac:dyDescent="0.35">
      <c r="A36" t="s">
        <v>16</v>
      </c>
      <c r="B36" s="15" t="s">
        <v>191</v>
      </c>
      <c r="C36" t="s">
        <v>17</v>
      </c>
      <c r="D36" t="s">
        <v>176</v>
      </c>
    </row>
    <row r="37" spans="1:4" x14ac:dyDescent="0.35">
      <c r="B37" s="16"/>
      <c r="C37" t="s">
        <v>17</v>
      </c>
    </row>
    <row r="38" spans="1:4" x14ac:dyDescent="0.35">
      <c r="B38" s="35" t="s">
        <v>286</v>
      </c>
      <c r="C38" t="s">
        <v>17</v>
      </c>
      <c r="D38" t="s">
        <v>287</v>
      </c>
    </row>
    <row r="39" spans="1:4" x14ac:dyDescent="0.35">
      <c r="B39" s="16"/>
      <c r="C39" t="s">
        <v>17</v>
      </c>
    </row>
    <row r="40" spans="1:4" x14ac:dyDescent="0.35">
      <c r="A40" t="s">
        <v>19</v>
      </c>
      <c r="B40" s="14" t="s">
        <v>193</v>
      </c>
      <c r="C40" t="s">
        <v>17</v>
      </c>
      <c r="D40" t="s">
        <v>194</v>
      </c>
    </row>
    <row r="41" spans="1:4" x14ac:dyDescent="0.35">
      <c r="A41" t="s">
        <v>19</v>
      </c>
      <c r="B41" s="14" t="s">
        <v>195</v>
      </c>
      <c r="C41" t="s">
        <v>17</v>
      </c>
      <c r="D41" t="s">
        <v>194</v>
      </c>
    </row>
    <row r="42" spans="1:4" x14ac:dyDescent="0.35">
      <c r="A42" t="s">
        <v>19</v>
      </c>
      <c r="B42" s="14" t="s">
        <v>196</v>
      </c>
      <c r="C42" t="s">
        <v>17</v>
      </c>
      <c r="D42" t="s">
        <v>194</v>
      </c>
    </row>
    <row r="43" spans="1:4" x14ac:dyDescent="0.35">
      <c r="A43" t="s">
        <v>19</v>
      </c>
      <c r="B43" s="14" t="s">
        <v>197</v>
      </c>
      <c r="C43" t="s">
        <v>17</v>
      </c>
      <c r="D43" t="s">
        <v>194</v>
      </c>
    </row>
    <row r="44" spans="1:4" x14ac:dyDescent="0.35">
      <c r="A44" t="s">
        <v>19</v>
      </c>
      <c r="B44" s="14" t="s">
        <v>288</v>
      </c>
      <c r="C44" t="s">
        <v>17</v>
      </c>
      <c r="D44" t="s">
        <v>194</v>
      </c>
    </row>
    <row r="45" spans="1:4" x14ac:dyDescent="0.35">
      <c r="B45" s="16"/>
      <c r="C45" t="s">
        <v>17</v>
      </c>
    </row>
    <row r="46" spans="1:4" x14ac:dyDescent="0.35">
      <c r="A46" t="s">
        <v>20</v>
      </c>
      <c r="B46" s="14" t="s">
        <v>201</v>
      </c>
      <c r="C46" t="s">
        <v>17</v>
      </c>
      <c r="D46" t="s">
        <v>202</v>
      </c>
    </row>
    <row r="47" spans="1:4" x14ac:dyDescent="0.35">
      <c r="A47" t="s">
        <v>20</v>
      </c>
      <c r="B47" s="14" t="s">
        <v>203</v>
      </c>
      <c r="C47" t="s">
        <v>17</v>
      </c>
      <c r="D47" t="s">
        <v>202</v>
      </c>
    </row>
    <row r="48" spans="1:4" x14ac:dyDescent="0.35">
      <c r="A48" t="s">
        <v>20</v>
      </c>
      <c r="B48" s="14" t="s">
        <v>204</v>
      </c>
      <c r="C48" t="s">
        <v>17</v>
      </c>
      <c r="D48" t="s">
        <v>202</v>
      </c>
    </row>
    <row r="49" spans="1:4" x14ac:dyDescent="0.35">
      <c r="A49" t="s">
        <v>20</v>
      </c>
      <c r="B49" s="14" t="s">
        <v>205</v>
      </c>
      <c r="C49" t="s">
        <v>17</v>
      </c>
      <c r="D49" t="s">
        <v>202</v>
      </c>
    </row>
    <row r="50" spans="1:4" x14ac:dyDescent="0.35">
      <c r="A50" t="s">
        <v>20</v>
      </c>
      <c r="B50" s="14" t="s">
        <v>206</v>
      </c>
      <c r="C50" t="s">
        <v>17</v>
      </c>
      <c r="D50" t="s">
        <v>202</v>
      </c>
    </row>
    <row r="51" spans="1:4" x14ac:dyDescent="0.35">
      <c r="A51" t="s">
        <v>20</v>
      </c>
      <c r="B51" s="14" t="s">
        <v>207</v>
      </c>
      <c r="C51" t="s">
        <v>17</v>
      </c>
      <c r="D51" t="s">
        <v>202</v>
      </c>
    </row>
    <row r="52" spans="1:4" x14ac:dyDescent="0.35">
      <c r="A52" t="s">
        <v>20</v>
      </c>
      <c r="B52" s="14" t="s">
        <v>208</v>
      </c>
      <c r="C52" t="s">
        <v>17</v>
      </c>
      <c r="D52" t="s">
        <v>202</v>
      </c>
    </row>
    <row r="53" spans="1:4" x14ac:dyDescent="0.35">
      <c r="A53" t="s">
        <v>20</v>
      </c>
      <c r="B53" s="14" t="s">
        <v>209</v>
      </c>
      <c r="C53" t="s">
        <v>17</v>
      </c>
      <c r="D53" t="s">
        <v>202</v>
      </c>
    </row>
    <row r="54" spans="1:4" x14ac:dyDescent="0.35">
      <c r="A54" t="s">
        <v>20</v>
      </c>
      <c r="B54" s="14" t="s">
        <v>210</v>
      </c>
      <c r="C54" t="s">
        <v>17</v>
      </c>
      <c r="D54" t="s">
        <v>202</v>
      </c>
    </row>
    <row r="55" spans="1:4" x14ac:dyDescent="0.35">
      <c r="A55" t="s">
        <v>20</v>
      </c>
      <c r="B55" s="14" t="s">
        <v>211</v>
      </c>
      <c r="C55" t="s">
        <v>17</v>
      </c>
      <c r="D55" t="s">
        <v>202</v>
      </c>
    </row>
    <row r="56" spans="1:4" x14ac:dyDescent="0.35">
      <c r="A56" t="s">
        <v>20</v>
      </c>
      <c r="B56" s="14" t="s">
        <v>212</v>
      </c>
      <c r="C56" t="s">
        <v>17</v>
      </c>
      <c r="D56" t="s">
        <v>202</v>
      </c>
    </row>
    <row r="57" spans="1:4" x14ac:dyDescent="0.35">
      <c r="A57" t="s">
        <v>20</v>
      </c>
      <c r="B57" s="14" t="s">
        <v>213</v>
      </c>
      <c r="C57" t="s">
        <v>17</v>
      </c>
      <c r="D57" t="s">
        <v>202</v>
      </c>
    </row>
    <row r="58" spans="1:4" x14ac:dyDescent="0.35">
      <c r="A58" t="s">
        <v>20</v>
      </c>
      <c r="B58" s="14" t="s">
        <v>214</v>
      </c>
      <c r="C58" t="s">
        <v>17</v>
      </c>
      <c r="D58" t="s">
        <v>202</v>
      </c>
    </row>
    <row r="59" spans="1:4" x14ac:dyDescent="0.35">
      <c r="A59" t="s">
        <v>20</v>
      </c>
      <c r="B59" s="14" t="s">
        <v>215</v>
      </c>
      <c r="C59" t="s">
        <v>17</v>
      </c>
      <c r="D59" t="s">
        <v>202</v>
      </c>
    </row>
    <row r="60" spans="1:4" x14ac:dyDescent="0.35">
      <c r="A60" t="s">
        <v>20</v>
      </c>
      <c r="B60" s="14" t="s">
        <v>216</v>
      </c>
      <c r="C60" t="s">
        <v>17</v>
      </c>
      <c r="D60" t="s">
        <v>202</v>
      </c>
    </row>
    <row r="61" spans="1:4" x14ac:dyDescent="0.35">
      <c r="A61" t="s">
        <v>20</v>
      </c>
      <c r="B61" s="14" t="s">
        <v>217</v>
      </c>
      <c r="C61" t="s">
        <v>17</v>
      </c>
      <c r="D61" t="s">
        <v>202</v>
      </c>
    </row>
    <row r="62" spans="1:4" x14ac:dyDescent="0.35">
      <c r="A62" t="s">
        <v>20</v>
      </c>
      <c r="B62" s="14" t="s">
        <v>218</v>
      </c>
      <c r="C62" t="s">
        <v>17</v>
      </c>
      <c r="D62" t="s">
        <v>202</v>
      </c>
    </row>
    <row r="63" spans="1:4" x14ac:dyDescent="0.35">
      <c r="A63" t="s">
        <v>20</v>
      </c>
      <c r="B63" s="14" t="s">
        <v>219</v>
      </c>
      <c r="C63" t="s">
        <v>17</v>
      </c>
      <c r="D63" t="s">
        <v>202</v>
      </c>
    </row>
    <row r="64" spans="1:4" x14ac:dyDescent="0.35">
      <c r="B64" s="16"/>
      <c r="C64" t="s">
        <v>17</v>
      </c>
    </row>
    <row r="65" spans="2:4" x14ac:dyDescent="0.35">
      <c r="B65" s="14" t="s">
        <v>221</v>
      </c>
      <c r="C65" t="s">
        <v>17</v>
      </c>
      <c r="D65" t="s">
        <v>222</v>
      </c>
    </row>
    <row r="66" spans="2:4" x14ac:dyDescent="0.35">
      <c r="B66" s="14" t="s">
        <v>223</v>
      </c>
      <c r="C66" t="s">
        <v>17</v>
      </c>
      <c r="D66" t="s">
        <v>222</v>
      </c>
    </row>
    <row r="67" spans="2:4" x14ac:dyDescent="0.35">
      <c r="B67" s="14" t="s">
        <v>224</v>
      </c>
      <c r="C67" t="s">
        <v>17</v>
      </c>
      <c r="D67" t="s">
        <v>222</v>
      </c>
    </row>
    <row r="68" spans="2:4" x14ac:dyDescent="0.35">
      <c r="B68" s="14" t="s">
        <v>225</v>
      </c>
      <c r="C68" t="s">
        <v>17</v>
      </c>
      <c r="D68" t="s">
        <v>222</v>
      </c>
    </row>
    <row r="69" spans="2:4" x14ac:dyDescent="0.35">
      <c r="B69" s="14" t="s">
        <v>226</v>
      </c>
      <c r="C69" t="s">
        <v>17</v>
      </c>
      <c r="D69" t="s">
        <v>222</v>
      </c>
    </row>
    <row r="70" spans="2:4" x14ac:dyDescent="0.35">
      <c r="B70" s="14" t="s">
        <v>289</v>
      </c>
      <c r="C70" t="s">
        <v>17</v>
      </c>
      <c r="D70" t="s">
        <v>222</v>
      </c>
    </row>
    <row r="71" spans="2:4" x14ac:dyDescent="0.35">
      <c r="B71" s="14" t="s">
        <v>227</v>
      </c>
      <c r="C71" t="s">
        <v>17</v>
      </c>
      <c r="D71" t="s">
        <v>222</v>
      </c>
    </row>
    <row r="72" spans="2:4" x14ac:dyDescent="0.35">
      <c r="B72" s="14" t="s">
        <v>228</v>
      </c>
      <c r="C72" t="s">
        <v>17</v>
      </c>
      <c r="D72" t="s">
        <v>222</v>
      </c>
    </row>
    <row r="73" spans="2:4" x14ac:dyDescent="0.35">
      <c r="B73" s="14" t="s">
        <v>229</v>
      </c>
      <c r="C73" t="s">
        <v>17</v>
      </c>
      <c r="D73" t="s">
        <v>222</v>
      </c>
    </row>
    <row r="74" spans="2:4" x14ac:dyDescent="0.35">
      <c r="B74" s="14" t="s">
        <v>230</v>
      </c>
      <c r="C74" t="s">
        <v>17</v>
      </c>
      <c r="D74" t="s">
        <v>222</v>
      </c>
    </row>
    <row r="75" spans="2:4" x14ac:dyDescent="0.35">
      <c r="B75" s="14" t="s">
        <v>231</v>
      </c>
      <c r="C75" t="s">
        <v>17</v>
      </c>
      <c r="D75" t="s">
        <v>222</v>
      </c>
    </row>
    <row r="76" spans="2:4" x14ac:dyDescent="0.35">
      <c r="B76" s="14" t="s">
        <v>290</v>
      </c>
      <c r="C76" t="s">
        <v>17</v>
      </c>
      <c r="D76" t="s">
        <v>222</v>
      </c>
    </row>
    <row r="77" spans="2:4" x14ac:dyDescent="0.35">
      <c r="B77" s="16"/>
      <c r="C77" t="s">
        <v>17</v>
      </c>
    </row>
    <row r="78" spans="2:4" x14ac:dyDescent="0.35">
      <c r="B78" s="14" t="s">
        <v>236</v>
      </c>
      <c r="C78" t="s">
        <v>17</v>
      </c>
      <c r="D78" t="s">
        <v>237</v>
      </c>
    </row>
    <row r="79" spans="2:4" x14ac:dyDescent="0.35">
      <c r="B79" s="14" t="s">
        <v>238</v>
      </c>
      <c r="C79" t="s">
        <v>17</v>
      </c>
      <c r="D79" t="s">
        <v>237</v>
      </c>
    </row>
    <row r="80" spans="2:4" x14ac:dyDescent="0.35">
      <c r="B80" s="14" t="s">
        <v>239</v>
      </c>
      <c r="C80" t="s">
        <v>17</v>
      </c>
      <c r="D80" t="s">
        <v>237</v>
      </c>
    </row>
    <row r="81" spans="2:4" x14ac:dyDescent="0.35">
      <c r="B81" s="14" t="s">
        <v>240</v>
      </c>
      <c r="C81" t="s">
        <v>17</v>
      </c>
      <c r="D81" t="s">
        <v>237</v>
      </c>
    </row>
    <row r="82" spans="2:4" x14ac:dyDescent="0.35">
      <c r="B82" s="14" t="s">
        <v>241</v>
      </c>
      <c r="C82" t="s">
        <v>17</v>
      </c>
      <c r="D82" t="s">
        <v>237</v>
      </c>
    </row>
    <row r="83" spans="2:4" x14ac:dyDescent="0.35">
      <c r="B83" s="14" t="s">
        <v>242</v>
      </c>
      <c r="C83" t="s">
        <v>17</v>
      </c>
      <c r="D83" t="s">
        <v>237</v>
      </c>
    </row>
    <row r="84" spans="2:4" x14ac:dyDescent="0.35">
      <c r="B84" s="14" t="s">
        <v>243</v>
      </c>
      <c r="C84" t="s">
        <v>17</v>
      </c>
      <c r="D84" t="s">
        <v>237</v>
      </c>
    </row>
    <row r="85" spans="2:4" x14ac:dyDescent="0.35">
      <c r="B85" s="14" t="s">
        <v>244</v>
      </c>
      <c r="C85" t="s">
        <v>17</v>
      </c>
      <c r="D85" t="s">
        <v>237</v>
      </c>
    </row>
    <row r="86" spans="2:4" x14ac:dyDescent="0.35">
      <c r="B86" s="14" t="s">
        <v>245</v>
      </c>
      <c r="C86" t="s">
        <v>17</v>
      </c>
      <c r="D86" t="s">
        <v>237</v>
      </c>
    </row>
    <row r="87" spans="2:4" x14ac:dyDescent="0.35">
      <c r="B87" s="14" t="s">
        <v>237</v>
      </c>
      <c r="C87" t="s">
        <v>17</v>
      </c>
      <c r="D87" t="s">
        <v>237</v>
      </c>
    </row>
    <row r="88" spans="2:4" x14ac:dyDescent="0.35">
      <c r="B88" s="14" t="s">
        <v>246</v>
      </c>
      <c r="C88" t="s">
        <v>17</v>
      </c>
      <c r="D88" t="s">
        <v>237</v>
      </c>
    </row>
    <row r="89" spans="2:4" x14ac:dyDescent="0.35">
      <c r="B89" s="14" t="s">
        <v>247</v>
      </c>
      <c r="C89" t="s">
        <v>17</v>
      </c>
      <c r="D89" t="s">
        <v>237</v>
      </c>
    </row>
    <row r="90" spans="2:4" x14ac:dyDescent="0.35">
      <c r="B90" s="14" t="s">
        <v>248</v>
      </c>
      <c r="C90" t="s">
        <v>17</v>
      </c>
      <c r="D90" t="s">
        <v>237</v>
      </c>
    </row>
    <row r="91" spans="2:4" x14ac:dyDescent="0.35">
      <c r="B91" s="14" t="s">
        <v>249</v>
      </c>
      <c r="C91" t="s">
        <v>17</v>
      </c>
      <c r="D91" t="s">
        <v>237</v>
      </c>
    </row>
    <row r="92" spans="2:4" x14ac:dyDescent="0.35">
      <c r="B92" s="14" t="s">
        <v>250</v>
      </c>
      <c r="C92" t="s">
        <v>17</v>
      </c>
      <c r="D92" t="s">
        <v>237</v>
      </c>
    </row>
    <row r="93" spans="2:4" x14ac:dyDescent="0.35">
      <c r="B93" s="14" t="s">
        <v>251</v>
      </c>
      <c r="C93" t="s">
        <v>17</v>
      </c>
      <c r="D93" t="s">
        <v>237</v>
      </c>
    </row>
    <row r="94" spans="2:4" x14ac:dyDescent="0.35">
      <c r="B94" s="14" t="s">
        <v>252</v>
      </c>
      <c r="C94" t="s">
        <v>17</v>
      </c>
      <c r="D94" t="s">
        <v>237</v>
      </c>
    </row>
    <row r="95" spans="2:4" x14ac:dyDescent="0.35">
      <c r="B95" s="14" t="s">
        <v>253</v>
      </c>
      <c r="C95" t="s">
        <v>17</v>
      </c>
      <c r="D95" t="s">
        <v>237</v>
      </c>
    </row>
    <row r="96" spans="2:4" x14ac:dyDescent="0.35">
      <c r="B96" s="14" t="s">
        <v>254</v>
      </c>
      <c r="C96" t="s">
        <v>17</v>
      </c>
      <c r="D96" t="s">
        <v>237</v>
      </c>
    </row>
    <row r="97" spans="2:4" x14ac:dyDescent="0.35">
      <c r="B97" s="16"/>
      <c r="C97" t="s">
        <v>17</v>
      </c>
    </row>
    <row r="98" spans="2:4" x14ac:dyDescent="0.35">
      <c r="B98" s="38" t="s">
        <v>255</v>
      </c>
      <c r="C98" t="s">
        <v>17</v>
      </c>
      <c r="D98" t="s">
        <v>255</v>
      </c>
    </row>
    <row r="99" spans="2:4" x14ac:dyDescent="0.35">
      <c r="B99" s="16"/>
      <c r="C99" t="s">
        <v>17</v>
      </c>
    </row>
    <row r="100" spans="2:4" x14ac:dyDescent="0.35">
      <c r="B100" s="36" t="s">
        <v>291</v>
      </c>
      <c r="C100" t="s">
        <v>17</v>
      </c>
      <c r="D100" t="s">
        <v>292</v>
      </c>
    </row>
    <row r="101" spans="2:4" x14ac:dyDescent="0.35">
      <c r="B101" s="16"/>
      <c r="C101" t="s">
        <v>17</v>
      </c>
    </row>
    <row r="102" spans="2:4" x14ac:dyDescent="0.35">
      <c r="B102" s="14" t="s">
        <v>293</v>
      </c>
      <c r="C102" t="s">
        <v>17</v>
      </c>
      <c r="D102" t="s">
        <v>26</v>
      </c>
    </row>
    <row r="103" spans="2:4" x14ac:dyDescent="0.35">
      <c r="B103" s="14" t="s">
        <v>257</v>
      </c>
      <c r="C103" t="s">
        <v>17</v>
      </c>
      <c r="D103" t="s">
        <v>26</v>
      </c>
    </row>
    <row r="104" spans="2:4" x14ac:dyDescent="0.35">
      <c r="B104" s="18" t="s">
        <v>258</v>
      </c>
      <c r="C104" t="s">
        <v>17</v>
      </c>
      <c r="D104" t="s">
        <v>26</v>
      </c>
    </row>
    <row r="105" spans="2:4" x14ac:dyDescent="0.35">
      <c r="B105" s="14" t="s">
        <v>259</v>
      </c>
      <c r="C105" t="s">
        <v>17</v>
      </c>
      <c r="D105" t="s">
        <v>26</v>
      </c>
    </row>
    <row r="106" spans="2:4" x14ac:dyDescent="0.35">
      <c r="B106" s="15" t="s">
        <v>294</v>
      </c>
      <c r="C106" t="s">
        <v>17</v>
      </c>
      <c r="D106" t="s">
        <v>26</v>
      </c>
    </row>
    <row r="107" spans="2:4" x14ac:dyDescent="0.35">
      <c r="B107" s="15" t="s">
        <v>199</v>
      </c>
      <c r="C107" t="s">
        <v>17</v>
      </c>
      <c r="D107" t="s">
        <v>26</v>
      </c>
    </row>
    <row r="108" spans="2:4" x14ac:dyDescent="0.35">
      <c r="B108" s="15" t="s">
        <v>200</v>
      </c>
      <c r="C108" t="s">
        <v>17</v>
      </c>
      <c r="D108" t="s">
        <v>26</v>
      </c>
    </row>
    <row r="109" spans="2:4" x14ac:dyDescent="0.35">
      <c r="B109" s="16"/>
      <c r="C109" t="s">
        <v>17</v>
      </c>
    </row>
    <row r="110" spans="2:4" x14ac:dyDescent="0.35">
      <c r="B110" s="14" t="s">
        <v>260</v>
      </c>
      <c r="C110" t="s">
        <v>17</v>
      </c>
      <c r="D110" t="s">
        <v>261</v>
      </c>
    </row>
    <row r="111" spans="2:4" x14ac:dyDescent="0.35">
      <c r="B111" s="14" t="s">
        <v>262</v>
      </c>
      <c r="C111" t="s">
        <v>17</v>
      </c>
      <c r="D111" t="s">
        <v>261</v>
      </c>
    </row>
    <row r="112" spans="2:4" x14ac:dyDescent="0.35">
      <c r="B112" s="14" t="s">
        <v>263</v>
      </c>
      <c r="C112" t="s">
        <v>17</v>
      </c>
      <c r="D112" t="s">
        <v>261</v>
      </c>
    </row>
    <row r="113" spans="2:4" x14ac:dyDescent="0.35">
      <c r="B113" s="14" t="s">
        <v>264</v>
      </c>
      <c r="C113" t="s">
        <v>17</v>
      </c>
      <c r="D113" t="s">
        <v>261</v>
      </c>
    </row>
    <row r="114" spans="2:4" x14ac:dyDescent="0.35">
      <c r="B114" s="14" t="s">
        <v>265</v>
      </c>
      <c r="C114" t="s">
        <v>17</v>
      </c>
      <c r="D114" t="s">
        <v>261</v>
      </c>
    </row>
    <row r="115" spans="2:4" x14ac:dyDescent="0.35">
      <c r="B115" s="14" t="s">
        <v>266</v>
      </c>
      <c r="C115" t="s">
        <v>17</v>
      </c>
      <c r="D115" t="s">
        <v>261</v>
      </c>
    </row>
    <row r="116" spans="2:4" x14ac:dyDescent="0.35">
      <c r="B116" s="14" t="s">
        <v>267</v>
      </c>
      <c r="C116" t="s">
        <v>17</v>
      </c>
      <c r="D116" t="s">
        <v>261</v>
      </c>
    </row>
    <row r="117" spans="2:4" x14ac:dyDescent="0.35">
      <c r="B117" s="14" t="s">
        <v>268</v>
      </c>
      <c r="C117" t="s">
        <v>17</v>
      </c>
      <c r="D117" t="s">
        <v>261</v>
      </c>
    </row>
    <row r="118" spans="2:4" x14ac:dyDescent="0.35">
      <c r="B118" s="14" t="s">
        <v>269</v>
      </c>
      <c r="C118" t="s">
        <v>17</v>
      </c>
      <c r="D118" t="s">
        <v>261</v>
      </c>
    </row>
    <row r="119" spans="2:4" x14ac:dyDescent="0.35">
      <c r="B119" s="14" t="s">
        <v>270</v>
      </c>
      <c r="C119" t="s">
        <v>17</v>
      </c>
      <c r="D119" t="s">
        <v>261</v>
      </c>
    </row>
    <row r="120" spans="2:4" x14ac:dyDescent="0.35">
      <c r="B120" s="16"/>
    </row>
    <row r="121" spans="2:4" x14ac:dyDescent="0.35">
      <c r="B121" s="14" t="s">
        <v>295</v>
      </c>
      <c r="C121" t="s">
        <v>18</v>
      </c>
      <c r="D121" t="s">
        <v>296</v>
      </c>
    </row>
    <row r="122" spans="2:4" x14ac:dyDescent="0.35">
      <c r="B122" s="16"/>
    </row>
    <row r="123" spans="2:4" x14ac:dyDescent="0.35">
      <c r="B123" s="14" t="s">
        <v>297</v>
      </c>
      <c r="C123" t="s">
        <v>14</v>
      </c>
      <c r="D123" t="s">
        <v>279</v>
      </c>
    </row>
    <row r="124" spans="2:4" x14ac:dyDescent="0.35">
      <c r="B124" s="20" t="s">
        <v>31</v>
      </c>
    </row>
  </sheetData>
  <sheetProtection password="CF85" sheet="1" objects="1" scenarios="1"/>
  <conditionalFormatting sqref="B2:B123">
    <cfRule type="duplicateValues" dxfId="0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C8"/>
  <sheetViews>
    <sheetView workbookViewId="0">
      <selection activeCell="C3" sqref="C3:C8"/>
    </sheetView>
  </sheetViews>
  <sheetFormatPr defaultColWidth="9.23046875" defaultRowHeight="15.5" x14ac:dyDescent="0.35"/>
  <cols>
    <col min="1" max="1" width="9.23046875" style="94"/>
    <col min="2" max="2" width="27" style="94" customWidth="1"/>
    <col min="3" max="3" width="51.84375" style="94" customWidth="1"/>
    <col min="4" max="16384" width="9.23046875" style="94"/>
  </cols>
  <sheetData>
    <row r="3" spans="2:3" x14ac:dyDescent="0.35">
      <c r="B3" s="11" t="s">
        <v>305</v>
      </c>
      <c r="C3" s="92"/>
    </row>
    <row r="4" spans="2:3" x14ac:dyDescent="0.35">
      <c r="B4" s="11" t="s">
        <v>304</v>
      </c>
      <c r="C4" s="92"/>
    </row>
    <row r="5" spans="2:3" x14ac:dyDescent="0.35">
      <c r="B5" s="11" t="s">
        <v>351</v>
      </c>
      <c r="C5" s="92"/>
    </row>
    <row r="6" spans="2:3" x14ac:dyDescent="0.35">
      <c r="B6" s="11" t="s">
        <v>303</v>
      </c>
      <c r="C6" s="92"/>
    </row>
    <row r="7" spans="2:3" x14ac:dyDescent="0.35">
      <c r="B7" s="11" t="s">
        <v>300</v>
      </c>
      <c r="C7" s="92"/>
    </row>
    <row r="8" spans="2:3" x14ac:dyDescent="0.35">
      <c r="B8" s="64" t="s">
        <v>302</v>
      </c>
      <c r="C8" s="93"/>
    </row>
  </sheetData>
  <sheetProtection password="CF85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Data!$F$6:$F$7</xm:f>
          </x14:formula1>
          <xm:sqref>C7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CG348"/>
  <sheetViews>
    <sheetView workbookViewId="0">
      <selection activeCell="B5" sqref="B5:D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5"/>
      <c r="C12" s="101"/>
      <c r="D12" s="101"/>
    </row>
    <row r="13" spans="1:7" x14ac:dyDescent="0.35">
      <c r="A13" s="57" t="s">
        <v>135</v>
      </c>
      <c r="B13" s="95"/>
      <c r="C13" s="100"/>
      <c r="D13" s="101"/>
    </row>
    <row r="14" spans="1:7" x14ac:dyDescent="0.35">
      <c r="A14" s="57" t="s">
        <v>136</v>
      </c>
      <c r="B14" s="95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9:D9"/>
    <mergeCell ref="B10:D10"/>
    <mergeCell ref="B11:D11"/>
    <mergeCell ref="B27:D27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700-000000000000}">
      <formula1>INDIRECT(G6)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1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700-000002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700-000003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700-000004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7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CG348"/>
  <sheetViews>
    <sheetView workbookViewId="0">
      <selection activeCell="D25" sqref="D25"/>
    </sheetView>
  </sheetViews>
  <sheetFormatPr defaultColWidth="9.23046875" defaultRowHeight="15.5" x14ac:dyDescent="0.35"/>
  <cols>
    <col min="1" max="1" width="35.3046875" style="56" customWidth="1"/>
    <col min="2" max="2" width="33.3046875" style="56" customWidth="1"/>
    <col min="3" max="3" width="32.3046875" style="56" customWidth="1"/>
    <col min="4" max="4" width="34.07421875" style="56" customWidth="1"/>
    <col min="5" max="5" width="9.23046875" style="104" customWidth="1"/>
    <col min="6" max="6" width="14.3046875" style="104" hidden="1" customWidth="1"/>
    <col min="7" max="7" width="4.4609375" style="104" hidden="1" customWidth="1"/>
    <col min="8" max="8" width="32.4609375" style="104" hidden="1" customWidth="1"/>
    <col min="9" max="85" width="9.23046875" style="104"/>
    <col min="86" max="16384" width="9.23046875" style="56"/>
  </cols>
  <sheetData>
    <row r="1" spans="1:7" ht="16" thickBot="1" x14ac:dyDescent="0.4">
      <c r="A1" s="124" t="s">
        <v>126</v>
      </c>
      <c r="B1" s="125"/>
      <c r="C1" s="125"/>
      <c r="D1" s="126"/>
    </row>
    <row r="2" spans="1:7" x14ac:dyDescent="0.35">
      <c r="A2" s="98"/>
      <c r="B2" s="98"/>
      <c r="C2" s="98"/>
      <c r="D2" s="98"/>
    </row>
    <row r="3" spans="1:7" x14ac:dyDescent="0.35">
      <c r="A3" s="57" t="s">
        <v>303</v>
      </c>
      <c r="B3" s="127">
        <f>'List of Records Submitted'!$B$5</f>
        <v>0</v>
      </c>
      <c r="C3" s="128"/>
      <c r="D3" s="129"/>
    </row>
    <row r="4" spans="1:7" x14ac:dyDescent="0.35">
      <c r="A4" s="57" t="s">
        <v>351</v>
      </c>
      <c r="B4" s="127">
        <f>'List of Records Submitted'!B4:E4</f>
        <v>0</v>
      </c>
      <c r="C4" s="131"/>
      <c r="D4" s="132"/>
    </row>
    <row r="5" spans="1:7" x14ac:dyDescent="0.35">
      <c r="A5" s="57" t="s">
        <v>127</v>
      </c>
      <c r="B5" s="123"/>
      <c r="C5" s="123"/>
      <c r="D5" s="123"/>
    </row>
    <row r="6" spans="1:7" x14ac:dyDescent="0.35">
      <c r="A6" s="57" t="s">
        <v>128</v>
      </c>
      <c r="B6" s="123"/>
      <c r="C6" s="123"/>
      <c r="D6" s="123"/>
      <c r="G6" s="104" t="e">
        <f>IF('List of Records Submitted'!B6="Ydy",VLOOKUP(B5,LEADER!$N$17:$O$30,2,FALSE),VLOOKUP(B5,Data!$N$17:$O$28,2,FALSE))</f>
        <v>#N/A</v>
      </c>
    </row>
    <row r="7" spans="1:7" x14ac:dyDescent="0.35">
      <c r="A7" s="57" t="s">
        <v>129</v>
      </c>
      <c r="B7" s="61"/>
      <c r="C7" s="102"/>
      <c r="D7" s="103"/>
    </row>
    <row r="8" spans="1:7" x14ac:dyDescent="0.35">
      <c r="A8" s="57" t="s">
        <v>130</v>
      </c>
      <c r="B8" s="123"/>
      <c r="C8" s="123"/>
      <c r="D8" s="123"/>
    </row>
    <row r="9" spans="1:7" x14ac:dyDescent="0.35">
      <c r="A9" s="57" t="s">
        <v>131</v>
      </c>
      <c r="B9" s="123"/>
      <c r="C9" s="123"/>
      <c r="D9" s="123"/>
    </row>
    <row r="10" spans="1:7" x14ac:dyDescent="0.35">
      <c r="A10" s="57" t="s">
        <v>132</v>
      </c>
      <c r="B10" s="130"/>
      <c r="C10" s="123"/>
      <c r="D10" s="123"/>
    </row>
    <row r="11" spans="1:7" ht="33" customHeight="1" x14ac:dyDescent="0.35">
      <c r="A11" s="58" t="s">
        <v>133</v>
      </c>
      <c r="B11" s="123"/>
      <c r="C11" s="123"/>
      <c r="D11" s="123"/>
    </row>
    <row r="12" spans="1:7" x14ac:dyDescent="0.35">
      <c r="A12" s="57" t="s">
        <v>134</v>
      </c>
      <c r="B12" s="97"/>
      <c r="C12" s="101"/>
      <c r="D12" s="101"/>
    </row>
    <row r="13" spans="1:7" x14ac:dyDescent="0.35">
      <c r="A13" s="57" t="s">
        <v>135</v>
      </c>
      <c r="B13" s="97"/>
      <c r="C13" s="100"/>
      <c r="D13" s="101"/>
    </row>
    <row r="14" spans="1:7" x14ac:dyDescent="0.35">
      <c r="A14" s="57" t="s">
        <v>136</v>
      </c>
      <c r="B14" s="97"/>
      <c r="C14" s="101"/>
      <c r="D14" s="101"/>
    </row>
    <row r="15" spans="1:7" ht="16" thickBot="1" x14ac:dyDescent="0.4">
      <c r="A15" s="100"/>
      <c r="B15" s="99"/>
      <c r="C15" s="99"/>
      <c r="D15" s="99"/>
    </row>
    <row r="16" spans="1:7" x14ac:dyDescent="0.35">
      <c r="A16" s="99"/>
      <c r="B16" s="59" t="s">
        <v>137</v>
      </c>
      <c r="C16" s="59" t="s">
        <v>138</v>
      </c>
      <c r="D16" s="60" t="s">
        <v>139</v>
      </c>
    </row>
    <row r="17" spans="1:85" ht="30" customHeight="1" x14ac:dyDescent="0.35">
      <c r="A17" s="57" t="s">
        <v>140</v>
      </c>
      <c r="B17" s="62"/>
      <c r="C17" s="62"/>
      <c r="D17" s="62"/>
    </row>
    <row r="18" spans="1:85" ht="30" customHeight="1" x14ac:dyDescent="0.35">
      <c r="A18" s="57" t="s">
        <v>141</v>
      </c>
      <c r="B18" s="66"/>
      <c r="C18" s="62"/>
      <c r="D18" s="62"/>
      <c r="F18" s="105" t="s">
        <v>112</v>
      </c>
    </row>
    <row r="19" spans="1:85" ht="30" customHeight="1" x14ac:dyDescent="0.35">
      <c r="A19" s="57" t="s">
        <v>142</v>
      </c>
      <c r="B19" s="62"/>
      <c r="C19" s="62"/>
      <c r="D19" s="62"/>
      <c r="F19" s="104" t="str">
        <f>IF(OR(B19="Oes",C19="Oes",D19="Oes"),"Yes","No")</f>
        <v>No</v>
      </c>
    </row>
    <row r="20" spans="1:85" ht="30" customHeight="1" x14ac:dyDescent="0.35">
      <c r="A20" s="58" t="s">
        <v>143</v>
      </c>
      <c r="B20" s="62"/>
      <c r="C20" s="62"/>
      <c r="D20" s="62"/>
    </row>
    <row r="21" spans="1:85" ht="30" customHeight="1" x14ac:dyDescent="0.35">
      <c r="A21" s="58" t="s">
        <v>144</v>
      </c>
      <c r="B21" s="62"/>
      <c r="C21" s="62"/>
      <c r="D21" s="62"/>
    </row>
    <row r="22" spans="1:85" ht="30" customHeight="1" x14ac:dyDescent="0.35">
      <c r="A22" s="57" t="s">
        <v>306</v>
      </c>
      <c r="B22" s="66"/>
      <c r="C22" s="66"/>
      <c r="D22" s="66"/>
    </row>
    <row r="23" spans="1:85" ht="30" customHeight="1" x14ac:dyDescent="0.35">
      <c r="A23" s="57" t="s">
        <v>145</v>
      </c>
      <c r="B23" s="62"/>
      <c r="C23" s="62"/>
      <c r="D23" s="62"/>
      <c r="F23" s="105" t="s">
        <v>110</v>
      </c>
      <c r="H23" s="106" t="s">
        <v>111</v>
      </c>
    </row>
    <row r="24" spans="1:85" ht="30" customHeight="1" x14ac:dyDescent="0.35">
      <c r="A24" s="57" t="s">
        <v>146</v>
      </c>
      <c r="B24" s="108"/>
      <c r="C24" s="108"/>
      <c r="D24" s="108"/>
      <c r="F24" s="104" t="str">
        <f>IF(B24="","No",IF(AND(D24&gt;1,C24&gt;1),"No","Yes"))</f>
        <v>No</v>
      </c>
      <c r="H24" s="104" t="str">
        <f>IF(B24="","No",IF(AND(B24&lt;=(IF(C24="",100000000,C24)),B24&lt;=((IF(D24="",1000000000,D24)))),"No","Yes"))</f>
        <v>No</v>
      </c>
    </row>
    <row r="25" spans="1:85" ht="30" customHeight="1" x14ac:dyDescent="0.35">
      <c r="A25" s="57" t="s">
        <v>147</v>
      </c>
      <c r="B25" s="62"/>
      <c r="C25" s="62"/>
      <c r="D25" s="62"/>
    </row>
    <row r="26" spans="1:85" ht="29.25" customHeight="1" x14ac:dyDescent="0.35">
      <c r="A26" s="57" t="s">
        <v>148</v>
      </c>
      <c r="B26" s="66"/>
      <c r="C26" s="66"/>
      <c r="D26" s="66"/>
      <c r="F26" s="104" t="s">
        <v>120</v>
      </c>
    </row>
    <row r="27" spans="1:85" ht="65.5" customHeight="1" x14ac:dyDescent="0.35">
      <c r="A27" s="58" t="s">
        <v>149</v>
      </c>
      <c r="B27" s="122"/>
      <c r="C27" s="122"/>
      <c r="D27" s="122"/>
      <c r="F27" s="104" t="str">
        <f>IF(AND(H24="Yes",F24="Yes",F19="Yes"),"6",(IF(AND(H24="Yes",F24="Yes",F19="No"),"7",IF(AND(F19="Yes",F24="Yes",H24="No"),"5",IF(AND(F19="Yes",F24="No",H24="Yes"),"4",IF(AND(F24="Yes",F19="No",H24="No"),"3",IF(AND(H24="Yes",F19="No",F24="No"),"2",IF(AND(F19="Yes",F24="No",H24="No"),"1",""))))))))</f>
        <v/>
      </c>
      <c r="G27" s="104" t="str">
        <f>F27</f>
        <v/>
      </c>
      <c r="H27" s="107" t="e">
        <f>VLOOKUP(G27,Data!J18:K24,2,FALSE)</f>
        <v>#N/A</v>
      </c>
    </row>
    <row r="28" spans="1:85" x14ac:dyDescent="0.35">
      <c r="A28" s="99"/>
      <c r="B28" s="99"/>
      <c r="C28" s="99"/>
      <c r="D28" s="99"/>
    </row>
    <row r="29" spans="1:85" x14ac:dyDescent="0.35">
      <c r="A29" s="99"/>
      <c r="B29" s="99"/>
      <c r="C29" s="99"/>
      <c r="D29" s="99"/>
    </row>
    <row r="30" spans="1:85" s="99" customFormat="1" x14ac:dyDescent="0.35"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</row>
    <row r="31" spans="1:85" s="99" customFormat="1" x14ac:dyDescent="0.35"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</row>
    <row r="32" spans="1:85" s="99" customFormat="1" x14ac:dyDescent="0.35"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</row>
    <row r="33" spans="5:85" s="99" customFormat="1" x14ac:dyDescent="0.35"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</row>
    <row r="34" spans="5:85" s="99" customFormat="1" x14ac:dyDescent="0.35"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</row>
    <row r="35" spans="5:85" s="99" customFormat="1" x14ac:dyDescent="0.35"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</row>
    <row r="36" spans="5:85" s="99" customFormat="1" x14ac:dyDescent="0.35"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</row>
    <row r="37" spans="5:85" s="99" customFormat="1" x14ac:dyDescent="0.35"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</row>
    <row r="38" spans="5:85" s="99" customFormat="1" x14ac:dyDescent="0.35"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</row>
    <row r="39" spans="5:85" s="99" customFormat="1" x14ac:dyDescent="0.35"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</row>
    <row r="40" spans="5:85" s="99" customFormat="1" x14ac:dyDescent="0.35"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</row>
    <row r="41" spans="5:85" s="99" customFormat="1" x14ac:dyDescent="0.35"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</row>
    <row r="42" spans="5:85" s="99" customFormat="1" x14ac:dyDescent="0.35"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</row>
    <row r="43" spans="5:85" s="99" customFormat="1" x14ac:dyDescent="0.35"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</row>
    <row r="44" spans="5:85" s="99" customFormat="1" x14ac:dyDescent="0.35"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</row>
    <row r="45" spans="5:85" s="99" customFormat="1" x14ac:dyDescent="0.35"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</row>
    <row r="46" spans="5:85" s="99" customFormat="1" x14ac:dyDescent="0.35"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</row>
    <row r="47" spans="5:85" s="99" customFormat="1" x14ac:dyDescent="0.35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</row>
    <row r="48" spans="5:85" s="99" customFormat="1" x14ac:dyDescent="0.35"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</row>
    <row r="49" spans="5:85" s="99" customFormat="1" x14ac:dyDescent="0.35"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</row>
    <row r="50" spans="5:85" s="99" customFormat="1" x14ac:dyDescent="0.35"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</row>
    <row r="51" spans="5:85" s="99" customFormat="1" x14ac:dyDescent="0.35"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</row>
    <row r="52" spans="5:85" s="99" customFormat="1" x14ac:dyDescent="0.35"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</row>
    <row r="53" spans="5:85" s="99" customFormat="1" x14ac:dyDescent="0.35"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</row>
    <row r="54" spans="5:85" s="99" customFormat="1" x14ac:dyDescent="0.35"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</row>
    <row r="55" spans="5:85" s="99" customFormat="1" x14ac:dyDescent="0.35"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</row>
    <row r="56" spans="5:85" s="99" customFormat="1" x14ac:dyDescent="0.35"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</row>
    <row r="57" spans="5:85" s="99" customFormat="1" x14ac:dyDescent="0.35"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</row>
    <row r="58" spans="5:85" s="99" customFormat="1" x14ac:dyDescent="0.35"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</row>
    <row r="59" spans="5:85" s="99" customFormat="1" x14ac:dyDescent="0.35"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</row>
    <row r="60" spans="5:85" s="99" customFormat="1" x14ac:dyDescent="0.35"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</row>
    <row r="61" spans="5:85" s="99" customFormat="1" x14ac:dyDescent="0.35"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</row>
    <row r="62" spans="5:85" s="99" customFormat="1" x14ac:dyDescent="0.35"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</row>
    <row r="63" spans="5:85" s="99" customFormat="1" x14ac:dyDescent="0.35"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</row>
    <row r="64" spans="5:85" s="99" customFormat="1" x14ac:dyDescent="0.35"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</row>
    <row r="65" spans="5:85" s="99" customFormat="1" x14ac:dyDescent="0.35"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</row>
    <row r="66" spans="5:85" s="99" customFormat="1" x14ac:dyDescent="0.35"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</row>
    <row r="67" spans="5:85" s="99" customFormat="1" x14ac:dyDescent="0.35"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</row>
    <row r="68" spans="5:85" s="99" customFormat="1" x14ac:dyDescent="0.35"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</row>
    <row r="69" spans="5:85" s="99" customFormat="1" x14ac:dyDescent="0.35"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</row>
    <row r="70" spans="5:85" s="99" customFormat="1" x14ac:dyDescent="0.35"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</row>
    <row r="71" spans="5:85" s="99" customFormat="1" x14ac:dyDescent="0.35"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</row>
    <row r="72" spans="5:85" s="99" customFormat="1" x14ac:dyDescent="0.35"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</row>
    <row r="73" spans="5:85" s="99" customFormat="1" x14ac:dyDescent="0.35"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</row>
    <row r="74" spans="5:85" s="99" customFormat="1" x14ac:dyDescent="0.35"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</row>
    <row r="75" spans="5:85" s="99" customFormat="1" x14ac:dyDescent="0.35"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</row>
    <row r="76" spans="5:85" s="99" customFormat="1" x14ac:dyDescent="0.35"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</row>
    <row r="77" spans="5:85" s="99" customFormat="1" x14ac:dyDescent="0.35"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</row>
    <row r="78" spans="5:85" s="99" customFormat="1" x14ac:dyDescent="0.35"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</row>
    <row r="79" spans="5:85" s="99" customFormat="1" x14ac:dyDescent="0.35"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</row>
    <row r="80" spans="5:85" s="99" customFormat="1" x14ac:dyDescent="0.35"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</row>
    <row r="81" spans="5:85" s="99" customFormat="1" x14ac:dyDescent="0.35"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</row>
    <row r="82" spans="5:85" s="99" customFormat="1" x14ac:dyDescent="0.35"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</row>
    <row r="83" spans="5:85" s="99" customFormat="1" x14ac:dyDescent="0.35"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</row>
    <row r="84" spans="5:85" s="99" customFormat="1" x14ac:dyDescent="0.35"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</row>
    <row r="85" spans="5:85" s="99" customFormat="1" x14ac:dyDescent="0.35"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</row>
    <row r="86" spans="5:85" s="99" customFormat="1" x14ac:dyDescent="0.35"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</row>
    <row r="87" spans="5:85" s="99" customFormat="1" x14ac:dyDescent="0.35"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</row>
    <row r="88" spans="5:85" s="99" customFormat="1" x14ac:dyDescent="0.35"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</row>
    <row r="89" spans="5:85" s="99" customFormat="1" x14ac:dyDescent="0.35"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</row>
    <row r="90" spans="5:85" s="99" customFormat="1" x14ac:dyDescent="0.35"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</row>
    <row r="91" spans="5:85" s="99" customFormat="1" x14ac:dyDescent="0.35"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</row>
    <row r="92" spans="5:85" s="99" customFormat="1" x14ac:dyDescent="0.35"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</row>
    <row r="93" spans="5:85" s="99" customFormat="1" x14ac:dyDescent="0.35"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</row>
    <row r="94" spans="5:85" s="99" customFormat="1" x14ac:dyDescent="0.35"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</row>
    <row r="95" spans="5:85" s="99" customFormat="1" x14ac:dyDescent="0.35"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</row>
    <row r="96" spans="5:85" s="99" customFormat="1" x14ac:dyDescent="0.35"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</row>
    <row r="97" spans="5:85" s="99" customFormat="1" x14ac:dyDescent="0.35"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</row>
    <row r="98" spans="5:85" s="99" customFormat="1" x14ac:dyDescent="0.35"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</row>
    <row r="99" spans="5:85" s="99" customFormat="1" x14ac:dyDescent="0.35"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</row>
    <row r="100" spans="5:85" s="99" customFormat="1" x14ac:dyDescent="0.35"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</row>
    <row r="101" spans="5:85" s="99" customFormat="1" x14ac:dyDescent="0.35"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</row>
    <row r="102" spans="5:85" s="99" customFormat="1" x14ac:dyDescent="0.35"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</row>
    <row r="103" spans="5:85" s="99" customFormat="1" x14ac:dyDescent="0.35"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</row>
    <row r="104" spans="5:85" s="99" customFormat="1" x14ac:dyDescent="0.35"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</row>
    <row r="105" spans="5:85" s="99" customFormat="1" x14ac:dyDescent="0.35"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</row>
    <row r="106" spans="5:85" s="99" customFormat="1" x14ac:dyDescent="0.35"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</row>
    <row r="107" spans="5:85" s="99" customFormat="1" x14ac:dyDescent="0.35"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</row>
    <row r="108" spans="5:85" s="99" customFormat="1" x14ac:dyDescent="0.35"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</row>
    <row r="109" spans="5:85" s="99" customFormat="1" x14ac:dyDescent="0.35"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</row>
    <row r="110" spans="5:85" s="99" customFormat="1" x14ac:dyDescent="0.35"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</row>
    <row r="111" spans="5:85" s="99" customFormat="1" x14ac:dyDescent="0.35"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</row>
    <row r="112" spans="5:85" s="99" customFormat="1" x14ac:dyDescent="0.35"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</row>
    <row r="113" spans="5:85" s="99" customFormat="1" x14ac:dyDescent="0.35"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</row>
    <row r="114" spans="5:85" s="99" customFormat="1" x14ac:dyDescent="0.35"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</row>
    <row r="115" spans="5:85" s="99" customFormat="1" x14ac:dyDescent="0.35"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</row>
    <row r="116" spans="5:85" s="99" customFormat="1" x14ac:dyDescent="0.35"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</row>
    <row r="117" spans="5:85" s="99" customFormat="1" x14ac:dyDescent="0.35"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</row>
    <row r="118" spans="5:85" s="99" customFormat="1" x14ac:dyDescent="0.35"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</row>
    <row r="119" spans="5:85" s="99" customFormat="1" x14ac:dyDescent="0.35"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</row>
    <row r="120" spans="5:85" s="99" customFormat="1" x14ac:dyDescent="0.35"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</row>
    <row r="121" spans="5:85" s="99" customFormat="1" x14ac:dyDescent="0.35"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</row>
    <row r="122" spans="5:85" s="99" customFormat="1" x14ac:dyDescent="0.35"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</row>
    <row r="123" spans="5:85" s="99" customFormat="1" x14ac:dyDescent="0.35"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</row>
    <row r="124" spans="5:85" s="99" customFormat="1" x14ac:dyDescent="0.35"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</row>
    <row r="125" spans="5:85" s="99" customFormat="1" x14ac:dyDescent="0.35"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</row>
    <row r="126" spans="5:85" s="99" customFormat="1" x14ac:dyDescent="0.35"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</row>
    <row r="127" spans="5:85" s="99" customFormat="1" x14ac:dyDescent="0.35"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</row>
    <row r="128" spans="5:85" s="99" customFormat="1" x14ac:dyDescent="0.35"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</row>
    <row r="129" spans="5:85" s="99" customFormat="1" x14ac:dyDescent="0.35"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</row>
    <row r="130" spans="5:85" s="99" customFormat="1" x14ac:dyDescent="0.35"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</row>
    <row r="131" spans="5:85" s="99" customFormat="1" x14ac:dyDescent="0.35"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</row>
    <row r="132" spans="5:85" s="99" customFormat="1" x14ac:dyDescent="0.35"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</row>
    <row r="133" spans="5:85" s="99" customFormat="1" x14ac:dyDescent="0.35"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</row>
    <row r="134" spans="5:85" s="99" customFormat="1" x14ac:dyDescent="0.35"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</row>
    <row r="135" spans="5:85" s="99" customFormat="1" x14ac:dyDescent="0.35"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</row>
    <row r="136" spans="5:85" s="99" customFormat="1" x14ac:dyDescent="0.35"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</row>
    <row r="137" spans="5:85" s="99" customFormat="1" x14ac:dyDescent="0.35"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</row>
    <row r="138" spans="5:85" s="99" customFormat="1" x14ac:dyDescent="0.35"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</row>
    <row r="139" spans="5:85" s="99" customFormat="1" x14ac:dyDescent="0.35"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</row>
    <row r="140" spans="5:85" s="99" customFormat="1" x14ac:dyDescent="0.35"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</row>
    <row r="141" spans="5:85" s="99" customFormat="1" x14ac:dyDescent="0.35"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</row>
    <row r="142" spans="5:85" s="99" customFormat="1" x14ac:dyDescent="0.35"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</row>
    <row r="143" spans="5:85" s="99" customFormat="1" x14ac:dyDescent="0.35"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</row>
    <row r="144" spans="5:85" s="99" customFormat="1" x14ac:dyDescent="0.35"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</row>
    <row r="145" spans="5:85" s="99" customFormat="1" x14ac:dyDescent="0.35"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</row>
    <row r="146" spans="5:85" s="99" customFormat="1" x14ac:dyDescent="0.35"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</row>
    <row r="147" spans="5:85" s="99" customFormat="1" x14ac:dyDescent="0.35"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</row>
    <row r="148" spans="5:85" s="99" customFormat="1" x14ac:dyDescent="0.35"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</row>
    <row r="149" spans="5:85" s="99" customFormat="1" x14ac:dyDescent="0.35"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</row>
    <row r="150" spans="5:85" s="99" customFormat="1" x14ac:dyDescent="0.35"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</row>
    <row r="151" spans="5:85" s="99" customFormat="1" x14ac:dyDescent="0.35"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</row>
    <row r="152" spans="5:85" s="99" customFormat="1" x14ac:dyDescent="0.35"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</row>
    <row r="153" spans="5:85" s="99" customFormat="1" x14ac:dyDescent="0.35"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</row>
    <row r="154" spans="5:85" s="99" customFormat="1" x14ac:dyDescent="0.35"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</row>
    <row r="155" spans="5:85" s="99" customFormat="1" x14ac:dyDescent="0.35"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</row>
    <row r="156" spans="5:85" s="99" customFormat="1" x14ac:dyDescent="0.35"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</row>
    <row r="157" spans="5:85" s="99" customFormat="1" x14ac:dyDescent="0.35"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</row>
    <row r="158" spans="5:85" s="99" customFormat="1" x14ac:dyDescent="0.35"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</row>
    <row r="159" spans="5:85" s="99" customFormat="1" x14ac:dyDescent="0.35"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</row>
    <row r="160" spans="5:85" s="99" customFormat="1" x14ac:dyDescent="0.35"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</row>
    <row r="161" spans="5:85" s="99" customFormat="1" x14ac:dyDescent="0.35"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</row>
    <row r="162" spans="5:85" s="99" customFormat="1" x14ac:dyDescent="0.35"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</row>
    <row r="163" spans="5:85" s="99" customFormat="1" x14ac:dyDescent="0.35"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</row>
    <row r="164" spans="5:85" s="99" customFormat="1" x14ac:dyDescent="0.35"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</row>
    <row r="165" spans="5:85" s="99" customFormat="1" x14ac:dyDescent="0.35"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</row>
    <row r="166" spans="5:85" s="99" customFormat="1" x14ac:dyDescent="0.35"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</row>
    <row r="167" spans="5:85" s="99" customFormat="1" x14ac:dyDescent="0.35"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</row>
    <row r="168" spans="5:85" s="99" customFormat="1" x14ac:dyDescent="0.35"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</row>
    <row r="169" spans="5:85" s="99" customFormat="1" x14ac:dyDescent="0.35"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</row>
    <row r="170" spans="5:85" s="99" customFormat="1" x14ac:dyDescent="0.35"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</row>
    <row r="171" spans="5:85" s="99" customFormat="1" x14ac:dyDescent="0.35"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</row>
    <row r="172" spans="5:85" s="99" customFormat="1" x14ac:dyDescent="0.35"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</row>
    <row r="173" spans="5:85" s="99" customFormat="1" x14ac:dyDescent="0.35"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</row>
    <row r="174" spans="5:85" s="99" customFormat="1" x14ac:dyDescent="0.35"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</row>
    <row r="175" spans="5:85" s="99" customFormat="1" x14ac:dyDescent="0.35"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</row>
    <row r="176" spans="5:85" s="99" customFormat="1" x14ac:dyDescent="0.35"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</row>
    <row r="177" spans="5:85" s="99" customFormat="1" x14ac:dyDescent="0.35"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</row>
    <row r="178" spans="5:85" s="99" customFormat="1" x14ac:dyDescent="0.35"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</row>
    <row r="179" spans="5:85" s="99" customFormat="1" x14ac:dyDescent="0.35"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</row>
    <row r="180" spans="5:85" s="99" customFormat="1" x14ac:dyDescent="0.35"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</row>
    <row r="181" spans="5:85" s="99" customFormat="1" x14ac:dyDescent="0.35"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</row>
    <row r="182" spans="5:85" s="99" customFormat="1" x14ac:dyDescent="0.35"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</row>
    <row r="183" spans="5:85" s="99" customFormat="1" x14ac:dyDescent="0.35"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</row>
    <row r="184" spans="5:85" s="99" customFormat="1" x14ac:dyDescent="0.35"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</row>
    <row r="185" spans="5:85" s="99" customFormat="1" x14ac:dyDescent="0.35"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</row>
    <row r="186" spans="5:85" s="99" customFormat="1" x14ac:dyDescent="0.35"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</row>
    <row r="187" spans="5:85" s="99" customFormat="1" x14ac:dyDescent="0.35"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</row>
    <row r="188" spans="5:85" s="99" customFormat="1" x14ac:dyDescent="0.35"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</row>
    <row r="189" spans="5:85" s="99" customFormat="1" x14ac:dyDescent="0.35"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</row>
    <row r="190" spans="5:85" s="99" customFormat="1" x14ac:dyDescent="0.35"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</row>
    <row r="191" spans="5:85" s="99" customFormat="1" x14ac:dyDescent="0.35"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</row>
    <row r="192" spans="5:85" s="99" customFormat="1" x14ac:dyDescent="0.35"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</row>
    <row r="193" spans="5:85" s="99" customFormat="1" x14ac:dyDescent="0.35"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</row>
    <row r="194" spans="5:85" s="99" customFormat="1" x14ac:dyDescent="0.35"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</row>
    <row r="195" spans="5:85" s="99" customFormat="1" x14ac:dyDescent="0.35"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</row>
    <row r="196" spans="5:85" s="99" customFormat="1" x14ac:dyDescent="0.35"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</row>
    <row r="197" spans="5:85" s="99" customFormat="1" x14ac:dyDescent="0.35"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</row>
    <row r="198" spans="5:85" s="99" customFormat="1" x14ac:dyDescent="0.35"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</row>
    <row r="199" spans="5:85" s="99" customFormat="1" x14ac:dyDescent="0.35"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</row>
    <row r="200" spans="5:85" s="99" customFormat="1" x14ac:dyDescent="0.35"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</row>
    <row r="201" spans="5:85" s="99" customFormat="1" x14ac:dyDescent="0.35"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</row>
    <row r="202" spans="5:85" s="99" customFormat="1" x14ac:dyDescent="0.35"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</row>
    <row r="203" spans="5:85" s="99" customFormat="1" x14ac:dyDescent="0.35"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</row>
    <row r="204" spans="5:85" s="99" customFormat="1" x14ac:dyDescent="0.35"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</row>
    <row r="205" spans="5:85" s="99" customFormat="1" x14ac:dyDescent="0.35"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</row>
    <row r="206" spans="5:85" s="99" customFormat="1" x14ac:dyDescent="0.35"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</row>
    <row r="207" spans="5:85" s="99" customFormat="1" x14ac:dyDescent="0.35"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</row>
    <row r="208" spans="5:85" s="99" customFormat="1" x14ac:dyDescent="0.35"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</row>
    <row r="209" spans="5:85" s="99" customFormat="1" x14ac:dyDescent="0.35"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</row>
    <row r="210" spans="5:85" s="99" customFormat="1" x14ac:dyDescent="0.35"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</row>
    <row r="211" spans="5:85" s="99" customFormat="1" x14ac:dyDescent="0.35"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</row>
    <row r="212" spans="5:85" s="99" customFormat="1" x14ac:dyDescent="0.35"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</row>
    <row r="213" spans="5:85" s="99" customFormat="1" x14ac:dyDescent="0.35"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</row>
    <row r="214" spans="5:85" s="99" customFormat="1" x14ac:dyDescent="0.35"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</row>
    <row r="215" spans="5:85" s="99" customFormat="1" x14ac:dyDescent="0.35"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</row>
    <row r="216" spans="5:85" s="99" customFormat="1" x14ac:dyDescent="0.35"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</row>
    <row r="217" spans="5:85" s="99" customFormat="1" x14ac:dyDescent="0.35"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</row>
    <row r="218" spans="5:85" s="99" customFormat="1" x14ac:dyDescent="0.35"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</row>
    <row r="219" spans="5:85" s="99" customFormat="1" x14ac:dyDescent="0.35"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</row>
    <row r="220" spans="5:85" s="99" customFormat="1" x14ac:dyDescent="0.35"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</row>
    <row r="221" spans="5:85" s="99" customFormat="1" x14ac:dyDescent="0.35"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</row>
    <row r="222" spans="5:85" s="99" customFormat="1" x14ac:dyDescent="0.35"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</row>
    <row r="223" spans="5:85" s="99" customFormat="1" x14ac:dyDescent="0.35"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</row>
    <row r="224" spans="5:85" s="99" customFormat="1" x14ac:dyDescent="0.35"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</row>
    <row r="225" spans="5:85" s="99" customFormat="1" x14ac:dyDescent="0.35"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</row>
    <row r="226" spans="5:85" s="99" customFormat="1" x14ac:dyDescent="0.35"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</row>
    <row r="227" spans="5:85" s="99" customFormat="1" x14ac:dyDescent="0.35"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</row>
    <row r="228" spans="5:85" s="99" customFormat="1" x14ac:dyDescent="0.35"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</row>
    <row r="229" spans="5:85" s="99" customFormat="1" x14ac:dyDescent="0.35"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</row>
    <row r="230" spans="5:85" s="99" customFormat="1" x14ac:dyDescent="0.35"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</row>
    <row r="231" spans="5:85" s="99" customFormat="1" x14ac:dyDescent="0.35"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</row>
    <row r="232" spans="5:85" s="99" customFormat="1" x14ac:dyDescent="0.35"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</row>
    <row r="233" spans="5:85" s="99" customFormat="1" x14ac:dyDescent="0.35"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</row>
    <row r="234" spans="5:85" s="99" customFormat="1" x14ac:dyDescent="0.35"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</row>
    <row r="235" spans="5:85" s="99" customFormat="1" x14ac:dyDescent="0.35"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</row>
    <row r="236" spans="5:85" s="99" customFormat="1" x14ac:dyDescent="0.35"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</row>
    <row r="237" spans="5:85" s="99" customFormat="1" x14ac:dyDescent="0.35"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</row>
    <row r="238" spans="5:85" s="99" customFormat="1" x14ac:dyDescent="0.35"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</row>
    <row r="239" spans="5:85" s="99" customFormat="1" x14ac:dyDescent="0.35"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</row>
    <row r="240" spans="5:85" s="99" customFormat="1" x14ac:dyDescent="0.35"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</row>
    <row r="241" spans="5:85" s="99" customFormat="1" x14ac:dyDescent="0.35"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</row>
    <row r="242" spans="5:85" s="99" customFormat="1" x14ac:dyDescent="0.35"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</row>
    <row r="243" spans="5:85" s="99" customFormat="1" x14ac:dyDescent="0.35"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</row>
    <row r="244" spans="5:85" s="99" customFormat="1" x14ac:dyDescent="0.35"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</row>
    <row r="245" spans="5:85" s="99" customFormat="1" x14ac:dyDescent="0.35"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</row>
    <row r="246" spans="5:85" s="99" customFormat="1" x14ac:dyDescent="0.35"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</row>
    <row r="247" spans="5:85" s="99" customFormat="1" x14ac:dyDescent="0.35"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</row>
    <row r="248" spans="5:85" s="99" customFormat="1" x14ac:dyDescent="0.35"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</row>
    <row r="249" spans="5:85" s="99" customFormat="1" x14ac:dyDescent="0.35"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</row>
    <row r="250" spans="5:85" s="99" customFormat="1" x14ac:dyDescent="0.35"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</row>
    <row r="251" spans="5:85" s="99" customFormat="1" x14ac:dyDescent="0.35"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</row>
    <row r="252" spans="5:85" s="99" customFormat="1" x14ac:dyDescent="0.35"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</row>
    <row r="253" spans="5:85" s="99" customFormat="1" x14ac:dyDescent="0.35"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</row>
    <row r="254" spans="5:85" s="99" customFormat="1" x14ac:dyDescent="0.35"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</row>
    <row r="255" spans="5:85" s="99" customFormat="1" x14ac:dyDescent="0.35"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</row>
    <row r="256" spans="5:85" s="99" customFormat="1" x14ac:dyDescent="0.35"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</row>
    <row r="257" spans="5:85" s="99" customFormat="1" x14ac:dyDescent="0.35"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</row>
    <row r="258" spans="5:85" s="99" customFormat="1" x14ac:dyDescent="0.35"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</row>
    <row r="259" spans="5:85" s="99" customFormat="1" x14ac:dyDescent="0.35"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</row>
    <row r="260" spans="5:85" s="99" customFormat="1" x14ac:dyDescent="0.35"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</row>
    <row r="261" spans="5:85" s="99" customFormat="1" x14ac:dyDescent="0.35"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</row>
    <row r="262" spans="5:85" s="99" customFormat="1" x14ac:dyDescent="0.35"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</row>
    <row r="263" spans="5:85" s="99" customFormat="1" x14ac:dyDescent="0.35"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</row>
    <row r="264" spans="5:85" s="99" customFormat="1" x14ac:dyDescent="0.35"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</row>
    <row r="265" spans="5:85" s="99" customFormat="1" x14ac:dyDescent="0.35"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</row>
    <row r="266" spans="5:85" s="99" customFormat="1" x14ac:dyDescent="0.35"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</row>
    <row r="267" spans="5:85" s="99" customFormat="1" x14ac:dyDescent="0.35"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</row>
    <row r="268" spans="5:85" s="99" customFormat="1" x14ac:dyDescent="0.35"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</row>
    <row r="269" spans="5:85" s="99" customFormat="1" x14ac:dyDescent="0.35"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</row>
    <row r="270" spans="5:85" s="99" customFormat="1" x14ac:dyDescent="0.35"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</row>
    <row r="271" spans="5:85" s="99" customFormat="1" x14ac:dyDescent="0.35"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</row>
    <row r="272" spans="5:85" s="99" customFormat="1" x14ac:dyDescent="0.35"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</row>
    <row r="273" spans="5:85" s="99" customFormat="1" x14ac:dyDescent="0.35"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</row>
    <row r="274" spans="5:85" s="99" customFormat="1" x14ac:dyDescent="0.35"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</row>
    <row r="275" spans="5:85" s="99" customFormat="1" x14ac:dyDescent="0.35"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</row>
    <row r="276" spans="5:85" s="99" customFormat="1" x14ac:dyDescent="0.35"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</row>
    <row r="277" spans="5:85" s="99" customFormat="1" x14ac:dyDescent="0.35"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</row>
    <row r="278" spans="5:85" s="99" customFormat="1" x14ac:dyDescent="0.35"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</row>
    <row r="279" spans="5:85" s="99" customFormat="1" x14ac:dyDescent="0.35"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</row>
    <row r="280" spans="5:85" s="99" customFormat="1" x14ac:dyDescent="0.35"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</row>
    <row r="281" spans="5:85" s="99" customFormat="1" x14ac:dyDescent="0.35"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</row>
    <row r="282" spans="5:85" s="99" customFormat="1" x14ac:dyDescent="0.35"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</row>
    <row r="283" spans="5:85" s="99" customFormat="1" x14ac:dyDescent="0.35"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</row>
    <row r="284" spans="5:85" s="99" customFormat="1" x14ac:dyDescent="0.35"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</row>
    <row r="285" spans="5:85" s="99" customFormat="1" x14ac:dyDescent="0.35"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</row>
    <row r="286" spans="5:85" s="99" customFormat="1" x14ac:dyDescent="0.35"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</row>
    <row r="287" spans="5:85" s="99" customFormat="1" x14ac:dyDescent="0.35"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</row>
    <row r="288" spans="5:85" s="99" customFormat="1" x14ac:dyDescent="0.35"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</row>
    <row r="289" spans="5:85" s="99" customFormat="1" x14ac:dyDescent="0.35"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</row>
    <row r="290" spans="5:85" s="99" customFormat="1" x14ac:dyDescent="0.35"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</row>
    <row r="291" spans="5:85" s="99" customFormat="1" x14ac:dyDescent="0.35"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</row>
    <row r="292" spans="5:85" s="99" customFormat="1" x14ac:dyDescent="0.35"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</row>
    <row r="293" spans="5:85" s="99" customFormat="1" x14ac:dyDescent="0.35"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</row>
    <row r="294" spans="5:85" s="99" customFormat="1" x14ac:dyDescent="0.35"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</row>
    <row r="295" spans="5:85" s="99" customFormat="1" x14ac:dyDescent="0.35"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</row>
    <row r="296" spans="5:85" s="99" customFormat="1" x14ac:dyDescent="0.35"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</row>
    <row r="297" spans="5:85" s="99" customFormat="1" x14ac:dyDescent="0.35"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</row>
    <row r="298" spans="5:85" s="99" customFormat="1" x14ac:dyDescent="0.35"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</row>
    <row r="299" spans="5:85" s="99" customFormat="1" x14ac:dyDescent="0.35"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</row>
    <row r="300" spans="5:85" s="99" customFormat="1" x14ac:dyDescent="0.35"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</row>
    <row r="301" spans="5:85" s="99" customFormat="1" x14ac:dyDescent="0.35"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</row>
    <row r="302" spans="5:85" s="99" customFormat="1" x14ac:dyDescent="0.35"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</row>
    <row r="303" spans="5:85" s="99" customFormat="1" x14ac:dyDescent="0.35"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</row>
    <row r="304" spans="5:85" s="99" customFormat="1" x14ac:dyDescent="0.35"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</row>
    <row r="305" spans="5:85" s="99" customFormat="1" x14ac:dyDescent="0.35"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</row>
    <row r="306" spans="5:85" s="99" customFormat="1" x14ac:dyDescent="0.35"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</row>
    <row r="307" spans="5:85" s="99" customFormat="1" x14ac:dyDescent="0.35"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</row>
    <row r="308" spans="5:85" s="99" customFormat="1" x14ac:dyDescent="0.35"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</row>
    <row r="309" spans="5:85" s="99" customFormat="1" x14ac:dyDescent="0.35"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</row>
    <row r="310" spans="5:85" s="99" customFormat="1" x14ac:dyDescent="0.35"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</row>
    <row r="311" spans="5:85" s="99" customFormat="1" x14ac:dyDescent="0.35"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</row>
    <row r="312" spans="5:85" s="99" customFormat="1" x14ac:dyDescent="0.35"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</row>
    <row r="313" spans="5:85" s="99" customFormat="1" x14ac:dyDescent="0.35"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</row>
    <row r="314" spans="5:85" s="99" customFormat="1" x14ac:dyDescent="0.35"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</row>
    <row r="315" spans="5:85" s="99" customFormat="1" x14ac:dyDescent="0.35"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</row>
    <row r="316" spans="5:85" s="99" customFormat="1" x14ac:dyDescent="0.35"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</row>
    <row r="317" spans="5:85" s="99" customFormat="1" x14ac:dyDescent="0.35"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</row>
    <row r="318" spans="5:85" s="99" customFormat="1" x14ac:dyDescent="0.35"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</row>
    <row r="319" spans="5:85" s="99" customFormat="1" x14ac:dyDescent="0.35"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</row>
    <row r="320" spans="5:85" s="99" customFormat="1" x14ac:dyDescent="0.35"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</row>
    <row r="321" spans="5:85" s="99" customFormat="1" x14ac:dyDescent="0.35"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</row>
    <row r="322" spans="5:85" s="99" customFormat="1" x14ac:dyDescent="0.35"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</row>
    <row r="323" spans="5:85" s="99" customFormat="1" x14ac:dyDescent="0.35"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</row>
    <row r="324" spans="5:85" s="99" customFormat="1" x14ac:dyDescent="0.35"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</row>
    <row r="325" spans="5:85" s="99" customFormat="1" x14ac:dyDescent="0.35"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</row>
    <row r="326" spans="5:85" s="99" customFormat="1" x14ac:dyDescent="0.35"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</row>
    <row r="327" spans="5:85" s="99" customFormat="1" x14ac:dyDescent="0.35"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</row>
    <row r="328" spans="5:85" s="99" customFormat="1" x14ac:dyDescent="0.35"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</row>
    <row r="329" spans="5:85" s="99" customFormat="1" x14ac:dyDescent="0.35"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</row>
    <row r="330" spans="5:85" s="99" customFormat="1" x14ac:dyDescent="0.35"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</row>
    <row r="331" spans="5:85" s="99" customFormat="1" x14ac:dyDescent="0.35"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</row>
    <row r="332" spans="5:85" s="99" customFormat="1" x14ac:dyDescent="0.35"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</row>
    <row r="333" spans="5:85" s="99" customFormat="1" x14ac:dyDescent="0.35"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</row>
    <row r="334" spans="5:85" s="99" customFormat="1" x14ac:dyDescent="0.35"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</row>
    <row r="335" spans="5:85" s="99" customFormat="1" x14ac:dyDescent="0.35"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</row>
    <row r="336" spans="5:85" s="99" customFormat="1" x14ac:dyDescent="0.35"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</row>
    <row r="337" spans="5:85" s="99" customFormat="1" x14ac:dyDescent="0.35"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</row>
    <row r="338" spans="5:85" s="99" customFormat="1" x14ac:dyDescent="0.35"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</row>
    <row r="339" spans="5:85" s="99" customFormat="1" x14ac:dyDescent="0.35"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</row>
    <row r="340" spans="5:85" s="99" customFormat="1" x14ac:dyDescent="0.35"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</row>
    <row r="341" spans="5:85" s="99" customFormat="1" x14ac:dyDescent="0.35"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</row>
    <row r="342" spans="5:85" s="99" customFormat="1" x14ac:dyDescent="0.35"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</row>
    <row r="343" spans="5:85" s="99" customFormat="1" x14ac:dyDescent="0.35"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</row>
    <row r="344" spans="5:85" s="99" customFormat="1" x14ac:dyDescent="0.35"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</row>
    <row r="345" spans="5:85" s="99" customFormat="1" x14ac:dyDescent="0.35"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</row>
    <row r="346" spans="5:85" s="99" customFormat="1" x14ac:dyDescent="0.35"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</row>
    <row r="347" spans="5:85" s="99" customFormat="1" x14ac:dyDescent="0.35"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</row>
    <row r="348" spans="5:85" s="99" customFormat="1" x14ac:dyDescent="0.35"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</row>
  </sheetData>
  <sheetProtection password="CF85" sheet="1" objects="1" scenarios="1"/>
  <mergeCells count="10">
    <mergeCell ref="B27:D27"/>
    <mergeCell ref="B9:D9"/>
    <mergeCell ref="B10:D10"/>
    <mergeCell ref="B11:D11"/>
    <mergeCell ref="A1:D1"/>
    <mergeCell ref="B3:D3"/>
    <mergeCell ref="B4:D4"/>
    <mergeCell ref="B5:D5"/>
    <mergeCell ref="B6:D6"/>
    <mergeCell ref="B8:D8"/>
  </mergeCells>
  <dataValidations count="1">
    <dataValidation type="list" allowBlank="1" showInputMessage="1" showErrorMessage="1" sqref="B6:D6" xr:uid="{00000000-0002-0000-0800-000000000000}">
      <formula1>INDIRECT(G6)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800-000001000000}">
          <x14:formula1>
            <xm:f>Data!$F$23:$F$24</xm:f>
          </x14:formula1>
          <xm:sqref>B19:D19</xm:sqref>
        </x14:dataValidation>
        <x14:dataValidation type="list" allowBlank="1" showInputMessage="1" showErrorMessage="1" xr:uid="{00000000-0002-0000-0800-000002000000}">
          <x14:formula1>
            <xm:f>Data!$F$17:$F$19</xm:f>
          </x14:formula1>
          <xm:sqref>B12</xm:sqref>
        </x14:dataValidation>
        <x14:dataValidation type="list" allowBlank="1" showInputMessage="1" showErrorMessage="1" xr:uid="{00000000-0002-0000-0800-000003000000}">
          <x14:formula1>
            <xm:f>Data!$H$17:$H$18</xm:f>
          </x14:formula1>
          <xm:sqref>B13:B14</xm:sqref>
        </x14:dataValidation>
        <x14:dataValidation type="list" allowBlank="1" showInputMessage="1" showErrorMessage="1" xr:uid="{00000000-0002-0000-0800-000004000000}">
          <x14:formula1>
            <xm:f>IF('List of Records Submitted'!$B$6="Ydy",LEADER!$L$4:$L$5,Data!$E$2:$E$3)</xm:f>
          </x14:formula1>
          <xm:sqref>B7</xm:sqref>
        </x14:dataValidation>
        <x14:dataValidation type="list" allowBlank="1" showInputMessage="1" showErrorMessage="1" xr:uid="{00000000-0002-0000-0800-000005000000}">
          <x14:formula1>
            <xm:f>IF('List of Records Submitted'!B6="Ydy",LEADER!$N$17:$N$30,Data!$N$17:$N$28)</xm:f>
          </x14:formula1>
          <xm:sqref>B5:D5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9205D88DC4F44CB1CA8437F92B0221" ma:contentTypeVersion="13" ma:contentTypeDescription="Create a new document." ma:contentTypeScope="" ma:versionID="8c5879cea45071237102bb4331d1d2ee">
  <xsd:schema xmlns:xsd="http://www.w3.org/2001/XMLSchema" xmlns:xs="http://www.w3.org/2001/XMLSchema" xmlns:p="http://schemas.microsoft.com/office/2006/metadata/properties" xmlns:ns3="ef277e87-290d-49c5-91d0-3912be04ccbd" xmlns:ns4="93868ba0-4f09-432e-b4a8-1e7798b1a206" targetNamespace="http://schemas.microsoft.com/office/2006/metadata/properties" ma:root="true" ma:fieldsID="dd0facc45e378115a9c918edd46ee856" ns3:_="" ns4:_="">
    <xsd:import namespace="ef277e87-290d-49c5-91d0-3912be04ccbd"/>
    <xsd:import namespace="93868ba0-4f09-432e-b4a8-1e7798b1a20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77e87-290d-49c5-91d0-3912be04cc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68ba0-4f09-432e-b4a8-1e7798b1a2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metadata xmlns="http://www.objective.com/ecm/document/metadata/FF3C5B18883D4E21973B57C2EEED7FD1" version="1.0.0">
  <systemFields>
    <field name="Objective-Id">
      <value order="0">A37804754</value>
    </field>
    <field name="Objective-Title">
      <value order="0">RDP Business Process - Annex 4 - RDP Business Process - Competitive Tendering Record - New Format Items over £5000 - CYMRAEG</value>
    </field>
    <field name="Objective-Description">
      <value order="0"/>
    </field>
    <field name="Objective-CreationStamp">
      <value order="0">2021-12-07T09:54:49Z</value>
    </field>
    <field name="Objective-IsApproved">
      <value order="0">false</value>
    </field>
    <field name="Objective-IsPublished">
      <value order="0">true</value>
    </field>
    <field name="Objective-DatePublished">
      <value order="0">2022-07-20T09:51:28Z</value>
    </field>
    <field name="Objective-ModificationStamp">
      <value order="0">2022-07-20T09:51:28Z</value>
    </field>
    <field name="Objective-Owner">
      <value order="0">Jones, Rhys O (CCRA - ERA - Rural Payments Wales)</value>
    </field>
    <field name="Objective-Path">
      <value order="0">Objective Global Folder:Business File Plan:WG Organisational Groups:NEW - Post April 2022 - Climate Change &amp; Rural Affairs:Climate Change &amp; Rural Affairs (CCRA) - Rural Payments Wales:1 - Save:Rural Payments Wales:SMU - Actual Files:Scheme Management Unit:Rural Programmes - 2014-2020:RDP 2014-2020 - Management:Control Plan 2014-2020:Operational Planning - RDP 2014-2020 Development of EC Audit Corrective Actions Business Process - Food Fisheries &amp; Market Development Division - Scheme Management Unit:OPS - EC Audit Corrective Actions - 2022/07 BAU Additional Guidance - Adding new record £500-5000 - Development</value>
    </field>
    <field name="Objective-Parent">
      <value order="0">OPS - EC Audit Corrective Actions - 2022/07 BAU Additional Guidance - Adding new record £500-5000 - Development</value>
    </field>
    <field name="Objective-State">
      <value order="0">Published</value>
    </field>
    <field name="Objective-VersionId">
      <value order="0">vA79490335</value>
    </field>
    <field name="Objective-Version">
      <value order="0">5.0</value>
    </field>
    <field name="Objective-VersionNumber">
      <value order="0">5</value>
    </field>
    <field name="Objective-VersionComment">
      <value order="0">Updated adding mention of new record 500-5000</value>
    </field>
    <field name="Objective-FileNumber">
      <value order="0">qA1485841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Date Acquired">
        <value order="0"/>
      </field>
      <field name="Objective-Official Translation">
        <value order="0"/>
      </field>
      <field name="Objective-Connect Creator">
        <value order="0"/>
      </field>
    </catalogue>
  </catalogues>
</metadat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7C7CFB-6A64-4DE0-80A5-6A03B43866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277e87-290d-49c5-91d0-3912be04ccbd"/>
    <ds:schemaRef ds:uri="93868ba0-4f09-432e-b4a8-1e7798b1a2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265374-10E6-437F-BEDD-8F1838E831E3}">
  <ds:schemaRefs>
    <ds:schemaRef ds:uri="ef277e87-290d-49c5-91d0-3912be04ccbd"/>
    <ds:schemaRef ds:uri="http://purl.org/dc/elements/1.1/"/>
    <ds:schemaRef ds:uri="http://schemas.microsoft.com/office/2006/metadata/properties"/>
    <ds:schemaRef ds:uri="93868ba0-4f09-432e-b4a8-1e7798b1a20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customXml/itemProps4.xml><?xml version="1.0" encoding="utf-8"?>
<ds:datastoreItem xmlns:ds="http://schemas.openxmlformats.org/officeDocument/2006/customXml" ds:itemID="{BD850C31-5E60-40EB-98FE-DC13D1C8F5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26</vt:i4>
      </vt:variant>
    </vt:vector>
  </HeadingPairs>
  <TitlesOfParts>
    <vt:vector size="63" baseType="lpstr">
      <vt:lpstr>Arweiniad</vt:lpstr>
      <vt:lpstr>List of Records Submitted</vt:lpstr>
      <vt:lpstr>Engraifft o Gofnod</vt:lpstr>
      <vt:lpstr>Register</vt:lpstr>
      <vt:lpstr>Data</vt:lpstr>
      <vt:lpstr>LEADER</vt:lpstr>
      <vt:lpstr>Manylion y Prosiect</vt:lpstr>
      <vt:lpstr>Cofnod 1</vt:lpstr>
      <vt:lpstr>Cofnod 2</vt:lpstr>
      <vt:lpstr>Cofnod 3</vt:lpstr>
      <vt:lpstr>Cofnod 4</vt:lpstr>
      <vt:lpstr>Cofnod 5</vt:lpstr>
      <vt:lpstr>Cofnod 6</vt:lpstr>
      <vt:lpstr>Cofnod 7</vt:lpstr>
      <vt:lpstr>Cofnod 8</vt:lpstr>
      <vt:lpstr>Cofnod 9</vt:lpstr>
      <vt:lpstr>Cofnod 10</vt:lpstr>
      <vt:lpstr>Cofnod 11</vt:lpstr>
      <vt:lpstr>Cofnod 12</vt:lpstr>
      <vt:lpstr>Cofnod 13</vt:lpstr>
      <vt:lpstr>Cofnod 14</vt:lpstr>
      <vt:lpstr>Cofnod 15</vt:lpstr>
      <vt:lpstr>Cofnod 16</vt:lpstr>
      <vt:lpstr>Cofnod 17</vt:lpstr>
      <vt:lpstr>Cofnod 18</vt:lpstr>
      <vt:lpstr>Cofnod 19</vt:lpstr>
      <vt:lpstr>Cofnod 20</vt:lpstr>
      <vt:lpstr>Cofnod 21</vt:lpstr>
      <vt:lpstr>Cofnod 22</vt:lpstr>
      <vt:lpstr>Cofnod 23</vt:lpstr>
      <vt:lpstr>Cofnod 24</vt:lpstr>
      <vt:lpstr>Cofnod 25</vt:lpstr>
      <vt:lpstr>Cofnod 26</vt:lpstr>
      <vt:lpstr>Cofnod 27</vt:lpstr>
      <vt:lpstr>Cofnod 28</vt:lpstr>
      <vt:lpstr>Cofnod 29</vt:lpstr>
      <vt:lpstr>Cofnod 30</vt:lpstr>
      <vt:lpstr>Opt1_</vt:lpstr>
      <vt:lpstr>Opt10_</vt:lpstr>
      <vt:lpstr>Opt11_</vt:lpstr>
      <vt:lpstr>Opt12_</vt:lpstr>
      <vt:lpstr>opt13_</vt:lpstr>
      <vt:lpstr>opt14_</vt:lpstr>
      <vt:lpstr>opt15_</vt:lpstr>
      <vt:lpstr>opt16_</vt:lpstr>
      <vt:lpstr>opt17_</vt:lpstr>
      <vt:lpstr>opt18_</vt:lpstr>
      <vt:lpstr>opt19_</vt:lpstr>
      <vt:lpstr>Opt2_</vt:lpstr>
      <vt:lpstr>opt20_</vt:lpstr>
      <vt:lpstr>opt21_</vt:lpstr>
      <vt:lpstr>opt22_</vt:lpstr>
      <vt:lpstr>opt23_</vt:lpstr>
      <vt:lpstr>opt24_</vt:lpstr>
      <vt:lpstr>opt25_</vt:lpstr>
      <vt:lpstr>opt26_</vt:lpstr>
      <vt:lpstr>Opt3_</vt:lpstr>
      <vt:lpstr>Opt4_</vt:lpstr>
      <vt:lpstr>Opt5_</vt:lpstr>
      <vt:lpstr>Opt6_</vt:lpstr>
      <vt:lpstr>Opt7_</vt:lpstr>
      <vt:lpstr>Opt8_</vt:lpstr>
      <vt:lpstr>Opt9_</vt:lpstr>
    </vt:vector>
  </TitlesOfParts>
  <Company>Welsh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Elaine (ESNR-ERA-Rural Payments Wales)</dc:creator>
  <cp:lastModifiedBy>MorganO1</cp:lastModifiedBy>
  <dcterms:created xsi:type="dcterms:W3CDTF">2021-11-29T18:54:46Z</dcterms:created>
  <dcterms:modified xsi:type="dcterms:W3CDTF">2022-07-20T10:48:58Z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0x010100739205D88DC4F44CB1CA8437F92B0221</vt:lpwstr>
  </property>
  <property fmtid="{D5CDD505-2E9C-101B-9397-08002B2CF9AE}" pid="3" name="Objective-Id">
    <vt:lpwstr>A37804754</vt:lpwstr>
  </property>
  <property fmtid="{D5CDD505-2E9C-101B-9397-08002B2CF9AE}" pid="4" name="Objective-Title">
    <vt:lpwstr>RDP Business Process - Annex 4 - RDP Business Process - Competitive Tendering Record - New Format Items over £5000 - CYMRAEG</vt:lpwstr>
  </property>
  <property fmtid="{D5CDD505-2E9C-101B-9397-08002B2CF9AE}" pid="5" name="Objective-Description">
    <vt:lpwstr/>
  </property>
  <property fmtid="{D5CDD505-2E9C-101B-9397-08002B2CF9AE}" pid="6" name="Objective-CreationStamp">
    <vt:filetime>2021-12-07T09:54:49Z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2022-07-20T09:51:28Z</vt:filetime>
  </property>
  <property fmtid="{D5CDD505-2E9C-101B-9397-08002B2CF9AE}" pid="10" name="Objective-ModificationStamp">
    <vt:filetime>2022-07-20T09:51:28Z</vt:filetime>
  </property>
  <property fmtid="{D5CDD505-2E9C-101B-9397-08002B2CF9AE}" pid="11" name="Objective-Owner">
    <vt:lpwstr>Jones, Rhys O (CCRA - ERA - Rural Payments Wales)</vt:lpwstr>
  </property>
  <property fmtid="{D5CDD505-2E9C-101B-9397-08002B2CF9AE}" pid="12" name="Objective-Path">
    <vt:lpwstr>Objective Global Folder:Business File Plan:WG Organisational Groups:NEW - Post April 2022 - Climate Change &amp; Rural Affairs:Climate Change &amp; Rural Affairs (CCRA) - Rural Payments Wales:1 - Save:Rural Payments Wales:SMU - Actual Files:Scheme Management Unit:Rural Programmes - 2014-2020:RDP 2014-2020 - Management:Control Plan 2014-2020:Operational Planning - RDP 2014-2020 Development of EC Audit Corrective Actions Business Process - Food Fisheries &amp; Market Development Division - Scheme Management Unit:OPS - EC Audit Corrective Actions - 2022/07 BAU Additional Guidance - Adding new record £500-5000 - Development</vt:lpwstr>
  </property>
  <property fmtid="{D5CDD505-2E9C-101B-9397-08002B2CF9AE}" pid="13" name="Objective-Parent">
    <vt:lpwstr>OPS - EC Audit Corrective Actions - 2022/07 BAU Additional Guidance - Adding new record £500-5000 - Development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vA79490335</vt:lpwstr>
  </property>
  <property fmtid="{D5CDD505-2E9C-101B-9397-08002B2CF9AE}" pid="16" name="Objective-Version">
    <vt:lpwstr>5.0</vt:lpwstr>
  </property>
  <property fmtid="{D5CDD505-2E9C-101B-9397-08002B2CF9AE}" pid="17" name="Objective-VersionNumber">
    <vt:r8>5</vt:r8>
  </property>
  <property fmtid="{D5CDD505-2E9C-101B-9397-08002B2CF9AE}" pid="18" name="Objective-VersionComment">
    <vt:lpwstr>Updated adding mention of new record 500-5000</vt:lpwstr>
  </property>
  <property fmtid="{D5CDD505-2E9C-101B-9397-08002B2CF9AE}" pid="19" name="Objective-FileNumber">
    <vt:lpwstr>qA1485841</vt:lpwstr>
  </property>
  <property fmtid="{D5CDD505-2E9C-101B-9397-08002B2CF9AE}" pid="20" name="Objective-Classification">
    <vt:lpwstr>Official</vt:lpwstr>
  </property>
  <property fmtid="{D5CDD505-2E9C-101B-9397-08002B2CF9AE}" pid="21" name="Objective-Caveats">
    <vt:lpwstr/>
  </property>
  <property fmtid="{D5CDD505-2E9C-101B-9397-08002B2CF9AE}" pid="22" name="Objective-Date Acquired">
    <vt:lpwstr/>
  </property>
  <property fmtid="{D5CDD505-2E9C-101B-9397-08002B2CF9AE}" pid="23" name="Objective-Official Translation">
    <vt:lpwstr/>
  </property>
  <property fmtid="{D5CDD505-2E9C-101B-9397-08002B2CF9AE}" pid="24" name="Objective-Connect Creator">
    <vt:lpwstr/>
  </property>
  <property fmtid="{D5CDD505-2E9C-101B-9397-08002B2CF9AE}" pid="25" name="Objective-Comment">
    <vt:lpwstr/>
  </property>
</Properties>
</file>