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F5CD2748-BC9F-4976-8CEB-D2B00AF2A376}" xr6:coauthVersionLast="47" xr6:coauthVersionMax="47" xr10:uidLastSave="{00000000-0000-0000-0000-000000000000}"/>
  <bookViews>
    <workbookView xWindow="19090" yWindow="-110" windowWidth="19420" windowHeight="10420" xr2:uid="{D7109F00-3602-45F3-B61E-C04B4822C8A3}"/>
  </bookViews>
  <sheets>
    <sheet name="Front page" sheetId="36" r:id="rId1"/>
    <sheet name="Introduction" sheetId="34" r:id="rId2"/>
    <sheet name="Notes" sheetId="32" r:id="rId3"/>
    <sheet name="Contents" sheetId="1" r:id="rId4"/>
    <sheet name="OverviewDiagram" sheetId="35" r:id="rId5"/>
    <sheet name="A3.1" sheetId="3" r:id="rId6"/>
    <sheet name="A3.2" sheetId="5" r:id="rId7"/>
    <sheet name="A3.3" sheetId="6" r:id="rId8"/>
    <sheet name="A3.4" sheetId="4" r:id="rId9"/>
    <sheet name="A3.5" sheetId="21" r:id="rId10"/>
    <sheet name="A3.6" sheetId="7" r:id="rId11"/>
    <sheet name="A3.7" sheetId="8" r:id="rId12"/>
    <sheet name="A3.8" sheetId="29" r:id="rId13"/>
    <sheet name="A2.1" sheetId="11" r:id="rId14"/>
    <sheet name="A2.2" sheetId="12" r:id="rId15"/>
    <sheet name="A2.3" sheetId="13" r:id="rId16"/>
    <sheet name="A2.4" sheetId="14" r:id="rId17"/>
    <sheet name="A2.5" sheetId="15" r:id="rId18"/>
    <sheet name="A2.6" sheetId="16" r:id="rId19"/>
    <sheet name="A1.1" sheetId="23" r:id="rId20"/>
    <sheet name="A1.2" sheetId="18" r:id="rId21"/>
    <sheet name="A1.3" sheetId="19" r:id="rId22"/>
    <sheet name="A1.4" sheetId="20" r:id="rId23"/>
  </sheets>
  <externalReferences>
    <externalReference r:id="rId24"/>
    <externalReference r:id="rId25"/>
  </externalReferences>
  <definedNames>
    <definedName name="a_TotalminusFgas">[1]RawData!$C$11:$AC$203</definedName>
    <definedName name="ktoe_to_TWh">'[2]B2.1'!$W$29</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15" l="1"/>
  <c r="H7" i="15"/>
  <c r="J14" i="15"/>
  <c r="J13" i="15"/>
  <c r="H7" i="11" l="1"/>
  <c r="C26" i="1" l="1"/>
  <c r="C25" i="1"/>
  <c r="C24" i="1"/>
  <c r="C23" i="1"/>
  <c r="C20" i="1"/>
  <c r="C19" i="1"/>
  <c r="C18" i="1"/>
  <c r="C17" i="1"/>
  <c r="C16" i="1"/>
  <c r="C15" i="1"/>
  <c r="D12" i="1"/>
  <c r="D11" i="1"/>
  <c r="D10" i="1"/>
  <c r="D9" i="1"/>
  <c r="D8" i="1"/>
  <c r="D7" i="1"/>
  <c r="D6" i="1"/>
  <c r="D5" i="1"/>
  <c r="I19" i="1"/>
  <c r="G3" i="23"/>
  <c r="G23" i="1" s="1"/>
  <c r="G26" i="1"/>
  <c r="G25" i="1"/>
  <c r="G24" i="1"/>
  <c r="I3" i="23" l="1"/>
  <c r="H23" i="1"/>
  <c r="H15" i="1"/>
  <c r="I15" i="1"/>
  <c r="I16" i="1"/>
  <c r="I17" i="1"/>
  <c r="H20" i="1"/>
  <c r="I20" i="1"/>
  <c r="I5" i="1"/>
  <c r="I6" i="1"/>
  <c r="H7" i="1"/>
  <c r="I7" i="1"/>
  <c r="H8" i="1"/>
  <c r="I8" i="1"/>
  <c r="H9" i="1"/>
  <c r="I9" i="1"/>
  <c r="H10" i="1"/>
  <c r="I10" i="1"/>
  <c r="H11" i="1"/>
  <c r="I11" i="1"/>
  <c r="I12" i="1"/>
  <c r="G20" i="1"/>
  <c r="G15" i="1"/>
  <c r="G6" i="1"/>
  <c r="G3" i="18" l="1"/>
  <c r="G3" i="20"/>
  <c r="K12" i="19"/>
  <c r="K13" i="19"/>
  <c r="K14" i="19"/>
  <c r="K15" i="19"/>
  <c r="K16" i="19"/>
  <c r="K17" i="19"/>
  <c r="K18" i="19"/>
  <c r="K19" i="19"/>
  <c r="K20" i="19"/>
  <c r="K21" i="19"/>
  <c r="K22" i="19"/>
  <c r="K23" i="19"/>
  <c r="K24" i="19"/>
  <c r="K25" i="19"/>
  <c r="K26" i="19"/>
  <c r="K27" i="19"/>
  <c r="K28" i="19"/>
  <c r="K29" i="19"/>
  <c r="K30" i="19"/>
  <c r="K31" i="19"/>
  <c r="K32" i="19"/>
  <c r="K33" i="19"/>
  <c r="K34" i="19"/>
  <c r="K35" i="19"/>
  <c r="K36" i="19"/>
  <c r="H7" i="18"/>
  <c r="H7" i="19"/>
  <c r="H7" i="20"/>
  <c r="J12" i="20"/>
  <c r="I13" i="20"/>
  <c r="I14" i="20"/>
  <c r="I15" i="20"/>
  <c r="I16" i="20"/>
  <c r="I17" i="20"/>
  <c r="I18" i="20"/>
  <c r="I19" i="20"/>
  <c r="I20" i="20"/>
  <c r="I21" i="20"/>
  <c r="I22" i="20"/>
  <c r="I23" i="20"/>
  <c r="I24" i="20"/>
  <c r="I25" i="20"/>
  <c r="I26" i="20"/>
  <c r="I27" i="20"/>
  <c r="I28" i="20"/>
  <c r="I29" i="20"/>
  <c r="I30" i="20"/>
  <c r="I31" i="20"/>
  <c r="I32" i="20"/>
  <c r="I33" i="20"/>
  <c r="I34" i="20"/>
  <c r="I35" i="20"/>
  <c r="I36" i="20"/>
  <c r="I12" i="20"/>
  <c r="J13" i="19"/>
  <c r="J14" i="19"/>
  <c r="J15" i="19"/>
  <c r="J16" i="19"/>
  <c r="J17" i="19"/>
  <c r="J18" i="19"/>
  <c r="J19" i="19"/>
  <c r="J20" i="19"/>
  <c r="J21" i="19"/>
  <c r="J22" i="19"/>
  <c r="J23" i="19"/>
  <c r="J24" i="19"/>
  <c r="J25" i="19"/>
  <c r="J26" i="19"/>
  <c r="J27" i="19"/>
  <c r="J28" i="19"/>
  <c r="J29" i="19"/>
  <c r="J30" i="19"/>
  <c r="J31" i="19"/>
  <c r="J32" i="19"/>
  <c r="J33" i="19"/>
  <c r="J34" i="19"/>
  <c r="J35" i="19"/>
  <c r="J36" i="19"/>
  <c r="J12" i="19"/>
  <c r="J12" i="18"/>
  <c r="I13" i="18"/>
  <c r="I14" i="18"/>
  <c r="I15" i="18"/>
  <c r="I16" i="18"/>
  <c r="I17" i="18"/>
  <c r="I18" i="18"/>
  <c r="I19" i="18"/>
  <c r="I20" i="18"/>
  <c r="I21" i="18"/>
  <c r="I22" i="18"/>
  <c r="I23" i="18"/>
  <c r="I24" i="18"/>
  <c r="I25" i="18"/>
  <c r="I26" i="18"/>
  <c r="I27" i="18"/>
  <c r="I28" i="18"/>
  <c r="I29" i="18"/>
  <c r="I30" i="18"/>
  <c r="I31" i="18"/>
  <c r="I32" i="18"/>
  <c r="I33" i="18"/>
  <c r="I34" i="18"/>
  <c r="I35" i="18"/>
  <c r="I36" i="18"/>
  <c r="I12" i="18"/>
  <c r="J36" i="18"/>
  <c r="J35" i="18"/>
  <c r="J34" i="18"/>
  <c r="J33" i="18"/>
  <c r="J32" i="18"/>
  <c r="J31" i="18"/>
  <c r="J30" i="18"/>
  <c r="J29" i="18"/>
  <c r="J28" i="18"/>
  <c r="J27" i="18"/>
  <c r="J26" i="18"/>
  <c r="J25" i="18"/>
  <c r="J24" i="18"/>
  <c r="J23" i="18"/>
  <c r="J22" i="18"/>
  <c r="J21" i="18"/>
  <c r="J20" i="18"/>
  <c r="J19" i="18"/>
  <c r="J18" i="18"/>
  <c r="J17" i="18"/>
  <c r="J16" i="18"/>
  <c r="J15" i="18"/>
  <c r="J14" i="18"/>
  <c r="J13" i="18"/>
  <c r="J36" i="20"/>
  <c r="J35" i="20"/>
  <c r="J34" i="20"/>
  <c r="J33" i="20"/>
  <c r="J32" i="20"/>
  <c r="J31" i="20"/>
  <c r="J30" i="20"/>
  <c r="J29" i="20"/>
  <c r="J28" i="20"/>
  <c r="J27" i="20"/>
  <c r="J26" i="20"/>
  <c r="J25" i="20"/>
  <c r="J24" i="20"/>
  <c r="J23" i="20"/>
  <c r="J22" i="20"/>
  <c r="J21" i="20"/>
  <c r="J20" i="20"/>
  <c r="J19" i="20"/>
  <c r="J18" i="20"/>
  <c r="J17" i="20"/>
  <c r="J16" i="20"/>
  <c r="J15" i="20"/>
  <c r="J14" i="20"/>
  <c r="J13" i="20"/>
  <c r="I7" i="16"/>
  <c r="K13" i="23" l="1"/>
  <c r="J13" i="23"/>
  <c r="I14" i="23"/>
  <c r="I15" i="23"/>
  <c r="I16" i="23"/>
  <c r="I17" i="23"/>
  <c r="I18" i="23"/>
  <c r="I19" i="23"/>
  <c r="I20" i="23"/>
  <c r="I21" i="23"/>
  <c r="I22" i="23"/>
  <c r="I23" i="23"/>
  <c r="I24" i="23"/>
  <c r="I25" i="23"/>
  <c r="I26" i="23"/>
  <c r="I27" i="23"/>
  <c r="I28" i="23"/>
  <c r="I29" i="23"/>
  <c r="I30" i="23"/>
  <c r="I31" i="23"/>
  <c r="I32" i="23"/>
  <c r="I33" i="23"/>
  <c r="I34" i="23"/>
  <c r="I35" i="23"/>
  <c r="I36" i="23"/>
  <c r="I37" i="23"/>
  <c r="I13" i="23"/>
  <c r="H7" i="23"/>
  <c r="H8" i="23"/>
  <c r="J37" i="23"/>
  <c r="J36" i="23"/>
  <c r="J35" i="23"/>
  <c r="J34" i="23"/>
  <c r="J33" i="23"/>
  <c r="J32" i="23"/>
  <c r="J31" i="23"/>
  <c r="J30" i="23"/>
  <c r="J29" i="23"/>
  <c r="J28" i="23"/>
  <c r="J27" i="23"/>
  <c r="J26" i="23"/>
  <c r="J25" i="23"/>
  <c r="J24" i="23"/>
  <c r="J23" i="23"/>
  <c r="J22" i="23"/>
  <c r="J21" i="23"/>
  <c r="J20" i="23"/>
  <c r="J19" i="23"/>
  <c r="J18" i="23"/>
  <c r="J17" i="23"/>
  <c r="J16" i="23"/>
  <c r="J15" i="23"/>
  <c r="J14" i="23"/>
  <c r="C67" i="23" l="1"/>
  <c r="K37" i="23" s="1"/>
  <c r="K14" i="23" s="1"/>
  <c r="K15" i="23" s="1"/>
  <c r="K16" i="23" s="1"/>
  <c r="K17" i="23" s="1"/>
  <c r="K18" i="23" s="1"/>
  <c r="K19" i="23" s="1"/>
  <c r="K20" i="23" s="1"/>
  <c r="K21" i="23" s="1"/>
  <c r="K22" i="23" s="1"/>
  <c r="K23" i="23" s="1"/>
  <c r="K24" i="23" s="1"/>
  <c r="K25" i="23" s="1"/>
  <c r="K26" i="23" s="1"/>
  <c r="K27" i="23" s="1"/>
  <c r="K28" i="23" s="1"/>
  <c r="K29" i="23" s="1"/>
  <c r="K30" i="23" s="1"/>
  <c r="K31" i="23" s="1"/>
  <c r="K32" i="23" s="1"/>
  <c r="K33" i="23" s="1"/>
  <c r="K34" i="23" s="1"/>
  <c r="K35" i="23" s="1"/>
  <c r="K36" i="23" s="1"/>
  <c r="H7" i="14" l="1"/>
  <c r="M12" i="12"/>
  <c r="L12" i="12"/>
  <c r="K12" i="12"/>
  <c r="J12" i="12"/>
  <c r="I12" i="12"/>
  <c r="H12" i="12"/>
  <c r="I34" i="16" l="1"/>
  <c r="H8" i="16" s="1"/>
  <c r="I30" i="16"/>
  <c r="H7" i="16" s="1"/>
  <c r="I26" i="16"/>
  <c r="I22" i="16"/>
  <c r="I18" i="16"/>
  <c r="I14" i="16"/>
  <c r="I7" i="15"/>
  <c r="I8" i="15"/>
  <c r="H3" i="15" s="1"/>
  <c r="H19" i="1" s="1"/>
  <c r="H3" i="14"/>
  <c r="F7" i="29" l="1"/>
  <c r="G3" i="29" s="1"/>
  <c r="H3" i="29"/>
  <c r="H12" i="1" s="1"/>
  <c r="H3" i="8"/>
  <c r="G3" i="8"/>
  <c r="H7" i="8"/>
  <c r="H3" i="7"/>
  <c r="G3" i="7"/>
  <c r="H8" i="7"/>
  <c r="H7" i="7"/>
  <c r="H3" i="21"/>
  <c r="G3" i="21"/>
  <c r="H7" i="21"/>
  <c r="H3" i="4"/>
  <c r="G3" i="4"/>
  <c r="H7" i="4"/>
  <c r="H3" i="6"/>
  <c r="G3" i="6"/>
  <c r="H8" i="6"/>
  <c r="H7" i="6"/>
  <c r="G3" i="5"/>
  <c r="G8" i="5"/>
  <c r="H3" i="5" s="1"/>
  <c r="H6" i="1" s="1"/>
  <c r="G7" i="5"/>
  <c r="H3" i="3" l="1"/>
  <c r="H5" i="1" s="1"/>
  <c r="I8" i="11" l="1"/>
  <c r="H3" i="11" s="1"/>
  <c r="I26" i="8"/>
  <c r="I27" i="8"/>
  <c r="I28" i="8"/>
  <c r="I29" i="8"/>
  <c r="I30" i="8"/>
  <c r="I31" i="8"/>
  <c r="I25" i="8"/>
  <c r="H32" i="8"/>
  <c r="H16" i="8" s="1"/>
  <c r="G32" i="8"/>
  <c r="H15" i="8" s="1"/>
  <c r="F32" i="8"/>
  <c r="H14" i="8" s="1"/>
  <c r="E32" i="8"/>
  <c r="H13" i="8" s="1"/>
  <c r="D32" i="8"/>
  <c r="H12" i="8" s="1"/>
  <c r="C32" i="8"/>
  <c r="H11" i="8" s="1"/>
  <c r="I11" i="8" s="1"/>
  <c r="I12" i="7"/>
  <c r="I13" i="7" s="1"/>
  <c r="I14" i="7" s="1"/>
  <c r="I15" i="7" s="1"/>
  <c r="I16" i="7" s="1"/>
  <c r="I17" i="7" s="1"/>
  <c r="I11" i="7"/>
  <c r="G14" i="3"/>
  <c r="E17" i="35"/>
  <c r="E16" i="35"/>
  <c r="C16" i="35"/>
  <c r="G15" i="35"/>
  <c r="E15" i="35"/>
  <c r="C15" i="35"/>
  <c r="C13" i="35"/>
  <c r="C12" i="35"/>
  <c r="C11" i="35"/>
  <c r="C9" i="35"/>
  <c r="C8" i="35"/>
  <c r="C7" i="35"/>
  <c r="C6" i="35"/>
  <c r="G3" i="3" l="1"/>
  <c r="G7" i="3"/>
  <c r="I32" i="8"/>
  <c r="I12" i="8"/>
  <c r="I13" i="8" s="1"/>
  <c r="I14" i="8" s="1"/>
  <c r="I15" i="8" s="1"/>
  <c r="I16" i="8" s="1"/>
  <c r="I15" i="4" l="1"/>
  <c r="I14" i="4"/>
  <c r="I13" i="4"/>
  <c r="I12" i="4"/>
  <c r="I11" i="4"/>
  <c r="I16" i="6"/>
  <c r="I15" i="6"/>
  <c r="I14" i="6"/>
  <c r="I13" i="6"/>
  <c r="I12" i="6"/>
  <c r="I11" i="6"/>
  <c r="K13" i="13"/>
  <c r="K14" i="13"/>
  <c r="K15" i="13"/>
  <c r="K16" i="13"/>
  <c r="K17" i="13"/>
  <c r="K18" i="13"/>
  <c r="K12" i="13"/>
  <c r="H7" i="13" l="1"/>
  <c r="G3" i="13" s="1"/>
  <c r="G17" i="1" s="1"/>
  <c r="H8" i="13"/>
  <c r="H3" i="13" s="1"/>
  <c r="H17" i="1" s="1"/>
  <c r="G12" i="1" l="1"/>
  <c r="G10" i="1" l="1"/>
  <c r="G5" i="1"/>
  <c r="G8" i="1"/>
  <c r="G9" i="1"/>
  <c r="I7" i="11"/>
  <c r="G3" i="11" l="1"/>
  <c r="I8" i="16"/>
  <c r="H3" i="16" s="1"/>
  <c r="G3" i="16" l="1"/>
  <c r="H8" i="12" l="1"/>
  <c r="H3" i="12" s="1"/>
  <c r="H16" i="1" s="1"/>
  <c r="H7" i="12"/>
  <c r="G3" i="12" s="1"/>
  <c r="G16" i="1" s="1"/>
  <c r="G7" i="1" l="1"/>
  <c r="I7" i="20" l="1"/>
  <c r="I7" i="23"/>
  <c r="I7" i="18"/>
  <c r="I7" i="19" l="1"/>
  <c r="G3" i="19" s="1"/>
  <c r="G3" i="14" l="1"/>
  <c r="G11" i="1" l="1"/>
  <c r="G3" i="15" l="1"/>
  <c r="G19" i="1" s="1"/>
  <c r="C10" i="35"/>
</calcChain>
</file>

<file path=xl/sharedStrings.xml><?xml version="1.0" encoding="utf-8"?>
<sst xmlns="http://schemas.openxmlformats.org/spreadsheetml/2006/main" count="814" uniqueCount="294">
  <si>
    <t>Policy</t>
  </si>
  <si>
    <t>Indicator</t>
  </si>
  <si>
    <t>Tier</t>
  </si>
  <si>
    <t>Unit</t>
  </si>
  <si>
    <t>Desired direction of travel</t>
  </si>
  <si>
    <t>No.</t>
  </si>
  <si>
    <t>Notes:</t>
  </si>
  <si>
    <t>Trends:</t>
  </si>
  <si>
    <t>Red Meat Development Programme 2018-2023</t>
  </si>
  <si>
    <t xml:space="preserve">Animal Health and Welfare Framework </t>
  </si>
  <si>
    <t>Farming Connect Programme 2015-2019</t>
  </si>
  <si>
    <t xml:space="preserve">Farm Business Grant </t>
  </si>
  <si>
    <t>We will work with the farming sector to help drive efficiency</t>
  </si>
  <si>
    <t>Provide post-Brexit support in the form of a land management programme that contains a public goods element and an economic resilience element</t>
  </si>
  <si>
    <t xml:space="preserve">Nitrate Vulnerable Zone </t>
  </si>
  <si>
    <t>Regulations to reduce agricultural pollution</t>
  </si>
  <si>
    <t>Glastir</t>
  </si>
  <si>
    <t>A3.1</t>
  </si>
  <si>
    <t>A3.2</t>
  </si>
  <si>
    <t>A3.3</t>
  </si>
  <si>
    <t>A3.4</t>
  </si>
  <si>
    <t>A3.5</t>
  </si>
  <si>
    <t>A3.6</t>
  </si>
  <si>
    <t>A2.2</t>
  </si>
  <si>
    <t>A2.1</t>
  </si>
  <si>
    <t>A2.3</t>
  </si>
  <si>
    <t>A2.4</t>
  </si>
  <si>
    <t>A2.5</t>
  </si>
  <si>
    <t>A2.6</t>
  </si>
  <si>
    <t>A1.1</t>
  </si>
  <si>
    <t>A1.2</t>
  </si>
  <si>
    <t>A1.3</t>
  </si>
  <si>
    <t>Agriculture Sector Performance Indicators</t>
  </si>
  <si>
    <t>Agriculture Sector GHG emissions</t>
  </si>
  <si>
    <t>A1.4</t>
  </si>
  <si>
    <t>Decrease</t>
  </si>
  <si>
    <t>Funding for Red Meat Development/Dairy Improvement Programme</t>
  </si>
  <si>
    <t>Increase</t>
  </si>
  <si>
    <t>67/68</t>
  </si>
  <si>
    <t>Financial assistance contributed under Farm Business Grant Scheme</t>
  </si>
  <si>
    <t>Reach of Farming Connects Skills and Mentoring Programme</t>
  </si>
  <si>
    <t>Glastir payments</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</si>
  <si>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</si>
  <si>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</si>
  <si>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</si>
  <si>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</si>
  <si>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</si>
  <si>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</si>
  <si>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</si>
  <si>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</si>
  <si>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</si>
  <si>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</si>
  <si>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</si>
  <si>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</si>
  <si>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</si>
  <si>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</si>
  <si>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</si>
  <si>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</si>
  <si>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</si>
  <si>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</si>
  <si>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</si>
  <si>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</si>
  <si>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</si>
  <si>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</si>
  <si>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</si>
  <si>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 change from base year</t>
  </si>
  <si>
    <t>2018</t>
  </si>
  <si>
    <t>2019</t>
  </si>
  <si>
    <t>2020</t>
  </si>
  <si>
    <t>Year</t>
  </si>
  <si>
    <t>Total</t>
  </si>
  <si>
    <t>Energy use by agriculture sector</t>
  </si>
  <si>
    <t>Output per hectare land area</t>
  </si>
  <si>
    <t>Total agricultural area</t>
  </si>
  <si>
    <t>No data</t>
  </si>
  <si>
    <t>TOTAL</t>
  </si>
  <si>
    <t>of which:</t>
  </si>
  <si>
    <t>(£ million)</t>
  </si>
  <si>
    <t>Basic Payment Scheme</t>
  </si>
  <si>
    <t>Glastir Advanced</t>
  </si>
  <si>
    <t>Glastir Entry</t>
  </si>
  <si>
    <t>Glastir Commons</t>
  </si>
  <si>
    <t>Glastir Woodland</t>
  </si>
  <si>
    <t>Glastir Organic</t>
  </si>
  <si>
    <t>Glastir Small Grants</t>
  </si>
  <si>
    <t>All crops and grass</t>
  </si>
  <si>
    <t>kg/ha</t>
  </si>
  <si>
    <t>Improved efficiency of livestock production</t>
  </si>
  <si>
    <t>Crop and nutrient management</t>
  </si>
  <si>
    <t>Improved on farm fuel and energy efficiency</t>
  </si>
  <si>
    <t>% change from previous year</t>
  </si>
  <si>
    <t>N/A</t>
  </si>
  <si>
    <t>There were no projects delivered in 2015 due to the project set up and leading time to develop and establish farm projects.</t>
  </si>
  <si>
    <t xml:space="preserve">Some of the projects in 2020 are still in the process of being developed, and may be affected by COVID. </t>
  </si>
  <si>
    <t>There are 46 projects, many of the projects were undertaken in more than 1 year, and have therefore been accredited in more than one year. For example if a project was delivered in 2016 and 2017 it would have been counted in 2016 and 2017.</t>
  </si>
  <si>
    <t xml:space="preserve">The EIP projects delivered within the programe record information on how projects meet certain specified Priority areas. Priority area 5 is Promoting resource efficiency and supporting the shift towards a low carbon and climate resilient economy in agriculture, food and forestry sectors. </t>
  </si>
  <si>
    <t>A3.7</t>
  </si>
  <si>
    <t>Total cattle and calves</t>
  </si>
  <si>
    <t>Total sheep and lambs</t>
  </si>
  <si>
    <t>Total goats and kids</t>
  </si>
  <si>
    <t>Farming Facts and Figures, Wales 2021</t>
  </si>
  <si>
    <t>Progress since 2020</t>
  </si>
  <si>
    <t>https://gov.wales/sites/default/files/statistics-and-research/2021-08/farming-facts-and-figures-2021-695.pdf</t>
  </si>
  <si>
    <t>Ruminant livestock numbers</t>
  </si>
  <si>
    <t>Newly registered businesses</t>
  </si>
  <si>
    <t>Number of Farming Connect demonstration projects with decarbonisation focus delivered</t>
  </si>
  <si>
    <t>Projects approved (cumulative)</t>
  </si>
  <si>
    <t>Number of Projects (cumulative)</t>
  </si>
  <si>
    <t>Registered businesses (cumulative)</t>
  </si>
  <si>
    <t xml:space="preserve">Year </t>
  </si>
  <si>
    <t>Stoc+ (animal health project under RMDP) didn't start until 2019</t>
  </si>
  <si>
    <t xml:space="preserve">A total of 28 EIP projects have been approved between 2017 and 2020 (increasing from only 4 in 2017). 13 of these were approved in 2020, the highest annual increase seen over the CB1 period. </t>
  </si>
  <si>
    <t>Number of Projects (annual)</t>
  </si>
  <si>
    <t>Projects approved (annual)</t>
  </si>
  <si>
    <t>A3.8</t>
  </si>
  <si>
    <t>https://gov.wales/aggregate-agricultural-output-and-income</t>
  </si>
  <si>
    <t>Aggregate agricultural account and income 2021</t>
  </si>
  <si>
    <t>https://gov.wales/survey-agriculture-and-horticulture</t>
  </si>
  <si>
    <t>https://www.gov.uk/government/statistics/british-survey-of-fertiliser-practice-2021</t>
  </si>
  <si>
    <t>Agricultural energy consumption (ktoe)</t>
  </si>
  <si>
    <t>Electricity and gas use in agricultural buildings is accounted for in industry sector (industrial, commercial and other) - this data only includes petroleum and coal use (though coal use in the sector has been at 0 for some time).</t>
  </si>
  <si>
    <t>BEIS Subnational Total Final Energy Consumption</t>
  </si>
  <si>
    <t>https://www.gov.uk/government/statistics/total-final-energy-consumption-at-regional-and-local-authority-level-2005-to-2020</t>
  </si>
  <si>
    <t>£m</t>
  </si>
  <si>
    <t>All tillage</t>
  </si>
  <si>
    <t>All grass</t>
  </si>
  <si>
    <t>A1.2  Emissions from livestock</t>
  </si>
  <si>
    <t>A1.3  Emissions from fertiliser use</t>
  </si>
  <si>
    <t>A1.4  Emissions from farm machinery</t>
  </si>
  <si>
    <t>Number of farms participating in Stoc+ and HerdAdvance projects</t>
  </si>
  <si>
    <t>Since inception in 2018/19, the Stoc+ scheme (an animal health project under the Red Meat Development Programme) has seen participation increase significantly, to 295 farms in total in 2020. 80 of these farms joined in April 2019, a further 170 in August 2019, and then a further 45 in January 2020.
The HerdAdvance scheme (the equivalent project under the Dairy Improvement Programme) saw a total of 507 registered farms over 2019-2020, 325 of which registered in 2019, and the remaining 182 of which registered in 2020.</t>
  </si>
  <si>
    <t>The number of new registrations in each year peaked in 2016 when 4759 businesses were registered. The yearly total has since declined to 762 (in 2020). In total, 11,311 businesses were registered between 2016 and 2020, meaning registrations more than doubled over this period.</t>
  </si>
  <si>
    <t>While agricultural energy use saw significant decreases from 2005 to 2008, it has since increased to above 2005 levels. In 2016, agricultural energy use peaked at 174 ktoe and has since shown only minor decreases of 1% or less per year. Over CB1 (2016-2020) agricultural energy use only decreased by 2%.</t>
  </si>
  <si>
    <t xml:space="preserve">Ruminant livestock numbers fluctuated over the CB1 period, seeing an increase from 2016-2017, then decreases from 2017-2020. In 2020, ruminant livestock numbers had decreased by 8% from 2016. However, numbers rebounded again in 2021, increasing by 5%. It is important to note that livestock numbers may also fluctuate due to reasons not driven by policy – for example, environmental factors in one year might affect fertility in the following year. </t>
  </si>
  <si>
    <t>Crop production and yield (outputs)</t>
  </si>
  <si>
    <t>Crop production and yield increased consistently throughout the first half of CB1, reaching £105 million in 2018, before decreasing to £99 million in 2019, and £97 million in 2020. Around half of this is made up of horticulture output, with around 25% cereals output. The remainder is made up of other crops and potatoes.</t>
  </si>
  <si>
    <t>Note number</t>
  </si>
  <si>
    <t>Note</t>
  </si>
  <si>
    <t>x</t>
  </si>
  <si>
    <t>Overarching notes</t>
  </si>
  <si>
    <t>Sector specfiic notes</t>
  </si>
  <si>
    <t>a</t>
  </si>
  <si>
    <t>Policy/proposal [Note 2]</t>
  </si>
  <si>
    <t xml:space="preserve">Proposals are in red text </t>
  </si>
  <si>
    <t>Indicator number</t>
  </si>
  <si>
    <t xml:space="preserve">Release date: </t>
  </si>
  <si>
    <t xml:space="preserve">External link: </t>
  </si>
  <si>
    <t xml:space="preserve">Notes: </t>
  </si>
  <si>
    <t>RMDP/DIP started in 2018, so data is not available before then, and does not cover the whole year for 2018.</t>
  </si>
  <si>
    <t xml:space="preserve">Data source: </t>
  </si>
  <si>
    <t>Personal communication with WG Future Farming Policy team</t>
  </si>
  <si>
    <t xml:space="preserve">Personal communication with WG Agriculture - Sustainable Development Division </t>
  </si>
  <si>
    <t>Total (£)</t>
  </si>
  <si>
    <t>This indicator tracks the amount of financial assistance provided to invest in equipment for efficiency improvement and emissions reduction.</t>
  </si>
  <si>
    <t xml:space="preserve">The dataset has a Oct-Oct reporting period so has been reallocated to the second year of the reporting period (2 months data for the previous year, plus 10 months' data from the named year). </t>
  </si>
  <si>
    <t>This indicator tracks the number of newly registered businesses to the Farming Connects Skills and Mentoring Programme. It therefore indirectly tracks uptake of skills training and advice on grassland management, grazing systems, crops and forage and support provided for knowledge transfer to improve soil and nutrient management.</t>
  </si>
  <si>
    <t>This indicator tracks the uptake of support for demonstration projects with decarbonisation focus as supported by Farming Connect programme.</t>
  </si>
  <si>
    <t>A total of 19 demonstration projects with a decarbonisation focus were delivered in 2016, with 20 delivered in 2017 and a peak of 23 delivered in 2018. In 2019, only 2 were delivered, with this rebounding to 10 in 2020. Cumulatively, a total of 74 demonstration projects with a decarbonisation focus were delivered between 2016 and 2020.</t>
  </si>
  <si>
    <t>Personal communication with WG Agriculture Business Support Branch</t>
  </si>
  <si>
    <t>This indicator tracks the number of EIP projects that meet Priority Area 5 – to promote resource efficiency and support the shift towards a low carbon and climate resilient economy in agriculture, food and forestry sectors.</t>
  </si>
  <si>
    <t>European Innovation Partnership (EIP) decarbonisation-focused projects</t>
  </si>
  <si>
    <t>Funding provided under Sustainable Production Grant (SPG)</t>
  </si>
  <si>
    <t>This indicator tracks uptake of grant contributions for capital investments in equipment and machinery to address and safeguard nutrient management and improve water, soil and air quality by reducing impacts of agricultural production.</t>
  </si>
  <si>
    <t>In 2016, just over £100,000 of funding was provided under the Sustainable Production Grant. By 2020, the total amount of funding provided (2016-2020) had reached almost £13.7 million. By 2022, this had further increased to almost £18.8 million. The year seeing the highest annual amount of funding was 2018 (£5.2 million) followed by 2019 (£4.5 million).</t>
  </si>
  <si>
    <t>Personal communication with WG Agriculture - Sustainable Development Division</t>
  </si>
  <si>
    <t>Annual total (£)</t>
  </si>
  <si>
    <t>Cumulative total (£)</t>
  </si>
  <si>
    <t xml:space="preserve">This includes total Basic Payment Scheme (BPS) payments and Glastir payments. </t>
  </si>
  <si>
    <t>Annual total (£m)</t>
  </si>
  <si>
    <t>Cumulative total (£m)</t>
  </si>
  <si>
    <t>Total by payment type</t>
  </si>
  <si>
    <t>Additional detailed data</t>
  </si>
  <si>
    <t>Total grants and subsidies provided by the Glastir scheme have increased overall. However, from 2017 to 2018 there was a small decrease in total payment due to reductions in BPS and Glastir Entry payments. Between 2018 and 2020, total payments were fairly stagnant (ranging between £278.0 million and £278.6 million). Between 2016 (£261 million) and 2020 (£278.6 million), total payments increased by 7%.</t>
  </si>
  <si>
    <t>Glastir Woodland payments are mentioned in the LULUCF sector.</t>
  </si>
  <si>
    <t>This indicator tracks  payments given for delivery of environmental goods and services through the Basic Payment Scheme (BPS) and Glastir payments, aiming to reduce of impacts of climate change within agriculture whilst improving water and air quality through creation, management and restoration of woodland.</t>
  </si>
  <si>
    <t>Newly registered Stoc+ farms</t>
  </si>
  <si>
    <t>Cumulative number of Stoc+ farms</t>
  </si>
  <si>
    <t>Newly registered HerdAdvance farms</t>
  </si>
  <si>
    <t>Cumulative number of HerdAdvance farms</t>
  </si>
  <si>
    <t>CB1 progress or delivery [Note 1]</t>
  </si>
  <si>
    <t>CB1 progress</t>
  </si>
  <si>
    <t>Rating</t>
  </si>
  <si>
    <t>A1.1  Agriculture sector GHG Emissions (CB1 Progress)</t>
  </si>
  <si>
    <t>This indicator tracks improvements to on farm fuel use and energy efficiency.</t>
  </si>
  <si>
    <t>2020 progress [Note 3]</t>
  </si>
  <si>
    <r>
      <t>ktCO</t>
    </r>
    <r>
      <rPr>
        <vertAlign val="subscript"/>
        <sz val="9"/>
        <color theme="1"/>
        <rFont val="Arial"/>
        <family val="2"/>
      </rPr>
      <t>2</t>
    </r>
    <r>
      <rPr>
        <sz val="9"/>
        <color theme="1"/>
        <rFont val="Arial"/>
        <family val="2"/>
      </rPr>
      <t>e</t>
    </r>
  </si>
  <si>
    <t>Anticipated contribution to CCC’s 2020 pathway</t>
  </si>
  <si>
    <t>Emissions should be 17% lower than the base year (1990)</t>
  </si>
  <si>
    <t>Note code</t>
  </si>
  <si>
    <t>% change</t>
  </si>
  <si>
    <t xml:space="preserve">2020 progress relates to the anticipated contribution to the CCC’s 2020 pathway, and assesses whether or not this contribution (usually expressed as an intended emissions reduction from the base year) has been met. </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</si>
  <si>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</si>
  <si>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CB1 progress </t>
  </si>
  <si>
    <t>Number of animals</t>
  </si>
  <si>
    <t>Desired direction of travel [Note a]</t>
  </si>
  <si>
    <t>Rating [Note a]</t>
  </si>
  <si>
    <t>RUMINANT LIVESTOCK TOTAL</t>
  </si>
  <si>
    <t>Tracks ruminant livestock numbers, split by type, and changes to this amount over time.</t>
  </si>
  <si>
    <t>Where a Tier 2 indicator does not have a desired direction of travel (due to complicated policy interactions, contingency on other factors, etc) a rating (i.e., green/amber/red) is not assigned, and "CB1 progress" and "Progress since 2020" are instead reported only as the % change over the period of interest.</t>
  </si>
  <si>
    <t>Number of businesses</t>
  </si>
  <si>
    <t xml:space="preserve">Rating </t>
  </si>
  <si>
    <t>Total delivery</t>
  </si>
  <si>
    <t>Number of projects</t>
  </si>
  <si>
    <t>Personal communication with Menter a Busnes</t>
  </si>
  <si>
    <t>Stoc+ data: https://meatpromotion.wales/en/industry-projects/red-meat-development-programme/project-timeline
HerdAdvance data: N/A</t>
  </si>
  <si>
    <t>Stoc+ data: Sept 2022
HerdAdvance data: N/A</t>
  </si>
  <si>
    <t>Stoc+ data: RMDP/Stoc+ project timeline
HerdAdvance data: Collected via personal communication with AHDB</t>
  </si>
  <si>
    <t>kilotonnes of oil equivalent (ktoe)</t>
  </si>
  <si>
    <t>Thousands of hectares</t>
  </si>
  <si>
    <t>Overall nitrogen fertiliser application rates</t>
  </si>
  <si>
    <t>Overall nitrogen fertiliser application rate (kg/ha)</t>
  </si>
  <si>
    <t>Land type</t>
  </si>
  <si>
    <t>Crops and horticulture output (£m)</t>
  </si>
  <si>
    <t>Total area (ha)</t>
  </si>
  <si>
    <t>Arable crops and bare fallow (ha)</t>
  </si>
  <si>
    <t>Horticulture (a)</t>
  </si>
  <si>
    <t>Grazing (a)</t>
  </si>
  <si>
    <t>Other land incl. woodland (a)</t>
  </si>
  <si>
    <t>See Table EW4.1a in British Survey of Fertiliser Practice (separate reports for each years' data)</t>
  </si>
  <si>
    <t>12/05/2022</t>
  </si>
  <si>
    <t>This indicator tracks agricultural output per hectare of agricultural area and assesses the variations in this value for different agricultural land use types as well as temporal variations.</t>
  </si>
  <si>
    <t>Output value (£m) does not directly equate to production and yield. The values presented here will be impacted by the fluctuating value of crops. Ideally, data related to the amount of production rather than the value would be used, but this was not available.</t>
  </si>
  <si>
    <t>Hide data from here down</t>
  </si>
  <si>
    <t>Data for Anticipated CCC Pathway Contribution (based on 2016 GHGi)</t>
  </si>
  <si>
    <t>Anticipated 2020 CCC pathway contribution</t>
  </si>
  <si>
    <t>Based on 2016 GHGI Submission</t>
  </si>
  <si>
    <r>
      <rPr>
        <sz val="24"/>
        <color theme="1"/>
        <rFont val="Calibri"/>
        <family val="2"/>
      </rPr>
      <t>×</t>
    </r>
  </si>
  <si>
    <t>Linear trajectory (from base year to anticipated 2020 CCC pathway contribution)</t>
  </si>
  <si>
    <t>NAEI GHG 2020 (Wales)</t>
  </si>
  <si>
    <t>https://naei.beis.gov.uk/reports/reports?section_id=3</t>
  </si>
  <si>
    <t>Indicator detailing the total GHG emissions for the agriculture sector, as defined in Prosperity for All; A Low Carbon Wales</t>
  </si>
  <si>
    <t>Livestock GHG emissions</t>
  </si>
  <si>
    <t>Fertiliser use GHG emissions</t>
  </si>
  <si>
    <t>Farm machinery GHG emissions</t>
  </si>
  <si>
    <t>Indicator to track GHG emissions from the livestock subsector.</t>
  </si>
  <si>
    <t>Indicator to track GHG emissions from the farm machinery subsector.</t>
  </si>
  <si>
    <t>Indicator to track GHG emissions from the fertiliser use subsector.</t>
  </si>
  <si>
    <t>Agriculture Sector Total (ktCO₂e)</t>
  </si>
  <si>
    <t>Livestock total (ktCO₂e)</t>
  </si>
  <si>
    <t>Fertiliser use total (ktCO₂e)</t>
  </si>
  <si>
    <t>Farm machinery total (ktCO₂e)</t>
  </si>
  <si>
    <t>Number of farms</t>
  </si>
  <si>
    <t>€m</t>
  </si>
  <si>
    <t>Sustainable Production Grant [Note b]</t>
  </si>
  <si>
    <t>b</t>
  </si>
  <si>
    <t>This policy has not been assigned a number in the LCDP1, so is marked as "x".</t>
  </si>
  <si>
    <t>For full details on each policy and proposal, see the LCDP1 plan at the link below:</t>
  </si>
  <si>
    <t>https://gov.wales/sites/default/files/publications/2019-06/low-carbon-delivery-plan_1.pdf</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</si>
  <si>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</si>
  <si>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Published:</t>
  </si>
  <si>
    <t>Agriculture Sector - CB1 Performance Indicators</t>
  </si>
  <si>
    <t>Overview Diagram</t>
  </si>
  <si>
    <t>Agriculture Total (ktCO2e)</t>
  </si>
  <si>
    <t>The data used for this indicator may be impacted by double counting so should be interpreted with caution.
2020 values were not available from the original data source, so the 2020 shown here is interpolated from 2019 and 2021 data.</t>
  </si>
  <si>
    <t>"CB1 progress" covers the years 2018-2020 (as data pre-2018 is not available)</t>
  </si>
  <si>
    <t xml:space="preserve">"CB1 progress" covers the years 2017-2020 </t>
  </si>
  <si>
    <t>Delivery over CB1 only includes the years 2019 and 2020, as the schemes only started in 2019.</t>
  </si>
  <si>
    <t>"CB1 progress" covers the years 2018-2020</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</si>
  <si>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traval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</si>
  <si>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t>Indicator context:</t>
  </si>
  <si>
    <t>ok</t>
  </si>
  <si>
    <t>The red box surrounding data on graphs and tables indicates the years included within CB1, and therefore those included within the "CB1 progress" assessment.</t>
  </si>
  <si>
    <t>Financial assistance contributed under the Farm Business Grant increased more rapidly in earlier years - total funding by 2019 (cumulative) was almost 17x that delivered in 2017. The years seeing the newest funding were 2018 (almost £7.8 million) and 2019 (over £6.3 million). After 2019, annual funding decreased and stagnated, with new funding each year sitting between £1.2 and £1.6 million per year. In 2020, a total of almost £16.3 million of funding had been delivered. By 2022, this had increased to just over £19 million.</t>
  </si>
  <si>
    <t>This indicator tracks participation in the Stoc+ and HerdAdvance projects, which are an animal health projects under the Red Meat Development Programme (Stoc+) and Dairy Improvement Programme (HerdAdvance). The projects work with farmers and vets to promote proactive flock and herd health management, and to help Wales take a leading role in animal welfare, sustainability and efficiency.</t>
  </si>
  <si>
    <t>This indicator tracks the total area of all agricultural land and the type of land, and assesses changes to this over time.</t>
  </si>
  <si>
    <t>2020 data is interpolated from 2019 and 2021 data</t>
  </si>
  <si>
    <t>In 2016, there were 1,677 thousand hectares of agricultural land, increasing to 1,784 thousand hectares in 2021. The vast majority of agricultural land throughout this period has been grazing land. Increases have been seen across all agricultural land types apart from horticulture, which has seen a decrease in land area  every year since 2017. It should be noted, however, that these observed trends may be impacted by data quality issues (e.g. potential double counting).</t>
  </si>
  <si>
    <t>Survey of Agriculture and Horticulture, June 2021</t>
  </si>
  <si>
    <t>This indicator tracks total crop production and yield. Production is dependent on the availability of arable land as well as consumption patterns. Yield is dependent on several factors such as the genetic potential of a crop, the amount of sunlight, water and nutrients absorbed by the crop, and the presence of weeds and pests. Crop outputs are presented here in terms of monetary value, as data in terms of tonnage is not available.</t>
  </si>
  <si>
    <t>Output per hectare of land was stagnant from 2018-2019, at around €1.36 million. In 2020, this increased slightly to €1.39 million - an increase of 2%. From 2018 to 2020, output per hectare of land increased by 3%</t>
  </si>
  <si>
    <t>This indicator tracks overall nitrogen fertiliser application rates on agricultural land in Wales.</t>
  </si>
  <si>
    <t>Data includes nitrogen fertiliser only.</t>
  </si>
  <si>
    <t>Rates of nitrogen fertiliser application in Wales showed an overall decrease over CB1 (8% decrease 2016-2020) but with some fluctuation. While a large increase (11%) is observed between 2016 and 2017, consistent decreases are then observed between 2017 (250 kg/ha) and 2019 (199 kg/ha). Increased nitrogen fertiliser application rates are then seen in 2020 (207 kg/ha) and 2021 (215 kg/ha). Nitrogen fertiliser application is dominated by tillage across the time-series, with smaller contributions from grass and crops/grass.</t>
  </si>
  <si>
    <t>British survey of fertiliser practice (2016 to 2021)</t>
  </si>
  <si>
    <r>
      <t>The agriculture sector made up 15.4% of total Welsh emissions in 2020. 
Emissions from the agriculture sector have decreased overall, with some fluctuations. In 2020, the agriculture sector emitted a total of 5,177 ktCO</t>
    </r>
    <r>
      <rPr>
        <vertAlign val="subscript"/>
        <sz val="10"/>
        <color theme="1"/>
        <rFont val="Arial"/>
        <family val="2"/>
      </rPr>
      <t>2</t>
    </r>
    <r>
      <rPr>
        <sz val="10"/>
        <color theme="1"/>
        <rFont val="Arial"/>
        <family val="2"/>
      </rPr>
      <t>e. This is 2.7% less than the emissions for the previous year. 
Base year emissions for the agriculture sector totalled 5,921 ktCO</t>
    </r>
    <r>
      <rPr>
        <vertAlign val="subscript"/>
        <sz val="10"/>
        <color theme="1"/>
        <rFont val="Arial"/>
        <family val="2"/>
      </rPr>
      <t>2</t>
    </r>
    <r>
      <rPr>
        <sz val="10"/>
        <color theme="1"/>
        <rFont val="Arial"/>
        <family val="2"/>
      </rPr>
      <t>e, and agriculture sector emissions are now (2020) 12.6% lower than the base year. 
The agriculture sector has emitted a total of 26.41 MtCO</t>
    </r>
    <r>
      <rPr>
        <vertAlign val="subscript"/>
        <sz val="10"/>
        <color theme="1"/>
        <rFont val="Arial"/>
        <family val="2"/>
      </rPr>
      <t>2</t>
    </r>
    <r>
      <rPr>
        <sz val="10"/>
        <color theme="1"/>
        <rFont val="Arial"/>
        <family val="2"/>
      </rPr>
      <t xml:space="preserve">e over the first carbon budget period. </t>
    </r>
  </si>
  <si>
    <r>
      <t>Emissions from livestock have slowly decreased overall, and totalled 3,695 ktCO</t>
    </r>
    <r>
      <rPr>
        <vertAlign val="subscript"/>
        <sz val="10"/>
        <color theme="1"/>
        <rFont val="Arial"/>
        <family val="2"/>
      </rPr>
      <t>2</t>
    </r>
    <r>
      <rPr>
        <sz val="10"/>
        <color theme="1"/>
        <rFont val="Arial"/>
        <family val="2"/>
      </rPr>
      <t>e in 2020. Emissions from livestock have decreased by 7.8% since the base year, and in 2020 had decreased by 2.1% from the previous year. Over CB1 (2016-2020) livestock emissions decreased by 2%.</t>
    </r>
  </si>
  <si>
    <r>
      <t>Emissions from fertiliser use have decreased overall with some fluctuations. Fertiliser use emissions totalled 640 ktCO</t>
    </r>
    <r>
      <rPr>
        <vertAlign val="subscript"/>
        <sz val="10"/>
        <color theme="1"/>
        <rFont val="Arial"/>
        <family val="2"/>
      </rPr>
      <t>2</t>
    </r>
    <r>
      <rPr>
        <sz val="10"/>
        <color theme="1"/>
        <rFont val="Arial"/>
        <family val="2"/>
      </rPr>
      <t>e in 2020, with inorganic nitrogen fertilisers making up 60% of the total. Emissions from fertiliser use in 2020 have decreased by 34.8% since the base year, and by 2.8% from the previous year. Over CB1 (2016-2020) fertiliser emissions decreased by 4%.</t>
    </r>
  </si>
  <si>
    <r>
      <t>Emissions from farm machinery have decreased overall however in the last few years have seen an uptick in magnitude. Farm machinery emissions totalled 528 ktCO</t>
    </r>
    <r>
      <rPr>
        <vertAlign val="subscript"/>
        <sz val="10"/>
        <color theme="1"/>
        <rFont val="Arial"/>
        <family val="2"/>
      </rPr>
      <t>2</t>
    </r>
    <r>
      <rPr>
        <sz val="10"/>
        <color theme="1"/>
        <rFont val="Arial"/>
        <family val="2"/>
      </rPr>
      <t>e in 2020. Emissions from farm machinery have decreased by 13.3% since the base year, and by 1.2% from the previous year. Over CB1 (2016-2020), farm machinery emissions decreased by 2%.</t>
    </r>
  </si>
  <si>
    <t>Nitrogen fertiliser emissions (ktCO₂e)</t>
  </si>
  <si>
    <t>Total RMDP+DIP Funding (£)</t>
  </si>
  <si>
    <t>The Red Meat Development Programme (RMDP) and Dairy Improvement Programme (DIP) aim to increase the efficiency of livestock production through improving animal health and welfare, technology and innovation, collaboration, data sharing and funding, which all help to improve quality, reduce costs and improve emissions. This indicator tracks how much is being invested in these programmes to improve efficiency, which will help reduce the emissions associated with production.</t>
  </si>
  <si>
    <t>£</t>
  </si>
  <si>
    <t>RMDP and DIP both started in 2018. Combining both programmes together, a total of £3.84 million in RMDP and DIP funding has been delivered over CB1 (2018 to 2020). Annual funding increased each year, with £0.23 million delivered in 2018, £0.88 million delivered in 2019, and £2.72 million (the majority of total funding over the period) delivered in 2020.</t>
  </si>
  <si>
    <t>Output per thousand hectares (€ m)</t>
  </si>
  <si>
    <t>Output (all land types) (€ m)</t>
  </si>
  <si>
    <t>Land (all land types) ('000 ha)</t>
  </si>
  <si>
    <t xml:space="preserve">A desired direction of travel has not been allocated for this indicator. </t>
  </si>
  <si>
    <t>[Insert publication date]</t>
  </si>
  <si>
    <t xml:space="preserve">Version: </t>
  </si>
  <si>
    <t>Description:</t>
  </si>
  <si>
    <t>The Welsh Government has developed a comprehensive performance monitoring framework to track progress towards meeting the emissions reductions set out in Prosperity for All: A Low Carbon Wales. This workbook contains indicators relating to progress in the agriculture sector. These indicators track the implementation of decarbonisation policies and proposals, and the key drivers of emissions.</t>
  </si>
  <si>
    <t>Contact details:</t>
  </si>
  <si>
    <t>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</si>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</sst>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3" formatCode="_-* #,##0.00_-;\-* #,##0.00_-;_-* &quot;-&quot;??_-;_-@_-"/>
    <numFmt numFmtId="164" formatCode="_(* #,##0.0_);_(* \(#,##0.0\);_(* &quot;-&quot;??_);_(@_)"/>
    <numFmt numFmtId="165" formatCode="_(* #,##0_);_(* \(#,##0\);_(* &quot;-&quot;??_);_(@_)"/>
    <numFmt numFmtId="166" formatCode="0.0"/>
    <numFmt numFmtId="167" formatCode="_-* #,##0_-;\-* #,##0_-;_-* &quot;-&quot;??_-;_-@_-"/>
    <numFmt numFmtId="168" formatCode="0.0%"/>
    <numFmt numFmtId="169" formatCode="&quot;£&quot;#,##0.0;[Red]\-&quot;£&quot;#,##0.0"/>
    <numFmt numFmtId="170" formatCode="#,##0_ ;\-#,##0\ "/>
  </numFmts>
  <fonts count="61" x14ac:knownFonts="1">
    <font>
      <sz val="12"/>
      <color theme="1"/>
      <name val="Arial"/>
      <family val="2"/>
    </font>
    <font>
      <b/>
      <sz val="12"/>
      <color theme="1"/>
      <name val="Arial"/>
      <family val="2"/>
    </font>
    <font>
      <b/>
      <sz val="14"/>
      <color theme="1"/>
      <name val="Arial"/>
      <family val="2"/>
    </font>
    <font>
      <sz val="10"/>
      <color theme="1"/>
      <name val="Arial"/>
      <family val="2"/>
    </font>
    <font>
      <sz val="11"/>
      <color theme="1"/>
      <name val="Arial"/>
      <family val="2"/>
    </font>
    <font>
      <sz val="10"/>
      <color rgb="FF000000"/>
      <name val="Arial"/>
      <family val="2"/>
    </font>
    <font>
      <b/>
      <sz val="9"/>
      <color theme="1"/>
      <name val="Arial"/>
      <family val="2"/>
    </font>
    <font>
      <b/>
      <sz val="10"/>
      <color theme="1"/>
      <name val="Arial"/>
      <family val="2"/>
    </font>
    <font>
      <sz val="9"/>
      <color theme="1"/>
      <name val="Arial"/>
      <family val="2"/>
    </font>
    <font>
      <b/>
      <i/>
      <sz val="9"/>
      <color theme="1"/>
      <name val="Arial"/>
      <family val="2"/>
    </font>
    <font>
      <b/>
      <sz val="10"/>
      <color rgb="FF000000"/>
      <name val="Arial"/>
      <family val="2"/>
    </font>
    <font>
      <b/>
      <sz val="10"/>
      <color rgb="FFFF0000"/>
      <name val="Arial"/>
      <family val="2"/>
    </font>
    <font>
      <u/>
      <sz val="12"/>
      <color theme="10"/>
      <name val="Arial"/>
      <family val="2"/>
    </font>
    <font>
      <u/>
      <sz val="10"/>
      <color theme="10"/>
      <name val="Arial"/>
      <family val="2"/>
    </font>
    <font>
      <sz val="9"/>
      <color rgb="FF000000"/>
      <name val="Arial"/>
      <family val="2"/>
    </font>
    <font>
      <b/>
      <i/>
      <sz val="10"/>
      <color theme="1"/>
      <name val="Arial"/>
      <family val="2"/>
    </font>
    <font>
      <b/>
      <sz val="10"/>
      <color theme="0"/>
      <name val="Arial"/>
      <family val="2"/>
    </font>
    <font>
      <sz val="12"/>
      <color theme="1"/>
      <name val="Arial"/>
      <family val="2"/>
    </font>
    <font>
      <sz val="12"/>
      <color rgb="FFFF0000"/>
      <name val="Arial"/>
      <family val="2"/>
    </font>
    <font>
      <sz val="8"/>
      <color theme="1"/>
      <name val="Arial"/>
      <family val="2"/>
    </font>
    <font>
      <sz val="10"/>
      <name val="Arial"/>
      <family val="2"/>
    </font>
    <font>
      <sz val="12"/>
      <color rgb="FF000000"/>
      <name val="Arial"/>
      <family val="2"/>
    </font>
    <font>
      <u/>
      <sz val="12"/>
      <color rgb="FF0000FF"/>
      <name val="Arial"/>
      <family val="2"/>
    </font>
    <font>
      <sz val="18"/>
      <color theme="1"/>
      <name val="Arial"/>
      <family val="2"/>
    </font>
    <font>
      <sz val="8"/>
      <name val="Arial"/>
      <family val="2"/>
    </font>
    <font>
      <b/>
      <sz val="9"/>
      <color rgb="FFFF0000"/>
      <name val="Arial"/>
      <family val="2"/>
    </font>
    <font>
      <sz val="10"/>
      <color theme="1"/>
      <name val="Calibri"/>
      <family val="2"/>
      <scheme val="minor"/>
    </font>
    <font>
      <sz val="10"/>
      <name val="Calibri"/>
      <family val="2"/>
      <scheme val="minor"/>
    </font>
    <font>
      <i/>
      <sz val="10"/>
      <color theme="7"/>
      <name val="Calibri"/>
      <family val="2"/>
      <scheme val="minor"/>
    </font>
    <font>
      <sz val="9"/>
      <name val="Arial"/>
      <family val="2"/>
    </font>
    <font>
      <b/>
      <sz val="12"/>
      <color rgb="FFFF0000"/>
      <name val="Arial"/>
      <family val="2"/>
    </font>
    <font>
      <b/>
      <sz val="48"/>
      <color theme="0"/>
      <name val="Arial"/>
      <family val="2"/>
    </font>
    <font>
      <vertAlign val="subscript"/>
      <sz val="9"/>
      <color theme="1"/>
      <name val="Arial"/>
      <family val="2"/>
    </font>
    <font>
      <b/>
      <sz val="12"/>
      <color theme="8"/>
      <name val="Arial"/>
      <family val="2"/>
    </font>
    <font>
      <b/>
      <sz val="12"/>
      <color theme="0"/>
      <name val="Arial"/>
      <family val="2"/>
    </font>
    <font>
      <sz val="11"/>
      <name val="Arial"/>
      <family val="2"/>
    </font>
    <font>
      <b/>
      <sz val="11"/>
      <color rgb="FF000000"/>
      <name val="Arial"/>
      <family val="2"/>
    </font>
    <font>
      <b/>
      <i/>
      <sz val="10"/>
      <name val="Arial"/>
      <family val="2"/>
    </font>
    <font>
      <b/>
      <sz val="10"/>
      <name val="Arial"/>
      <family val="2"/>
    </font>
    <font>
      <i/>
      <sz val="10"/>
      <name val="Arial"/>
      <family val="2"/>
    </font>
    <font>
      <b/>
      <i/>
      <sz val="9"/>
      <color rgb="FFFF0000"/>
      <name val="Arial"/>
      <family val="2"/>
    </font>
    <font>
      <b/>
      <i/>
      <sz val="12"/>
      <color theme="1"/>
      <name val="Arial"/>
      <family val="2"/>
    </font>
    <font>
      <sz val="24"/>
      <color theme="1"/>
      <name val="Wingdings"/>
      <charset val="2"/>
    </font>
    <font>
      <sz val="24"/>
      <color theme="1"/>
      <name val="Calibri"/>
      <family val="2"/>
    </font>
    <font>
      <sz val="24"/>
      <color theme="1"/>
      <name val="Arial"/>
      <family val="2"/>
    </font>
    <font>
      <b/>
      <sz val="11"/>
      <color theme="0"/>
      <name val="Arial"/>
      <family val="2"/>
    </font>
    <font>
      <i/>
      <u/>
      <sz val="12"/>
      <color theme="1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4"/>
      <color theme="0"/>
      <name val="Arial"/>
      <family val="2"/>
    </font>
    <font>
      <sz val="18"/>
      <color theme="0"/>
      <name val="Arial"/>
      <family val="2"/>
    </font>
    <font>
      <b/>
      <sz val="12"/>
      <color rgb="FF00B050"/>
      <name val="Arial"/>
      <family val="2"/>
    </font>
    <font>
      <b/>
      <sz val="12"/>
      <color theme="7"/>
      <name val="Arial"/>
      <family val="2"/>
    </font>
    <font>
      <b/>
      <u/>
      <sz val="12"/>
      <color theme="0"/>
      <name val="Arial"/>
      <family val="2"/>
    </font>
    <font>
      <vertAlign val="subscript"/>
      <sz val="10"/>
      <color theme="1"/>
      <name val="Arial"/>
      <family val="2"/>
    </font>
    <font>
      <sz val="12"/>
      <name val="Arial"/>
      <family val="2"/>
    </font>
    <font>
      <sz val="8"/>
      <color theme="0"/>
      <name val="Arial"/>
      <family val="2"/>
    </font>
    <font>
      <b/>
      <sz val="8"/>
      <color theme="0"/>
      <name val="Arial"/>
      <family val="2"/>
    </font>
    <font>
      <b/>
      <sz val="9"/>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9"/>
        <bgColor indexed="64"/>
      </patternFill>
    </fill>
    <fill>
      <patternFill patternType="solid">
        <fgColor rgb="FFFFFF00"/>
        <bgColor indexed="64"/>
      </patternFill>
    </fill>
    <fill>
      <patternFill patternType="solid">
        <fgColor rgb="FFFF00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4.9989318521683403E-2"/>
        <bgColor theme="4" tint="0.79998168889431442"/>
      </patternFill>
    </fill>
    <fill>
      <patternFill patternType="solid">
        <fgColor theme="1" tint="0.34998626667073579"/>
        <bgColor indexed="64"/>
      </patternFill>
    </fill>
    <fill>
      <patternFill patternType="solid">
        <fgColor theme="9"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diagonal/>
    </border>
    <border>
      <left style="medium">
        <color rgb="FFFF0000"/>
      </left>
      <right style="thin">
        <color indexed="64"/>
      </right>
      <top/>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4">
    <xf numFmtId="0" fontId="0" fillId="0" borderId="0"/>
    <xf numFmtId="0" fontId="12" fillId="0" borderId="0" applyNumberFormat="0" applyFill="0" applyBorder="0" applyAlignment="0" applyProtection="0"/>
    <xf numFmtId="9" fontId="17" fillId="0" borderId="0" applyFont="0" applyFill="0" applyBorder="0" applyAlignment="0" applyProtection="0"/>
    <xf numFmtId="0" fontId="20" fillId="0" borderId="0"/>
    <xf numFmtId="43" fontId="17" fillId="0" borderId="0" applyFont="0" applyFill="0" applyBorder="0" applyAlignment="0" applyProtection="0"/>
    <xf numFmtId="0" fontId="21" fillId="0" borderId="0"/>
    <xf numFmtId="0" fontId="22" fillId="0" borderId="0" applyNumberFormat="0" applyFill="0" applyBorder="0" applyAlignment="0" applyProtection="0"/>
    <xf numFmtId="0" fontId="21" fillId="0" borderId="0" applyNumberFormat="0" applyFont="0" applyBorder="0" applyProtection="0"/>
    <xf numFmtId="0" fontId="21" fillId="0" borderId="0" applyNumberFormat="0" applyFont="0" applyBorder="0" applyProtection="0"/>
    <xf numFmtId="9" fontId="21" fillId="0" borderId="0" applyFont="0" applyFill="0" applyBorder="0" applyAlignment="0" applyProtection="0"/>
    <xf numFmtId="0" fontId="21" fillId="0" borderId="0" applyNumberFormat="0" applyBorder="0" applyProtection="0"/>
    <xf numFmtId="0" fontId="26" fillId="0" borderId="0"/>
    <xf numFmtId="0" fontId="27" fillId="10" borderId="0" applyNumberFormat="0" applyFont="0" applyBorder="0" applyAlignment="0" applyProtection="0"/>
    <xf numFmtId="0" fontId="28" fillId="0" borderId="0" applyNumberFormat="0" applyBorder="0" applyAlignment="0" applyProtection="0"/>
  </cellStyleXfs>
  <cellXfs count="547">
    <xf numFmtId="0" fontId="0" fillId="0" borderId="0" xfId="0"/>
    <xf numFmtId="0" fontId="3" fillId="0" borderId="0" xfId="0" applyFont="1"/>
    <xf numFmtId="0" fontId="0" fillId="0" borderId="0" xfId="0" applyBorder="1"/>
    <xf numFmtId="0" fontId="0" fillId="3" borderId="0" xfId="0" applyFill="1" applyBorder="1"/>
    <xf numFmtId="164" fontId="6" fillId="0" borderId="0" xfId="0" applyNumberFormat="1" applyFont="1" applyBorder="1"/>
    <xf numFmtId="0" fontId="3" fillId="0" borderId="0" xfId="0" applyFont="1" applyBorder="1" applyAlignment="1">
      <alignment horizontal="left"/>
    </xf>
    <xf numFmtId="0" fontId="7" fillId="0" borderId="0" xfId="0" applyFont="1"/>
    <xf numFmtId="0" fontId="0" fillId="0" borderId="0" xfId="0" applyFill="1" applyBorder="1"/>
    <xf numFmtId="0" fontId="8" fillId="0" borderId="1" xfId="0" applyFont="1" applyBorder="1" applyAlignment="1">
      <alignment horizontal="center"/>
    </xf>
    <xf numFmtId="0" fontId="0" fillId="2" borderId="0" xfId="0" applyFill="1"/>
    <xf numFmtId="0" fontId="15" fillId="2" borderId="1" xfId="0" applyFont="1" applyFill="1" applyBorder="1"/>
    <xf numFmtId="0" fontId="18" fillId="0" borderId="0" xfId="0" applyFont="1"/>
    <xf numFmtId="0" fontId="3" fillId="0" borderId="1" xfId="0" applyFont="1" applyBorder="1"/>
    <xf numFmtId="0" fontId="9" fillId="2" borderId="1" xfId="0" applyFont="1" applyFill="1" applyBorder="1"/>
    <xf numFmtId="0" fontId="0" fillId="0" borderId="0" xfId="0" applyFill="1"/>
    <xf numFmtId="0" fontId="3" fillId="3" borderId="0" xfId="0" applyFont="1" applyFill="1" applyBorder="1"/>
    <xf numFmtId="0" fontId="7" fillId="0" borderId="0" xfId="0" applyFont="1" applyFill="1" applyBorder="1"/>
    <xf numFmtId="0" fontId="0" fillId="3" borderId="0" xfId="0" applyFill="1"/>
    <xf numFmtId="0" fontId="3" fillId="0" borderId="1" xfId="0" applyFont="1" applyBorder="1" applyAlignment="1">
      <alignment horizontal="center" vertical="center" wrapText="1"/>
    </xf>
    <xf numFmtId="0" fontId="7" fillId="3" borderId="6" xfId="0" applyFont="1" applyFill="1" applyBorder="1" applyAlignment="1">
      <alignment horizontal="center" vertical="center" wrapText="1"/>
    </xf>
    <xf numFmtId="0" fontId="3" fillId="0" borderId="0" xfId="0" applyFont="1" applyBorder="1" applyAlignment="1">
      <alignment horizontal="left" wrapText="1"/>
    </xf>
    <xf numFmtId="0" fontId="3" fillId="0" borderId="0" xfId="0" applyFont="1" applyBorder="1"/>
    <xf numFmtId="0" fontId="3" fillId="0" borderId="0" xfId="0" applyFont="1" applyFill="1" applyBorder="1"/>
    <xf numFmtId="0" fontId="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0" xfId="0" applyFont="1" applyFill="1" applyBorder="1" applyAlignment="1">
      <alignment wrapText="1"/>
    </xf>
    <xf numFmtId="6" fontId="3" fillId="0" borderId="1" xfId="0" applyNumberFormat="1" applyFont="1" applyBorder="1" applyAlignment="1">
      <alignment horizontal="right"/>
    </xf>
    <xf numFmtId="0" fontId="15" fillId="2" borderId="1" xfId="0" applyFont="1" applyFill="1" applyBorder="1" applyAlignment="1">
      <alignment horizontal="left" vertical="top"/>
    </xf>
    <xf numFmtId="0" fontId="15" fillId="2" borderId="1" xfId="0" applyFont="1" applyFill="1" applyBorder="1" applyAlignment="1">
      <alignment horizontal="left" vertical="top"/>
    </xf>
    <xf numFmtId="0" fontId="3" fillId="0" borderId="10" xfId="0" applyFont="1" applyBorder="1"/>
    <xf numFmtId="0" fontId="3" fillId="0" borderId="11" xfId="0" applyFont="1" applyBorder="1"/>
    <xf numFmtId="0" fontId="3" fillId="0" borderId="10" xfId="0" applyFont="1" applyBorder="1" applyAlignment="1">
      <alignment wrapText="1"/>
    </xf>
    <xf numFmtId="0" fontId="3" fillId="0" borderId="11" xfId="0" applyFont="1" applyBorder="1" applyAlignment="1">
      <alignment wrapText="1"/>
    </xf>
    <xf numFmtId="0" fontId="3" fillId="0" borderId="9" xfId="0" applyFont="1" applyBorder="1"/>
    <xf numFmtId="0" fontId="3" fillId="0" borderId="15" xfId="0" applyFont="1" applyBorder="1"/>
    <xf numFmtId="0" fontId="3" fillId="0" borderId="2" xfId="0" applyFont="1" applyBorder="1"/>
    <xf numFmtId="0" fontId="3" fillId="0" borderId="14" xfId="0" applyFont="1" applyBorder="1"/>
    <xf numFmtId="0" fontId="13" fillId="0" borderId="0" xfId="1" applyFont="1" applyBorder="1"/>
    <xf numFmtId="0" fontId="3" fillId="0" borderId="0" xfId="0" applyFont="1" applyBorder="1" applyAlignment="1"/>
    <xf numFmtId="0" fontId="3" fillId="0" borderId="0" xfId="0" applyFont="1" applyBorder="1" applyAlignment="1">
      <alignment wrapText="1"/>
    </xf>
    <xf numFmtId="0" fontId="3" fillId="0" borderId="0" xfId="0" quotePrefix="1" applyFont="1" applyBorder="1"/>
    <xf numFmtId="0" fontId="3" fillId="12" borderId="8" xfId="0" applyFont="1" applyFill="1" applyBorder="1"/>
    <xf numFmtId="0" fontId="3" fillId="12" borderId="11" xfId="0" applyFont="1" applyFill="1" applyBorder="1"/>
    <xf numFmtId="0" fontId="3" fillId="12" borderId="14" xfId="0" applyFont="1" applyFill="1" applyBorder="1"/>
    <xf numFmtId="0" fontId="3" fillId="12" borderId="7" xfId="0" applyFont="1" applyFill="1" applyBorder="1"/>
    <xf numFmtId="0" fontId="3" fillId="12" borderId="10" xfId="0" applyFont="1" applyFill="1" applyBorder="1"/>
    <xf numFmtId="0" fontId="3" fillId="12" borderId="0" xfId="0" applyFont="1" applyFill="1" applyBorder="1"/>
    <xf numFmtId="0" fontId="7" fillId="2" borderId="1" xfId="0" applyFont="1" applyFill="1" applyBorder="1" applyAlignment="1">
      <alignment horizontal="center" vertical="center" wrapText="1"/>
    </xf>
    <xf numFmtId="0" fontId="7" fillId="2" borderId="1" xfId="0" quotePrefix="1" applyFont="1" applyFill="1" applyBorder="1" applyAlignment="1">
      <alignment horizontal="center" vertical="center" wrapText="1"/>
    </xf>
    <xf numFmtId="0" fontId="0" fillId="0" borderId="10" xfId="0" applyBorder="1"/>
    <xf numFmtId="167" fontId="3" fillId="6" borderId="1" xfId="4" quotePrefix="1" applyNumberFormat="1" applyFont="1" applyFill="1" applyBorder="1" applyAlignment="1">
      <alignment horizontal="center" vertical="center" wrapText="1"/>
    </xf>
    <xf numFmtId="0" fontId="3" fillId="12" borderId="10" xfId="0" applyFont="1" applyFill="1" applyBorder="1" applyAlignment="1">
      <alignment vertical="center"/>
    </xf>
    <xf numFmtId="0" fontId="3"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0" fontId="3" fillId="12" borderId="11" xfId="0" applyFont="1" applyFill="1" applyBorder="1" applyAlignment="1">
      <alignment vertical="center"/>
    </xf>
    <xf numFmtId="0" fontId="0" fillId="0" borderId="0" xfId="0" applyAlignment="1">
      <alignment vertical="center"/>
    </xf>
    <xf numFmtId="0" fontId="3" fillId="0" borderId="1" xfId="0" quotePrefix="1" applyFont="1" applyFill="1" applyBorder="1" applyAlignment="1">
      <alignment horizontal="center" vertical="center"/>
    </xf>
    <xf numFmtId="166" fontId="3" fillId="0" borderId="1" xfId="0" quotePrefix="1" applyNumberFormat="1" applyFont="1" applyFill="1" applyBorder="1" applyAlignment="1">
      <alignment horizontal="center" vertical="center"/>
    </xf>
    <xf numFmtId="0" fontId="3" fillId="0" borderId="0" xfId="0" applyFont="1" applyBorder="1" applyAlignment="1">
      <alignment vertical="center"/>
    </xf>
    <xf numFmtId="0" fontId="13" fillId="0" borderId="0" xfId="1" applyFont="1" applyBorder="1" applyAlignment="1">
      <alignment vertical="center"/>
    </xf>
    <xf numFmtId="0" fontId="6" fillId="2" borderId="1" xfId="0" applyFont="1" applyFill="1" applyBorder="1" applyAlignment="1">
      <alignment horizontal="center"/>
    </xf>
    <xf numFmtId="0" fontId="3" fillId="12" borderId="10" xfId="0" applyFont="1" applyFill="1" applyBorder="1" applyAlignment="1">
      <alignment horizontal="center" vertical="center"/>
    </xf>
    <xf numFmtId="0" fontId="0" fillId="0" borderId="0" xfId="0" applyAlignment="1">
      <alignment horizontal="center" vertical="center"/>
    </xf>
    <xf numFmtId="0" fontId="0" fillId="0" borderId="0" xfId="0" applyFont="1"/>
    <xf numFmtId="0" fontId="0" fillId="0" borderId="0" xfId="0" applyFont="1" applyAlignment="1">
      <alignment vertical="center"/>
    </xf>
    <xf numFmtId="0" fontId="0" fillId="3" borderId="0" xfId="0" applyFont="1" applyFill="1" applyBorder="1"/>
    <xf numFmtId="0" fontId="0" fillId="0" borderId="0" xfId="0" applyFont="1" applyFill="1" applyBorder="1"/>
    <xf numFmtId="0" fontId="0" fillId="0" borderId="0" xfId="0" applyFont="1" applyBorder="1"/>
    <xf numFmtId="0" fontId="0" fillId="0" borderId="10" xfId="0" applyFont="1" applyBorder="1"/>
    <xf numFmtId="6" fontId="7" fillId="0" borderId="1" xfId="0" applyNumberFormat="1" applyFont="1" applyBorder="1" applyAlignment="1">
      <alignment horizontal="right"/>
    </xf>
    <xf numFmtId="0" fontId="15" fillId="2" borderId="1" xfId="0" quotePrefix="1" applyFont="1" applyFill="1" applyBorder="1" applyAlignment="1">
      <alignment horizontal="right"/>
    </xf>
    <xf numFmtId="169" fontId="7" fillId="0" borderId="1" xfId="0" applyNumberFormat="1" applyFont="1" applyBorder="1" applyAlignment="1">
      <alignment horizontal="right"/>
    </xf>
    <xf numFmtId="0" fontId="9" fillId="0" borderId="0" xfId="0" applyFont="1" applyBorder="1" applyAlignment="1"/>
    <xf numFmtId="2"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1" xfId="0" quotePrefix="1" applyFont="1" applyFill="1" applyBorder="1" applyAlignment="1">
      <alignment horizontal="center" vertical="center" wrapText="1"/>
    </xf>
    <xf numFmtId="0" fontId="12" fillId="0" borderId="0" xfId="1" applyAlignment="1">
      <alignment vertical="center"/>
    </xf>
    <xf numFmtId="0" fontId="6" fillId="2" borderId="1" xfId="0" applyFont="1" applyFill="1" applyBorder="1" applyAlignment="1">
      <alignment horizontal="center" vertical="center" wrapText="1"/>
    </xf>
    <xf numFmtId="9" fontId="8" fillId="0" borderId="1" xfId="2" applyFont="1" applyFill="1" applyBorder="1" applyAlignment="1">
      <alignment horizontal="center" vertical="center" wrapText="1"/>
    </xf>
    <xf numFmtId="1" fontId="20" fillId="3" borderId="1" xfId="0" applyNumberFormat="1" applyFont="1" applyFill="1" applyBorder="1" applyAlignment="1">
      <alignment horizontal="center" vertical="center"/>
    </xf>
    <xf numFmtId="0" fontId="0" fillId="3" borderId="7" xfId="0" applyFill="1" applyBorder="1" applyAlignment="1">
      <alignment horizontal="center"/>
    </xf>
    <xf numFmtId="0" fontId="0" fillId="3" borderId="14" xfId="0" applyFill="1" applyBorder="1" applyAlignment="1">
      <alignment horizontal="center"/>
    </xf>
    <xf numFmtId="0" fontId="0" fillId="3" borderId="8" xfId="0" applyFill="1" applyBorder="1" applyAlignment="1">
      <alignment horizontal="center"/>
    </xf>
    <xf numFmtId="0" fontId="0" fillId="3" borderId="10" xfId="0" applyFill="1" applyBorder="1" applyAlignment="1">
      <alignment horizontal="center"/>
    </xf>
    <xf numFmtId="0" fontId="7" fillId="0" borderId="0" xfId="0" applyFont="1" applyFill="1" applyBorder="1" applyAlignment="1">
      <alignment horizontal="center" vertical="center"/>
    </xf>
    <xf numFmtId="0" fontId="0" fillId="3" borderId="11" xfId="0" applyFill="1" applyBorder="1" applyAlignment="1">
      <alignment horizontal="center"/>
    </xf>
    <xf numFmtId="0" fontId="0" fillId="3" borderId="0" xfId="0" applyFill="1" applyBorder="1" applyAlignment="1">
      <alignment horizontal="center" vertical="center"/>
    </xf>
    <xf numFmtId="0" fontId="3" fillId="3" borderId="0" xfId="0" applyFont="1" applyFill="1" applyBorder="1" applyAlignment="1">
      <alignment horizontal="center" vertical="center"/>
    </xf>
    <xf numFmtId="0" fontId="0" fillId="3" borderId="0" xfId="0" applyFill="1" applyAlignment="1">
      <alignment horizontal="center" vertical="center"/>
    </xf>
    <xf numFmtId="0" fontId="3" fillId="11" borderId="1" xfId="0" applyFont="1" applyFill="1" applyBorder="1" applyAlignment="1">
      <alignment horizontal="center" vertical="center"/>
    </xf>
    <xf numFmtId="0" fontId="0" fillId="3" borderId="9" xfId="0" applyFill="1" applyBorder="1" applyAlignment="1">
      <alignment horizontal="center"/>
    </xf>
    <xf numFmtId="0" fontId="0" fillId="3" borderId="15" xfId="0" applyFill="1" applyBorder="1" applyAlignment="1">
      <alignment horizontal="center"/>
    </xf>
    <xf numFmtId="0" fontId="0" fillId="3" borderId="2" xfId="0" applyFill="1" applyBorder="1" applyAlignment="1">
      <alignment horizontal="center"/>
    </xf>
    <xf numFmtId="0" fontId="6" fillId="3" borderId="1" xfId="0" applyFont="1" applyFill="1" applyBorder="1" applyAlignment="1">
      <alignment horizontal="center" vertical="center" wrapText="1"/>
    </xf>
    <xf numFmtId="0" fontId="19" fillId="3" borderId="1" xfId="0" applyFont="1" applyFill="1" applyBorder="1" applyAlignment="1">
      <alignment horizontal="center" vertical="center"/>
    </xf>
    <xf numFmtId="0" fontId="3" fillId="3" borderId="0" xfId="0" applyFont="1" applyFill="1" applyBorder="1" applyAlignment="1">
      <alignment horizontal="left"/>
    </xf>
    <xf numFmtId="43" fontId="3" fillId="3" borderId="0" xfId="0" applyNumberFormat="1" applyFont="1" applyFill="1" applyBorder="1"/>
    <xf numFmtId="0" fontId="8" fillId="3" borderId="0" xfId="0" applyFont="1" applyFill="1" applyBorder="1"/>
    <xf numFmtId="2" fontId="4" fillId="3" borderId="1" xfId="0" applyNumberFormat="1" applyFont="1" applyFill="1" applyBorder="1" applyAlignment="1">
      <alignment horizontal="center" vertical="center"/>
    </xf>
    <xf numFmtId="0" fontId="8" fillId="0" borderId="1" xfId="0" quotePrefix="1" applyFont="1" applyBorder="1" applyAlignment="1">
      <alignment horizontal="center" vertical="center"/>
    </xf>
    <xf numFmtId="0" fontId="0" fillId="2" borderId="10" xfId="0" applyFill="1" applyBorder="1" applyAlignment="1">
      <alignment vertical="center"/>
    </xf>
    <xf numFmtId="0" fontId="0" fillId="2" borderId="0" xfId="0" applyFill="1" applyBorder="1" applyAlignment="1">
      <alignment vertical="center"/>
    </xf>
    <xf numFmtId="0" fontId="8" fillId="0" borderId="1" xfId="0" quotePrefix="1" applyFont="1" applyBorder="1" applyAlignment="1">
      <alignment horizontal="center" vertical="center" wrapText="1"/>
    </xf>
    <xf numFmtId="0" fontId="0" fillId="2" borderId="0" xfId="0" applyFill="1" applyAlignment="1">
      <alignment wrapText="1"/>
    </xf>
    <xf numFmtId="0" fontId="33" fillId="2" borderId="0" xfId="0" applyFont="1" applyFill="1"/>
    <xf numFmtId="0" fontId="34" fillId="13" borderId="1" xfId="0" applyFont="1" applyFill="1" applyBorder="1"/>
    <xf numFmtId="0" fontId="34" fillId="13" borderId="1" xfId="0" applyFont="1" applyFill="1" applyBorder="1" applyAlignment="1">
      <alignment wrapText="1"/>
    </xf>
    <xf numFmtId="0" fontId="4" fillId="3" borderId="1" xfId="0" applyFont="1" applyFill="1" applyBorder="1" applyAlignment="1">
      <alignment horizontal="left" wrapText="1"/>
    </xf>
    <xf numFmtId="0" fontId="4" fillId="3" borderId="1" xfId="0" quotePrefix="1" applyFont="1" applyFill="1" applyBorder="1" applyAlignment="1">
      <alignment horizontal="left" wrapText="1"/>
    </xf>
    <xf numFmtId="0" fontId="8"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 xfId="0" applyNumberFormat="1" applyFont="1" applyBorder="1" applyAlignment="1">
      <alignment horizontal="center" vertical="center"/>
    </xf>
    <xf numFmtId="0" fontId="15" fillId="2" borderId="1" xfId="0" applyFont="1" applyFill="1" applyBorder="1" applyAlignment="1">
      <alignment horizontal="left" vertical="top"/>
    </xf>
    <xf numFmtId="0" fontId="3" fillId="0" borderId="1" xfId="0" quotePrefix="1" applyFont="1" applyFill="1" applyBorder="1" applyAlignment="1">
      <alignment horizontal="center" vertical="center" wrapText="1"/>
    </xf>
    <xf numFmtId="9" fontId="8" fillId="0" borderId="1" xfId="2" applyFont="1" applyBorder="1" applyAlignment="1">
      <alignment horizontal="center" vertical="center"/>
    </xf>
    <xf numFmtId="9" fontId="8" fillId="0" borderId="1" xfId="2" applyFont="1" applyBorder="1" applyAlignment="1">
      <alignment horizontal="center"/>
    </xf>
    <xf numFmtId="9" fontId="3" fillId="0" borderId="1" xfId="2" quotePrefix="1" applyFont="1" applyFill="1" applyBorder="1" applyAlignment="1">
      <alignment horizontal="center" vertical="center"/>
    </xf>
    <xf numFmtId="9" fontId="3" fillId="0" borderId="1" xfId="2" applyFont="1" applyFill="1" applyBorder="1" applyAlignment="1">
      <alignment horizontal="center" vertical="center"/>
    </xf>
    <xf numFmtId="0" fontId="4" fillId="3" borderId="0" xfId="0" applyFont="1" applyFill="1" applyBorder="1"/>
    <xf numFmtId="0" fontId="4" fillId="3" borderId="0" xfId="0" applyFont="1" applyFill="1" applyBorder="1" applyAlignment="1">
      <alignment vertical="center" wrapText="1"/>
    </xf>
    <xf numFmtId="0" fontId="0" fillId="12" borderId="0" xfId="0" applyFill="1" applyBorder="1"/>
    <xf numFmtId="0" fontId="3" fillId="12" borderId="0" xfId="0" applyFont="1" applyFill="1" applyBorder="1" applyAlignment="1">
      <alignment vertical="center"/>
    </xf>
    <xf numFmtId="0" fontId="35" fillId="3" borderId="1" xfId="0" applyFont="1" applyFill="1" applyBorder="1" applyAlignment="1">
      <alignment horizontal="left" wrapText="1"/>
    </xf>
    <xf numFmtId="0" fontId="12" fillId="0" borderId="0" xfId="1" applyBorder="1"/>
    <xf numFmtId="0" fontId="0" fillId="0" borderId="0" xfId="0" applyBorder="1" applyAlignment="1">
      <alignment vertical="center"/>
    </xf>
    <xf numFmtId="0" fontId="3" fillId="12"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vertical="center"/>
    </xf>
    <xf numFmtId="0" fontId="0" fillId="12" borderId="0" xfId="0" applyFont="1" applyFill="1" applyAlignment="1">
      <alignment vertical="center"/>
    </xf>
    <xf numFmtId="0" fontId="0" fillId="12" borderId="0" xfId="0" applyFill="1" applyAlignment="1">
      <alignment vertical="center"/>
    </xf>
    <xf numFmtId="0" fontId="0" fillId="12" borderId="0" xfId="0" applyFill="1" applyAlignment="1">
      <alignment horizontal="center" vertical="center"/>
    </xf>
    <xf numFmtId="0" fontId="8" fillId="0" borderId="1" xfId="2" applyNumberFormat="1" applyFont="1" applyBorder="1" applyAlignment="1">
      <alignment horizontal="center" vertical="center"/>
    </xf>
    <xf numFmtId="167" fontId="8" fillId="0" borderId="1" xfId="2" applyNumberFormat="1" applyFont="1" applyBorder="1" applyAlignment="1">
      <alignment horizontal="center" vertical="center"/>
    </xf>
    <xf numFmtId="166" fontId="8" fillId="0" borderId="1" xfId="2" applyNumberFormat="1" applyFont="1" applyBorder="1" applyAlignment="1">
      <alignment horizontal="center" vertical="center"/>
    </xf>
    <xf numFmtId="0"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8" fontId="8" fillId="0" borderId="1" xfId="2" applyNumberFormat="1" applyFont="1" applyBorder="1" applyAlignment="1">
      <alignment horizontal="center" vertical="center"/>
    </xf>
    <xf numFmtId="0" fontId="15" fillId="2" borderId="1" xfId="0" applyFont="1" applyFill="1" applyBorder="1" applyAlignment="1">
      <alignment wrapText="1"/>
    </xf>
    <xf numFmtId="0" fontId="7" fillId="3" borderId="1" xfId="0" applyFont="1" applyFill="1" applyBorder="1" applyAlignment="1">
      <alignment horizontal="center"/>
    </xf>
    <xf numFmtId="0" fontId="7" fillId="0" borderId="1" xfId="0" applyFont="1" applyBorder="1"/>
    <xf numFmtId="0" fontId="3" fillId="3" borderId="1" xfId="0" applyFont="1" applyFill="1" applyBorder="1" applyAlignment="1">
      <alignment horizontal="center"/>
    </xf>
    <xf numFmtId="0" fontId="38" fillId="2" borderId="1" xfId="0" applyFont="1" applyFill="1" applyBorder="1" applyAlignment="1">
      <alignment horizontal="center" vertical="center" wrapText="1"/>
    </xf>
    <xf numFmtId="0" fontId="0" fillId="9" borderId="0" xfId="0" applyFill="1"/>
    <xf numFmtId="0" fontId="40" fillId="9" borderId="0" xfId="0" applyFont="1" applyFill="1" applyAlignment="1">
      <alignment horizontal="left" vertical="top"/>
    </xf>
    <xf numFmtId="0" fontId="0" fillId="9" borderId="0" xfId="0" applyFill="1" applyAlignment="1">
      <alignment horizontal="left"/>
    </xf>
    <xf numFmtId="0" fontId="0" fillId="7" borderId="0" xfId="0" applyFill="1"/>
    <xf numFmtId="0" fontId="41" fillId="7" borderId="0" xfId="0" applyFont="1" applyFill="1"/>
    <xf numFmtId="0" fontId="15" fillId="7" borderId="0" xfId="0" applyFont="1" applyFill="1"/>
    <xf numFmtId="0" fontId="15" fillId="2" borderId="4" xfId="0" applyFont="1" applyFill="1" applyBorder="1" applyAlignment="1">
      <alignment wrapText="1"/>
    </xf>
    <xf numFmtId="0" fontId="25" fillId="2" borderId="1" xfId="0" applyFont="1" applyFill="1" applyBorder="1" applyAlignment="1">
      <alignment horizontal="left" vertical="center" wrapText="1"/>
    </xf>
    <xf numFmtId="0" fontId="6" fillId="14" borderId="1" xfId="0" applyFont="1" applyFill="1" applyBorder="1"/>
    <xf numFmtId="167" fontId="8" fillId="3" borderId="1" xfId="0" applyNumberFormat="1" applyFont="1" applyFill="1" applyBorder="1"/>
    <xf numFmtId="43" fontId="7" fillId="3" borderId="1" xfId="0" applyNumberFormat="1" applyFont="1" applyFill="1" applyBorder="1" applyAlignment="1">
      <alignment vertical="center"/>
    </xf>
    <xf numFmtId="9" fontId="8" fillId="3" borderId="1" xfId="2" applyFont="1" applyFill="1" applyBorder="1" applyAlignment="1">
      <alignment horizontal="center" vertical="center"/>
    </xf>
    <xf numFmtId="168" fontId="19" fillId="3" borderId="1" xfId="2" applyNumberFormat="1" applyFont="1" applyFill="1" applyBorder="1" applyAlignment="1">
      <alignment horizontal="center" vertical="center" wrapText="1"/>
    </xf>
    <xf numFmtId="0" fontId="42" fillId="0" borderId="1" xfId="0" quotePrefix="1" applyFont="1" applyBorder="1" applyAlignment="1">
      <alignment horizontal="center" vertical="center"/>
    </xf>
    <xf numFmtId="165" fontId="8" fillId="3" borderId="1" xfId="0" applyNumberFormat="1" applyFont="1" applyFill="1" applyBorder="1"/>
    <xf numFmtId="0" fontId="5" fillId="3" borderId="1" xfId="0" applyFont="1" applyFill="1" applyBorder="1" applyAlignment="1">
      <alignment horizontal="right" vertical="center" wrapText="1"/>
    </xf>
    <xf numFmtId="0" fontId="6" fillId="8" borderId="1" xfId="0" applyFont="1" applyFill="1" applyBorder="1" applyAlignment="1">
      <alignment horizontal="center" vertical="center" wrapText="1"/>
    </xf>
    <xf numFmtId="168" fontId="8" fillId="3" borderId="1" xfId="2" applyNumberFormat="1" applyFont="1" applyFill="1" applyBorder="1"/>
    <xf numFmtId="168" fontId="14" fillId="3" borderId="1" xfId="2" applyNumberFormat="1" applyFont="1" applyFill="1" applyBorder="1" applyAlignment="1">
      <alignment horizontal="right" vertical="center" wrapText="1"/>
    </xf>
    <xf numFmtId="9" fontId="8" fillId="3" borderId="1" xfId="2" applyFont="1" applyFill="1" applyBorder="1" applyAlignment="1">
      <alignment horizontal="center"/>
    </xf>
    <xf numFmtId="0" fontId="0" fillId="3" borderId="10" xfId="0" applyFill="1" applyBorder="1"/>
    <xf numFmtId="0" fontId="0" fillId="3" borderId="14" xfId="0" applyFill="1" applyBorder="1"/>
    <xf numFmtId="0" fontId="6" fillId="3" borderId="0" xfId="0" applyFont="1" applyFill="1" applyBorder="1" applyAlignment="1">
      <alignment horizontal="center" vertical="center" wrapText="1"/>
    </xf>
    <xf numFmtId="9" fontId="8" fillId="3" borderId="0" xfId="2" applyFont="1" applyFill="1" applyBorder="1"/>
    <xf numFmtId="0" fontId="19" fillId="3" borderId="0" xfId="0" applyFont="1" applyFill="1" applyBorder="1" applyAlignment="1">
      <alignment horizontal="center" vertical="center"/>
    </xf>
    <xf numFmtId="0" fontId="6" fillId="3" borderId="1" xfId="0" applyFont="1" applyFill="1" applyBorder="1" applyAlignment="1">
      <alignment horizontal="center" wrapText="1"/>
    </xf>
    <xf numFmtId="0" fontId="19" fillId="3" borderId="1" xfId="0" applyFont="1" applyFill="1" applyBorder="1" applyAlignment="1">
      <alignment horizontal="center"/>
    </xf>
    <xf numFmtId="168" fontId="14" fillId="3" borderId="0" xfId="2" applyNumberFormat="1" applyFont="1" applyFill="1" applyBorder="1" applyAlignment="1">
      <alignment horizontal="right" vertical="center" wrapText="1"/>
    </xf>
    <xf numFmtId="168" fontId="8" fillId="3" borderId="0" xfId="2" applyNumberFormat="1" applyFont="1" applyFill="1" applyBorder="1"/>
    <xf numFmtId="9"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0" fontId="44" fillId="0" borderId="1" xfId="0" quotePrefix="1" applyFont="1" applyBorder="1" applyAlignment="1">
      <alignment horizontal="center" vertical="center"/>
    </xf>
    <xf numFmtId="2" fontId="23" fillId="0" borderId="1" xfId="0" applyNumberFormat="1" applyFont="1" applyFill="1" applyBorder="1" applyAlignment="1">
      <alignment horizontal="center" vertical="center"/>
    </xf>
    <xf numFmtId="0" fontId="18" fillId="2" borderId="0" xfId="0" applyFont="1" applyFill="1"/>
    <xf numFmtId="0" fontId="7" fillId="2" borderId="6" xfId="0" applyFont="1" applyFill="1" applyBorder="1" applyAlignment="1">
      <alignment horizontal="center" vertical="center" wrapText="1"/>
    </xf>
    <xf numFmtId="0" fontId="7" fillId="2" borderId="6" xfId="0" quotePrefix="1" applyFont="1" applyFill="1" applyBorder="1" applyAlignment="1">
      <alignment horizontal="center" vertical="center" wrapText="1"/>
    </xf>
    <xf numFmtId="0" fontId="7" fillId="2" borderId="3" xfId="0" applyFont="1" applyFill="1" applyBorder="1" applyAlignment="1">
      <alignment horizontal="center"/>
    </xf>
    <xf numFmtId="0" fontId="7" fillId="2" borderId="16" xfId="0" applyFont="1" applyFill="1" applyBorder="1" applyAlignment="1">
      <alignment horizontal="center"/>
    </xf>
    <xf numFmtId="0" fontId="7" fillId="2" borderId="19" xfId="0" applyFont="1" applyFill="1" applyBorder="1" applyAlignment="1">
      <alignment horizontal="center"/>
    </xf>
    <xf numFmtId="0" fontId="7" fillId="2" borderId="21" xfId="0" applyFont="1" applyFill="1" applyBorder="1" applyAlignment="1">
      <alignment horizontal="center"/>
    </xf>
    <xf numFmtId="0" fontId="7" fillId="2" borderId="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6" fillId="2" borderId="16" xfId="0" applyFont="1" applyFill="1" applyBorder="1" applyAlignment="1">
      <alignment horizont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6" fillId="2" borderId="19" xfId="0" applyFont="1" applyFill="1" applyBorder="1" applyAlignment="1">
      <alignment horizontal="center"/>
    </xf>
    <xf numFmtId="0" fontId="3" fillId="0" borderId="20" xfId="0" applyFont="1" applyFill="1" applyBorder="1" applyAlignment="1">
      <alignment horizontal="center" vertical="center"/>
    </xf>
    <xf numFmtId="0" fontId="6" fillId="2" borderId="21" xfId="0" applyFont="1" applyFill="1" applyBorder="1" applyAlignment="1">
      <alignment horizont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7" fillId="2" borderId="6" xfId="0" applyFont="1" applyFill="1" applyBorder="1" applyAlignment="1">
      <alignment horizontal="center" vertical="center"/>
    </xf>
    <xf numFmtId="0" fontId="10" fillId="2" borderId="6" xfId="0" applyFont="1" applyFill="1" applyBorder="1" applyAlignment="1">
      <alignment vertical="center" wrapText="1"/>
    </xf>
    <xf numFmtId="0" fontId="7" fillId="2" borderId="16" xfId="0" applyFont="1" applyFill="1" applyBorder="1" applyAlignment="1">
      <alignment horizontal="center" vertical="center"/>
    </xf>
    <xf numFmtId="0" fontId="7" fillId="2" borderId="21" xfId="0" applyFont="1" applyFill="1" applyBorder="1" applyAlignment="1">
      <alignment horizontal="center" vertical="center"/>
    </xf>
    <xf numFmtId="0" fontId="6" fillId="2" borderId="6" xfId="0" applyFont="1" applyFill="1" applyBorder="1" applyAlignment="1">
      <alignment horizontal="center" vertical="center" wrapText="1"/>
    </xf>
    <xf numFmtId="1" fontId="20" fillId="3" borderId="6"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1" fontId="20" fillId="3" borderId="18" xfId="0" applyNumberFormat="1" applyFont="1" applyFill="1" applyBorder="1" applyAlignment="1">
      <alignment horizontal="center" vertical="center"/>
    </xf>
    <xf numFmtId="0" fontId="6" fillId="2" borderId="19" xfId="0" applyFont="1" applyFill="1" applyBorder="1" applyAlignment="1">
      <alignment horizontal="center" vertical="center" wrapText="1"/>
    </xf>
    <xf numFmtId="1" fontId="20" fillId="3" borderId="20" xfId="0" applyNumberFormat="1" applyFont="1" applyFill="1" applyBorder="1" applyAlignment="1">
      <alignment horizontal="center" vertical="center"/>
    </xf>
    <xf numFmtId="0" fontId="6" fillId="2" borderId="21" xfId="0" applyFont="1" applyFill="1" applyBorder="1" applyAlignment="1">
      <alignment horizontal="center" vertical="center" wrapText="1"/>
    </xf>
    <xf numFmtId="1" fontId="20" fillId="3" borderId="23" xfId="0" applyNumberFormat="1" applyFont="1" applyFill="1" applyBorder="1" applyAlignment="1">
      <alignment horizontal="center" vertical="center"/>
    </xf>
    <xf numFmtId="0" fontId="7" fillId="4" borderId="5"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8" xfId="0" applyFont="1" applyFill="1" applyBorder="1" applyAlignment="1">
      <alignment horizontal="center" vertical="center"/>
    </xf>
    <xf numFmtId="0" fontId="7" fillId="2" borderId="6" xfId="0" applyFont="1" applyFill="1" applyBorder="1" applyAlignment="1">
      <alignment horizontal="center"/>
    </xf>
    <xf numFmtId="0" fontId="7" fillId="4" borderId="6"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1" xfId="0" applyFont="1" applyFill="1" applyBorder="1" applyAlignment="1">
      <alignment horizontal="center" vertical="center"/>
    </xf>
    <xf numFmtId="0" fontId="7" fillId="2" borderId="6" xfId="0" applyFont="1" applyFill="1" applyBorder="1" applyAlignment="1">
      <alignment horizontal="center" wrapText="1"/>
    </xf>
    <xf numFmtId="0" fontId="3" fillId="0" borderId="3" xfId="0" applyFont="1" applyBorder="1"/>
    <xf numFmtId="0" fontId="3" fillId="3" borderId="3" xfId="0" applyFont="1" applyFill="1" applyBorder="1" applyAlignment="1">
      <alignment horizontal="center"/>
    </xf>
    <xf numFmtId="0" fontId="3" fillId="0" borderId="17" xfId="0" applyFont="1" applyBorder="1"/>
    <xf numFmtId="0" fontId="3" fillId="3" borderId="18" xfId="0" applyFont="1" applyFill="1" applyBorder="1" applyAlignment="1">
      <alignment horizontal="center"/>
    </xf>
    <xf numFmtId="0" fontId="3" fillId="3" borderId="20" xfId="0" applyFont="1" applyFill="1" applyBorder="1" applyAlignment="1">
      <alignment horizontal="center"/>
    </xf>
    <xf numFmtId="0" fontId="7" fillId="3" borderId="20" xfId="0" applyFont="1" applyFill="1" applyBorder="1" applyAlignment="1">
      <alignment horizontal="center"/>
    </xf>
    <xf numFmtId="0" fontId="7" fillId="0" borderId="22" xfId="0" applyFont="1" applyBorder="1"/>
    <xf numFmtId="0" fontId="7" fillId="3" borderId="23" xfId="0" applyFont="1" applyFill="1" applyBorder="1" applyAlignment="1">
      <alignment horizontal="center"/>
    </xf>
    <xf numFmtId="168" fontId="14" fillId="3" borderId="6" xfId="2" applyNumberFormat="1" applyFont="1" applyFill="1" applyBorder="1" applyAlignment="1">
      <alignment horizontal="right" vertical="center" wrapText="1"/>
    </xf>
    <xf numFmtId="168" fontId="8" fillId="3" borderId="6" xfId="2" applyNumberFormat="1" applyFont="1" applyFill="1" applyBorder="1"/>
    <xf numFmtId="168" fontId="14" fillId="3" borderId="17" xfId="2" applyNumberFormat="1" applyFont="1" applyFill="1" applyBorder="1" applyAlignment="1">
      <alignment horizontal="right" vertical="center" wrapText="1"/>
    </xf>
    <xf numFmtId="168" fontId="8" fillId="3" borderId="17" xfId="2" applyNumberFormat="1" applyFont="1" applyFill="1" applyBorder="1"/>
    <xf numFmtId="168" fontId="14" fillId="3" borderId="22" xfId="2" applyNumberFormat="1" applyFont="1" applyFill="1" applyBorder="1" applyAlignment="1">
      <alignment horizontal="right" vertical="center" wrapText="1"/>
    </xf>
    <xf numFmtId="168" fontId="8" fillId="3" borderId="22" xfId="2" applyNumberFormat="1" applyFont="1" applyFill="1" applyBorder="1"/>
    <xf numFmtId="0" fontId="6" fillId="2" borderId="1" xfId="0" applyNumberFormat="1" applyFont="1" applyFill="1" applyBorder="1" applyAlignment="1">
      <alignment horizontal="center"/>
    </xf>
    <xf numFmtId="0" fontId="6" fillId="2" borderId="6" xfId="0" applyNumberFormat="1" applyFont="1" applyFill="1" applyBorder="1" applyAlignment="1">
      <alignment horizontal="center"/>
    </xf>
    <xf numFmtId="0" fontId="6" fillId="2" borderId="16" xfId="0" applyNumberFormat="1" applyFont="1" applyFill="1" applyBorder="1" applyAlignment="1">
      <alignment horizontal="center"/>
    </xf>
    <xf numFmtId="0" fontId="6" fillId="2" borderId="19" xfId="0" applyNumberFormat="1" applyFont="1" applyFill="1" applyBorder="1" applyAlignment="1">
      <alignment horizontal="center"/>
    </xf>
    <xf numFmtId="0" fontId="6" fillId="2" borderId="21" xfId="0" applyNumberFormat="1" applyFont="1" applyFill="1" applyBorder="1" applyAlignment="1">
      <alignment horizontal="center"/>
    </xf>
    <xf numFmtId="0" fontId="1" fillId="3" borderId="0" xfId="0" applyFont="1" applyFill="1" applyAlignment="1">
      <alignment horizont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8" fillId="3" borderId="28" xfId="0" quotePrefix="1" applyFont="1" applyFill="1" applyBorder="1" applyAlignment="1">
      <alignment horizontal="center" vertical="center"/>
    </xf>
    <xf numFmtId="0" fontId="8" fillId="3" borderId="29" xfId="0" quotePrefix="1" applyFont="1" applyFill="1" applyBorder="1" applyAlignment="1">
      <alignment horizontal="center" vertical="center"/>
    </xf>
    <xf numFmtId="0" fontId="16" fillId="8" borderId="30" xfId="0" quotePrefix="1" applyFont="1" applyFill="1" applyBorder="1" applyAlignment="1">
      <alignment horizontal="center" vertical="center" wrapText="1"/>
    </xf>
    <xf numFmtId="0" fontId="16" fillId="8" borderId="31" xfId="0" applyFont="1" applyFill="1" applyBorder="1" applyAlignment="1">
      <alignment horizontal="center" vertical="center"/>
    </xf>
    <xf numFmtId="0" fontId="16" fillId="8" borderId="31" xfId="0" applyFont="1" applyFill="1" applyBorder="1" applyAlignment="1">
      <alignment horizontal="center" vertical="center" wrapText="1"/>
    </xf>
    <xf numFmtId="0" fontId="16" fillId="8" borderId="31" xfId="0" quotePrefix="1" applyFont="1" applyFill="1" applyBorder="1" applyAlignment="1">
      <alignment horizontal="center" vertical="center" wrapText="1"/>
    </xf>
    <xf numFmtId="0" fontId="16" fillId="8" borderId="32" xfId="0" applyFont="1" applyFill="1" applyBorder="1" applyAlignment="1">
      <alignment horizontal="center" vertical="center"/>
    </xf>
    <xf numFmtId="0" fontId="8" fillId="0" borderId="35" xfId="0" applyFont="1" applyBorder="1" applyAlignment="1">
      <alignment horizontal="center" vertical="center"/>
    </xf>
    <xf numFmtId="2" fontId="8" fillId="0" borderId="35" xfId="0" applyNumberFormat="1" applyFont="1" applyBorder="1" applyAlignment="1">
      <alignment horizontal="center" vertical="center"/>
    </xf>
    <xf numFmtId="0" fontId="8" fillId="4" borderId="35" xfId="0" applyFont="1" applyFill="1" applyBorder="1" applyAlignment="1">
      <alignment horizontal="center" vertical="center"/>
    </xf>
    <xf numFmtId="0" fontId="16" fillId="8" borderId="36" xfId="0" quotePrefix="1" applyFont="1" applyFill="1" applyBorder="1" applyAlignment="1">
      <alignment horizontal="center" vertical="center" wrapText="1"/>
    </xf>
    <xf numFmtId="0" fontId="8" fillId="0" borderId="28" xfId="0" applyFont="1" applyFill="1" applyBorder="1" applyAlignment="1">
      <alignment horizontal="center" vertical="center" wrapText="1"/>
    </xf>
    <xf numFmtId="9" fontId="8" fillId="3" borderId="28" xfId="0" applyNumberFormat="1" applyFont="1" applyFill="1" applyBorder="1" applyAlignment="1">
      <alignment horizontal="center" vertical="center" wrapText="1"/>
    </xf>
    <xf numFmtId="0" fontId="8" fillId="3"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8" fillId="0" borderId="35" xfId="0" applyFont="1" applyFill="1" applyBorder="1" applyAlignment="1">
      <alignment horizontal="center" vertical="center"/>
    </xf>
    <xf numFmtId="0" fontId="8" fillId="0" borderId="29" xfId="0" applyFont="1" applyFill="1" applyBorder="1" applyAlignment="1">
      <alignment horizontal="center" vertical="center" wrapText="1"/>
    </xf>
    <xf numFmtId="2" fontId="8" fillId="0" borderId="28" xfId="0" applyNumberFormat="1" applyFont="1" applyFill="1" applyBorder="1" applyAlignment="1">
      <alignment horizontal="center" vertical="center" wrapText="1"/>
    </xf>
    <xf numFmtId="1" fontId="8" fillId="0" borderId="28"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4" borderId="35" xfId="0" applyFont="1" applyFill="1" applyBorder="1" applyAlignment="1">
      <alignment horizontal="center" vertical="center" wrapText="1"/>
    </xf>
    <xf numFmtId="1" fontId="8" fillId="0" borderId="35" xfId="0" applyNumberFormat="1" applyFont="1" applyFill="1" applyBorder="1" applyAlignment="1">
      <alignment horizontal="center" vertical="center" wrapText="1"/>
    </xf>
    <xf numFmtId="1" fontId="8" fillId="0" borderId="29" xfId="0" applyNumberFormat="1" applyFont="1" applyFill="1" applyBorder="1" applyAlignment="1">
      <alignment horizontal="center" vertical="center" wrapText="1"/>
    </xf>
    <xf numFmtId="0" fontId="0" fillId="2" borderId="7" xfId="0" applyFill="1" applyBorder="1" applyAlignment="1">
      <alignment vertical="center"/>
    </xf>
    <xf numFmtId="0" fontId="0" fillId="2" borderId="14" xfId="0" applyFill="1" applyBorder="1" applyAlignment="1">
      <alignment vertical="center"/>
    </xf>
    <xf numFmtId="0" fontId="16" fillId="8" borderId="39" xfId="0" applyFont="1" applyFill="1" applyBorder="1" applyAlignment="1">
      <alignment horizontal="center" vertical="center"/>
    </xf>
    <xf numFmtId="0" fontId="8" fillId="0" borderId="6" xfId="0" applyFont="1" applyBorder="1" applyAlignment="1">
      <alignment horizontal="center" vertical="center"/>
    </xf>
    <xf numFmtId="0" fontId="8" fillId="0" borderId="1" xfId="0" applyFont="1" applyFill="1" applyBorder="1" applyAlignment="1">
      <alignment horizontal="left" vertical="center"/>
    </xf>
    <xf numFmtId="0" fontId="8" fillId="0" borderId="1" xfId="0" quotePrefix="1" applyFont="1" applyFill="1" applyBorder="1" applyAlignment="1">
      <alignment horizontal="left" vertical="center"/>
    </xf>
    <xf numFmtId="0" fontId="8" fillId="0" borderId="1" xfId="0" quotePrefix="1" applyFont="1" applyBorder="1" applyAlignment="1">
      <alignment horizontal="left" vertical="center"/>
    </xf>
    <xf numFmtId="0" fontId="8" fillId="0" borderId="35" xfId="0" applyFont="1" applyBorder="1" applyAlignment="1">
      <alignment horizontal="left" vertical="center"/>
    </xf>
    <xf numFmtId="0" fontId="0" fillId="2" borderId="0" xfId="0" applyFill="1" applyBorder="1" applyAlignment="1">
      <alignment horizontal="center"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0" fillId="0" borderId="0" xfId="0" applyBorder="1" applyAlignment="1">
      <alignment horizontal="left" vertical="center"/>
    </xf>
    <xf numFmtId="0" fontId="29" fillId="0" borderId="4"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0" fillId="2" borderId="0" xfId="0" applyFill="1" applyAlignment="1">
      <alignment vertical="center"/>
    </xf>
    <xf numFmtId="0" fontId="0" fillId="2" borderId="14" xfId="0" applyFill="1" applyBorder="1" applyAlignment="1">
      <alignment horizontal="center" vertical="center"/>
    </xf>
    <xf numFmtId="0" fontId="12" fillId="5" borderId="33" xfId="1" applyFill="1" applyBorder="1" applyAlignment="1">
      <alignment horizontal="center" vertical="center"/>
    </xf>
    <xf numFmtId="0" fontId="12" fillId="5" borderId="34" xfId="1" applyFill="1" applyBorder="1" applyAlignment="1">
      <alignment horizontal="center" vertical="center"/>
    </xf>
    <xf numFmtId="0" fontId="0" fillId="2" borderId="0" xfId="0" applyFill="1" applyAlignment="1">
      <alignment horizontal="center" vertical="center"/>
    </xf>
    <xf numFmtId="0" fontId="45" fillId="8"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41" fillId="2" borderId="0" xfId="0" applyFont="1" applyFill="1" applyAlignment="1">
      <alignment horizontal="left" vertical="center"/>
    </xf>
    <xf numFmtId="0" fontId="46" fillId="2" borderId="0" xfId="1" applyFont="1" applyFill="1" applyAlignment="1">
      <alignment horizontal="left" vertical="center"/>
    </xf>
    <xf numFmtId="3" fontId="3" fillId="0" borderId="18" xfId="0" applyNumberFormat="1" applyFont="1" applyBorder="1" applyAlignment="1">
      <alignment horizontal="center"/>
    </xf>
    <xf numFmtId="3" fontId="3" fillId="0" borderId="20" xfId="0" applyNumberFormat="1" applyFont="1" applyBorder="1" applyAlignment="1">
      <alignment horizontal="center"/>
    </xf>
    <xf numFmtId="3" fontId="3" fillId="0" borderId="23" xfId="0" applyNumberFormat="1" applyFont="1" applyBorder="1" applyAlignment="1">
      <alignment horizontal="center"/>
    </xf>
    <xf numFmtId="3" fontId="3" fillId="0" borderId="3" xfId="0" applyNumberFormat="1" applyFont="1" applyBorder="1" applyAlignment="1">
      <alignment horizontal="center"/>
    </xf>
    <xf numFmtId="3" fontId="3" fillId="0" borderId="0" xfId="0" applyNumberFormat="1" applyFont="1" applyBorder="1" applyAlignment="1">
      <alignment horizontal="center"/>
    </xf>
    <xf numFmtId="6" fontId="5" fillId="0" borderId="18" xfId="0" applyNumberFormat="1" applyFont="1" applyBorder="1" applyAlignment="1">
      <alignment horizontal="center" vertical="center"/>
    </xf>
    <xf numFmtId="6" fontId="5" fillId="0" borderId="20" xfId="0" applyNumberFormat="1" applyFont="1" applyBorder="1" applyAlignment="1">
      <alignment horizontal="center" vertical="center"/>
    </xf>
    <xf numFmtId="6" fontId="5" fillId="0" borderId="23" xfId="0" applyNumberFormat="1" applyFont="1" applyBorder="1" applyAlignment="1">
      <alignment horizontal="center" vertical="center"/>
    </xf>
    <xf numFmtId="6" fontId="5" fillId="0" borderId="3" xfId="0" applyNumberFormat="1" applyFont="1" applyBorder="1" applyAlignment="1">
      <alignment horizontal="center" vertical="center"/>
    </xf>
    <xf numFmtId="6" fontId="5" fillId="0" borderId="1" xfId="0" applyNumberFormat="1" applyFont="1" applyBorder="1" applyAlignment="1">
      <alignment horizontal="center" vertical="center"/>
    </xf>
    <xf numFmtId="170" fontId="3" fillId="6" borderId="17" xfId="4" applyNumberFormat="1" applyFont="1" applyFill="1" applyBorder="1" applyAlignment="1">
      <alignment horizontal="center" vertical="center" wrapText="1"/>
    </xf>
    <xf numFmtId="170" fontId="3" fillId="6" borderId="18" xfId="4" applyNumberFormat="1" applyFont="1" applyFill="1" applyBorder="1" applyAlignment="1">
      <alignment horizontal="center" vertical="center" wrapText="1"/>
    </xf>
    <xf numFmtId="170" fontId="3" fillId="6" borderId="1" xfId="4" applyNumberFormat="1" applyFont="1" applyFill="1" applyBorder="1" applyAlignment="1">
      <alignment horizontal="center" vertical="center" wrapText="1"/>
    </xf>
    <xf numFmtId="170" fontId="3" fillId="6" borderId="20" xfId="4" applyNumberFormat="1" applyFont="1" applyFill="1" applyBorder="1" applyAlignment="1">
      <alignment horizontal="center" vertical="center" wrapText="1"/>
    </xf>
    <xf numFmtId="170" fontId="3" fillId="6" borderId="22" xfId="4" applyNumberFormat="1" applyFont="1" applyFill="1" applyBorder="1" applyAlignment="1">
      <alignment horizontal="center" vertical="center" wrapText="1"/>
    </xf>
    <xf numFmtId="170" fontId="3" fillId="6" borderId="23" xfId="4" applyNumberFormat="1" applyFont="1" applyFill="1" applyBorder="1" applyAlignment="1">
      <alignment horizontal="center" vertical="center" wrapText="1"/>
    </xf>
    <xf numFmtId="170" fontId="3" fillId="6" borderId="3" xfId="4" applyNumberFormat="1" applyFont="1" applyFill="1" applyBorder="1" applyAlignment="1">
      <alignment horizontal="center" vertical="center" wrapText="1"/>
    </xf>
    <xf numFmtId="170" fontId="8" fillId="0" borderId="1" xfId="2" applyNumberFormat="1" applyFont="1" applyBorder="1" applyAlignment="1">
      <alignment horizontal="center" vertical="center"/>
    </xf>
    <xf numFmtId="0" fontId="5" fillId="3" borderId="1" xfId="0" applyFont="1" applyFill="1" applyBorder="1" applyAlignment="1">
      <alignment horizontal="center" vertical="center" wrapText="1"/>
    </xf>
    <xf numFmtId="165" fontId="8" fillId="3" borderId="1" xfId="0" applyNumberFormat="1" applyFont="1" applyFill="1" applyBorder="1" applyAlignment="1">
      <alignment horizontal="center"/>
    </xf>
    <xf numFmtId="168" fontId="14" fillId="3" borderId="1" xfId="2" applyNumberFormat="1" applyFont="1" applyFill="1" applyBorder="1" applyAlignment="1">
      <alignment horizontal="center" vertical="center" wrapText="1"/>
    </xf>
    <xf numFmtId="168" fontId="8" fillId="3" borderId="1" xfId="2" applyNumberFormat="1" applyFont="1" applyFill="1" applyBorder="1" applyAlignment="1">
      <alignment horizontal="center"/>
    </xf>
    <xf numFmtId="168" fontId="14" fillId="3" borderId="6" xfId="2" applyNumberFormat="1" applyFont="1" applyFill="1" applyBorder="1" applyAlignment="1">
      <alignment horizontal="center" vertical="center" wrapText="1"/>
    </xf>
    <xf numFmtId="168" fontId="8" fillId="3" borderId="6" xfId="2" applyNumberFormat="1" applyFont="1" applyFill="1" applyBorder="1" applyAlignment="1">
      <alignment horizontal="center"/>
    </xf>
    <xf numFmtId="168" fontId="14" fillId="3" borderId="17" xfId="2" applyNumberFormat="1" applyFont="1" applyFill="1" applyBorder="1" applyAlignment="1">
      <alignment horizontal="center" vertical="center" wrapText="1"/>
    </xf>
    <xf numFmtId="168" fontId="8" fillId="3" borderId="18" xfId="2" applyNumberFormat="1" applyFont="1" applyFill="1" applyBorder="1" applyAlignment="1">
      <alignment horizontal="center"/>
    </xf>
    <xf numFmtId="168" fontId="8" fillId="3" borderId="20" xfId="2" applyNumberFormat="1" applyFont="1" applyFill="1" applyBorder="1" applyAlignment="1">
      <alignment horizontal="center"/>
    </xf>
    <xf numFmtId="168" fontId="14" fillId="3" borderId="22" xfId="2" applyNumberFormat="1" applyFont="1" applyFill="1" applyBorder="1" applyAlignment="1">
      <alignment horizontal="center" vertical="center" wrapText="1"/>
    </xf>
    <xf numFmtId="168" fontId="8" fillId="3" borderId="23" xfId="2" applyNumberFormat="1" applyFont="1" applyFill="1" applyBorder="1" applyAlignment="1">
      <alignment horizontal="center"/>
    </xf>
    <xf numFmtId="3" fontId="6" fillId="12" borderId="1" xfId="0" applyNumberFormat="1" applyFont="1" applyFill="1" applyBorder="1" applyAlignment="1">
      <alignment horizontal="center"/>
    </xf>
    <xf numFmtId="3" fontId="6" fillId="12" borderId="6" xfId="0" applyNumberFormat="1" applyFont="1" applyFill="1" applyBorder="1" applyAlignment="1">
      <alignment horizontal="center"/>
    </xf>
    <xf numFmtId="3" fontId="6" fillId="12" borderId="17" xfId="0" applyNumberFormat="1" applyFont="1" applyFill="1" applyBorder="1" applyAlignment="1">
      <alignment horizontal="center"/>
    </xf>
    <xf numFmtId="3" fontId="6" fillId="12" borderId="22" xfId="0" applyNumberFormat="1" applyFont="1" applyFill="1" applyBorder="1" applyAlignment="1">
      <alignment horizontal="center"/>
    </xf>
    <xf numFmtId="3" fontId="14" fillId="3" borderId="1" xfId="2" applyNumberFormat="1" applyFont="1" applyFill="1" applyBorder="1" applyAlignment="1">
      <alignment horizontal="center" vertical="center" wrapText="1"/>
    </xf>
    <xf numFmtId="3" fontId="14" fillId="3" borderId="6" xfId="2" applyNumberFormat="1" applyFont="1" applyFill="1" applyBorder="1" applyAlignment="1">
      <alignment horizontal="center" vertical="center" wrapText="1"/>
    </xf>
    <xf numFmtId="3" fontId="14" fillId="3" borderId="17" xfId="2" applyNumberFormat="1" applyFont="1" applyFill="1" applyBorder="1" applyAlignment="1">
      <alignment horizontal="center" vertical="center" wrapText="1"/>
    </xf>
    <xf numFmtId="3" fontId="14" fillId="3" borderId="22" xfId="2" applyNumberFormat="1" applyFont="1" applyFill="1" applyBorder="1" applyAlignment="1">
      <alignment horizontal="center" vertical="center" wrapText="1"/>
    </xf>
    <xf numFmtId="0" fontId="6" fillId="8" borderId="1"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168" fontId="8" fillId="3" borderId="17" xfId="2" applyNumberFormat="1" applyFont="1" applyFill="1" applyBorder="1" applyAlignment="1">
      <alignment horizontal="center"/>
    </xf>
    <xf numFmtId="168" fontId="8" fillId="3" borderId="22" xfId="2" applyNumberFormat="1" applyFont="1" applyFill="1" applyBorder="1" applyAlignment="1">
      <alignment horizontal="center"/>
    </xf>
    <xf numFmtId="3" fontId="8" fillId="3" borderId="1" xfId="0" applyNumberFormat="1" applyFont="1" applyFill="1" applyBorder="1" applyAlignment="1">
      <alignment horizontal="center"/>
    </xf>
    <xf numFmtId="3" fontId="8" fillId="3" borderId="1" xfId="2" applyNumberFormat="1" applyFont="1" applyFill="1" applyBorder="1" applyAlignment="1">
      <alignment horizontal="center"/>
    </xf>
    <xf numFmtId="3" fontId="8" fillId="3" borderId="6" xfId="2" applyNumberFormat="1" applyFont="1" applyFill="1" applyBorder="1" applyAlignment="1">
      <alignment horizontal="center"/>
    </xf>
    <xf numFmtId="3" fontId="8" fillId="3" borderId="18" xfId="2" applyNumberFormat="1" applyFont="1" applyFill="1" applyBorder="1" applyAlignment="1">
      <alignment horizontal="center"/>
    </xf>
    <xf numFmtId="3" fontId="8" fillId="3" borderId="20" xfId="2" applyNumberFormat="1" applyFont="1" applyFill="1" applyBorder="1" applyAlignment="1">
      <alignment horizontal="center"/>
    </xf>
    <xf numFmtId="3" fontId="8" fillId="3" borderId="23" xfId="0" applyNumberFormat="1" applyFont="1" applyFill="1" applyBorder="1" applyAlignment="1">
      <alignment horizontal="center"/>
    </xf>
    <xf numFmtId="1" fontId="3" fillId="0" borderId="6" xfId="0" applyNumberFormat="1" applyFont="1" applyBorder="1" applyAlignment="1">
      <alignment horizontal="center"/>
    </xf>
    <xf numFmtId="1" fontId="3" fillId="0" borderId="18" xfId="0" applyNumberFormat="1" applyFont="1" applyBorder="1" applyAlignment="1">
      <alignment horizontal="center"/>
    </xf>
    <xf numFmtId="1" fontId="3" fillId="0" borderId="20" xfId="0" applyNumberFormat="1" applyFont="1" applyBorder="1" applyAlignment="1">
      <alignment horizontal="center"/>
    </xf>
    <xf numFmtId="1" fontId="3" fillId="0" borderId="23" xfId="0" applyNumberFormat="1" applyFont="1" applyBorder="1" applyAlignment="1">
      <alignment horizontal="center"/>
    </xf>
    <xf numFmtId="0" fontId="7" fillId="2" borderId="1" xfId="0" applyFont="1" applyFill="1" applyBorder="1" applyAlignment="1">
      <alignment horizontal="center" wrapText="1"/>
    </xf>
    <xf numFmtId="168" fontId="3" fillId="0" borderId="1" xfId="2" quotePrefix="1" applyNumberFormat="1" applyFont="1" applyFill="1" applyBorder="1" applyAlignment="1">
      <alignment horizontal="center" vertical="center"/>
    </xf>
    <xf numFmtId="170" fontId="3" fillId="0" borderId="6" xfId="4" applyNumberFormat="1" applyFont="1" applyBorder="1" applyAlignment="1">
      <alignment horizontal="center"/>
    </xf>
    <xf numFmtId="170" fontId="20" fillId="0" borderId="6" xfId="4" applyNumberFormat="1" applyFont="1" applyBorder="1" applyAlignment="1">
      <alignment horizontal="center"/>
    </xf>
    <xf numFmtId="170" fontId="3" fillId="0" borderId="17" xfId="4" applyNumberFormat="1" applyFont="1" applyBorder="1" applyAlignment="1">
      <alignment horizontal="center"/>
    </xf>
    <xf numFmtId="170" fontId="20" fillId="0" borderId="18" xfId="4" applyNumberFormat="1" applyFont="1" applyBorder="1" applyAlignment="1">
      <alignment horizontal="center"/>
    </xf>
    <xf numFmtId="170" fontId="3" fillId="0" borderId="1" xfId="4" applyNumberFormat="1" applyFont="1" applyBorder="1" applyAlignment="1">
      <alignment horizontal="center"/>
    </xf>
    <xf numFmtId="170" fontId="20" fillId="0" borderId="20" xfId="4" applyNumberFormat="1" applyFont="1" applyBorder="1" applyAlignment="1">
      <alignment horizontal="center"/>
    </xf>
    <xf numFmtId="170" fontId="3" fillId="0" borderId="22" xfId="4" applyNumberFormat="1" applyFont="1" applyBorder="1" applyAlignment="1">
      <alignment horizontal="center"/>
    </xf>
    <xf numFmtId="170" fontId="20" fillId="0" borderId="23" xfId="4" applyNumberFormat="1" applyFont="1" applyBorder="1" applyAlignment="1">
      <alignment horizontal="center"/>
    </xf>
    <xf numFmtId="170" fontId="3" fillId="0" borderId="3" xfId="4" applyNumberFormat="1" applyFont="1" applyBorder="1" applyAlignment="1">
      <alignment horizontal="center"/>
    </xf>
    <xf numFmtId="170" fontId="20" fillId="0" borderId="3" xfId="4" applyNumberFormat="1" applyFont="1" applyBorder="1" applyAlignment="1">
      <alignment horizontal="center"/>
    </xf>
    <xf numFmtId="3" fontId="38" fillId="0" borderId="1" xfId="5" applyNumberFormat="1" applyFont="1" applyBorder="1" applyAlignment="1">
      <alignment horizontal="center" vertical="center" wrapText="1"/>
    </xf>
    <xf numFmtId="3" fontId="38" fillId="0" borderId="20" xfId="5" applyNumberFormat="1" applyFont="1" applyBorder="1" applyAlignment="1">
      <alignment horizontal="center" vertical="center" wrapText="1"/>
    </xf>
    <xf numFmtId="3" fontId="38" fillId="0" borderId="5" xfId="5" applyNumberFormat="1" applyFont="1" applyBorder="1" applyAlignment="1">
      <alignment horizontal="center" vertical="center" wrapText="1"/>
    </xf>
    <xf numFmtId="3" fontId="39" fillId="2" borderId="1" xfId="0" applyNumberFormat="1" applyFont="1" applyFill="1" applyBorder="1" applyAlignment="1">
      <alignment horizontal="center" vertical="center" wrapText="1"/>
    </xf>
    <xf numFmtId="3" fontId="39" fillId="2" borderId="20" xfId="0" applyNumberFormat="1" applyFont="1" applyFill="1" applyBorder="1" applyAlignment="1">
      <alignment horizontal="center" vertical="center" wrapText="1"/>
    </xf>
    <xf numFmtId="3" fontId="39" fillId="2" borderId="5" xfId="0" applyNumberFormat="1" applyFont="1" applyFill="1" applyBorder="1" applyAlignment="1">
      <alignment horizontal="center" vertical="center" wrapText="1"/>
    </xf>
    <xf numFmtId="3" fontId="20" fillId="0" borderId="1" xfId="5" applyNumberFormat="1" applyFont="1" applyBorder="1" applyAlignment="1">
      <alignment horizontal="center" vertical="center" wrapText="1"/>
    </xf>
    <xf numFmtId="3" fontId="20" fillId="3" borderId="20" xfId="5" applyNumberFormat="1" applyFont="1" applyFill="1" applyBorder="1" applyAlignment="1">
      <alignment horizontal="center" vertical="center" wrapText="1"/>
    </xf>
    <xf numFmtId="3" fontId="20" fillId="0" borderId="5" xfId="5" applyNumberFormat="1" applyFont="1" applyBorder="1" applyAlignment="1">
      <alignment horizontal="center" vertical="center" wrapText="1"/>
    </xf>
    <xf numFmtId="3" fontId="20" fillId="0" borderId="22" xfId="5" applyNumberFormat="1" applyFont="1" applyBorder="1" applyAlignment="1">
      <alignment horizontal="center" vertical="center" wrapText="1"/>
    </xf>
    <xf numFmtId="3" fontId="20" fillId="3" borderId="23" xfId="5" applyNumberFormat="1" applyFont="1" applyFill="1" applyBorder="1" applyAlignment="1">
      <alignment horizontal="center" vertical="center" wrapText="1"/>
    </xf>
    <xf numFmtId="3" fontId="38" fillId="0" borderId="19" xfId="5" applyNumberFormat="1" applyFont="1" applyBorder="1" applyAlignment="1">
      <alignment horizontal="center" vertical="center" wrapText="1"/>
    </xf>
    <xf numFmtId="3" fontId="39" fillId="2" borderId="19" xfId="0" applyNumberFormat="1" applyFont="1" applyFill="1" applyBorder="1" applyAlignment="1">
      <alignment horizontal="center" vertical="center" wrapText="1"/>
    </xf>
    <xf numFmtId="3" fontId="20" fillId="0" borderId="19" xfId="5" applyNumberFormat="1" applyFont="1" applyBorder="1" applyAlignment="1">
      <alignment horizontal="center" vertical="center" wrapText="1"/>
    </xf>
    <xf numFmtId="3" fontId="20" fillId="0" borderId="21" xfId="5" applyNumberFormat="1" applyFont="1" applyBorder="1" applyAlignment="1">
      <alignment horizontal="center" vertical="center" wrapText="1"/>
    </xf>
    <xf numFmtId="0" fontId="37" fillId="2" borderId="4" xfId="0" applyFont="1" applyFill="1" applyBorder="1" applyAlignment="1">
      <alignment vertical="center" wrapText="1"/>
    </xf>
    <xf numFmtId="0" fontId="39" fillId="2" borderId="4" xfId="0" applyFont="1" applyFill="1" applyBorder="1" applyAlignment="1">
      <alignmen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23" xfId="0" applyFont="1" applyBorder="1" applyAlignment="1">
      <alignment horizontal="center" vertical="center" wrapText="1"/>
    </xf>
    <xf numFmtId="6" fontId="3" fillId="0" borderId="6" xfId="0" applyNumberFormat="1" applyFont="1" applyBorder="1" applyAlignment="1">
      <alignment horizontal="center"/>
    </xf>
    <xf numFmtId="6" fontId="3" fillId="0" borderId="17" xfId="0" applyNumberFormat="1" applyFont="1" applyBorder="1" applyAlignment="1">
      <alignment horizontal="center"/>
    </xf>
    <xf numFmtId="6" fontId="3" fillId="0" borderId="18" xfId="0" applyNumberFormat="1" applyFont="1" applyBorder="1" applyAlignment="1">
      <alignment horizontal="center"/>
    </xf>
    <xf numFmtId="6" fontId="3" fillId="0" borderId="1" xfId="0" applyNumberFormat="1" applyFont="1" applyBorder="1" applyAlignment="1">
      <alignment horizontal="center"/>
    </xf>
    <xf numFmtId="6" fontId="3" fillId="0" borderId="20" xfId="0" applyNumberFormat="1" applyFont="1" applyBorder="1" applyAlignment="1">
      <alignment horizontal="center"/>
    </xf>
    <xf numFmtId="6" fontId="3" fillId="0" borderId="22" xfId="0" applyNumberFormat="1" applyFont="1" applyBorder="1" applyAlignment="1">
      <alignment horizontal="center"/>
    </xf>
    <xf numFmtId="6" fontId="3" fillId="0" borderId="23" xfId="0" applyNumberFormat="1" applyFont="1" applyBorder="1" applyAlignment="1">
      <alignment horizontal="center"/>
    </xf>
    <xf numFmtId="3" fontId="8" fillId="0" borderId="1" xfId="2" applyNumberFormat="1" applyFont="1" applyBorder="1" applyAlignment="1">
      <alignment horizontal="center" vertical="center"/>
    </xf>
    <xf numFmtId="6" fontId="3" fillId="0" borderId="3" xfId="0" applyNumberFormat="1" applyFont="1" applyBorder="1" applyAlignment="1">
      <alignment horizontal="center"/>
    </xf>
    <xf numFmtId="0" fontId="0" fillId="0" borderId="0" xfId="0" applyBorder="1" applyAlignment="1">
      <alignment horizontal="center"/>
    </xf>
    <xf numFmtId="1" fontId="3" fillId="0" borderId="1" xfId="0" applyNumberFormat="1" applyFont="1" applyBorder="1" applyAlignment="1">
      <alignment horizontal="center" vertical="center"/>
    </xf>
    <xf numFmtId="167" fontId="3" fillId="0" borderId="1" xfId="4" quotePrefix="1" applyNumberFormat="1" applyFont="1" applyFill="1" applyBorder="1" applyAlignment="1">
      <alignment horizontal="center" vertical="center"/>
    </xf>
    <xf numFmtId="167" fontId="8" fillId="0" borderId="1" xfId="4" applyNumberFormat="1" applyFont="1" applyBorder="1" applyAlignment="1">
      <alignment horizontal="center" vertical="center"/>
    </xf>
    <xf numFmtId="0" fontId="3" fillId="0" borderId="17" xfId="0" applyFont="1" applyBorder="1" applyAlignment="1">
      <alignment horizontal="center" vertical="center"/>
    </xf>
    <xf numFmtId="2" fontId="3" fillId="0" borderId="18" xfId="0" applyNumberFormat="1" applyFont="1" applyBorder="1" applyAlignment="1">
      <alignment horizontal="center" vertical="center"/>
    </xf>
    <xf numFmtId="0" fontId="7" fillId="2" borderId="19" xfId="0" applyFont="1" applyFill="1" applyBorder="1" applyAlignment="1">
      <alignment horizontal="center" vertical="center"/>
    </xf>
    <xf numFmtId="0" fontId="3" fillId="0" borderId="22" xfId="0" applyFont="1" applyBorder="1" applyAlignment="1">
      <alignment horizontal="center" vertical="center"/>
    </xf>
    <xf numFmtId="2" fontId="3" fillId="0" borderId="20" xfId="0" applyNumberFormat="1" applyFont="1" applyBorder="1" applyAlignment="1">
      <alignment horizontal="center" vertical="center"/>
    </xf>
    <xf numFmtId="2" fontId="3" fillId="0" borderId="23" xfId="0" applyNumberFormat="1" applyFont="1" applyBorder="1" applyAlignment="1">
      <alignment horizontal="center" vertical="center"/>
    </xf>
    <xf numFmtId="0" fontId="0" fillId="12" borderId="0" xfId="0" applyFill="1"/>
    <xf numFmtId="0" fontId="58" fillId="16" borderId="7" xfId="0" quotePrefix="1" applyFont="1" applyFill="1" applyBorder="1" applyAlignment="1">
      <alignment horizontal="left" vertical="center" wrapText="1"/>
    </xf>
    <xf numFmtId="0" fontId="58" fillId="16" borderId="14" xfId="0" applyFont="1" applyFill="1" applyBorder="1" applyAlignment="1">
      <alignment horizontal="left" vertical="center" wrapText="1"/>
    </xf>
    <xf numFmtId="0" fontId="58" fillId="16" borderId="8" xfId="0" applyFont="1" applyFill="1" applyBorder="1" applyAlignment="1">
      <alignment horizontal="left" vertical="center" wrapText="1"/>
    </xf>
    <xf numFmtId="0" fontId="58" fillId="16" borderId="9" xfId="0" applyFont="1" applyFill="1" applyBorder="1" applyAlignment="1">
      <alignment horizontal="left" vertical="center" wrapText="1"/>
    </xf>
    <xf numFmtId="0" fontId="58" fillId="16" borderId="15" xfId="0" applyFont="1" applyFill="1" applyBorder="1" applyAlignment="1">
      <alignment horizontal="left" vertical="center" wrapText="1"/>
    </xf>
    <xf numFmtId="0" fontId="58" fillId="16" borderId="2" xfId="0" applyFont="1" applyFill="1" applyBorder="1" applyAlignment="1">
      <alignment horizontal="left" vertical="center" wrapText="1"/>
    </xf>
    <xf numFmtId="0" fontId="51" fillId="8" borderId="1" xfId="0" quotePrefix="1" applyFont="1" applyFill="1" applyBorder="1" applyAlignment="1">
      <alignment horizontal="center" vertical="center"/>
    </xf>
    <xf numFmtId="0" fontId="51" fillId="8" borderId="1" xfId="0" applyFont="1" applyFill="1" applyBorder="1" applyAlignment="1">
      <alignment horizontal="center" vertical="center"/>
    </xf>
    <xf numFmtId="0" fontId="41" fillId="2" borderId="1" xfId="0" applyFont="1" applyFill="1" applyBorder="1" applyAlignment="1">
      <alignment horizontal="center" vertical="center" wrapText="1"/>
    </xf>
    <xf numFmtId="0" fontId="18" fillId="3" borderId="7"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2" xfId="0" applyFont="1" applyFill="1" applyBorder="1" applyAlignment="1">
      <alignment horizontal="center" vertical="center"/>
    </xf>
    <xf numFmtId="0" fontId="12" fillId="3" borderId="7" xfId="1" applyFill="1" applyBorder="1" applyAlignment="1">
      <alignment horizontal="center" vertical="center"/>
    </xf>
    <xf numFmtId="0" fontId="57" fillId="3" borderId="7" xfId="0" applyFont="1" applyFill="1" applyBorder="1" applyAlignment="1">
      <alignment horizontal="center" vertical="center"/>
    </xf>
    <xf numFmtId="0" fontId="57" fillId="3" borderId="14" xfId="0" applyFont="1" applyFill="1" applyBorder="1" applyAlignment="1">
      <alignment horizontal="center" vertical="center"/>
    </xf>
    <xf numFmtId="0" fontId="57" fillId="3" borderId="8"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15" xfId="0" applyFont="1" applyFill="1" applyBorder="1" applyAlignment="1">
      <alignment horizontal="center" vertical="center"/>
    </xf>
    <xf numFmtId="0" fontId="57" fillId="3" borderId="2" xfId="0" applyFont="1" applyFill="1" applyBorder="1" applyAlignment="1">
      <alignment horizontal="center" vertical="center"/>
    </xf>
    <xf numFmtId="0" fontId="60" fillId="3" borderId="7" xfId="0" applyFont="1" applyFill="1" applyBorder="1" applyAlignment="1">
      <alignment horizontal="center" vertical="center" wrapText="1"/>
    </xf>
    <xf numFmtId="0" fontId="60" fillId="3" borderId="14" xfId="0" applyFont="1" applyFill="1" applyBorder="1" applyAlignment="1">
      <alignment horizontal="center" vertical="center" wrapText="1"/>
    </xf>
    <xf numFmtId="0" fontId="60" fillId="3" borderId="8" xfId="0" applyFont="1" applyFill="1" applyBorder="1" applyAlignment="1">
      <alignment horizontal="center" vertical="center" wrapText="1"/>
    </xf>
    <xf numFmtId="0" fontId="60" fillId="3" borderId="9" xfId="0" applyFont="1" applyFill="1" applyBorder="1" applyAlignment="1">
      <alignment horizontal="center" vertical="center" wrapText="1"/>
    </xf>
    <xf numFmtId="0" fontId="60" fillId="3" borderId="15"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47" fillId="13" borderId="0" xfId="0" applyFont="1" applyFill="1" applyAlignment="1">
      <alignment horizontal="center" vertical="center" wrapText="1"/>
    </xf>
    <xf numFmtId="0" fontId="47" fillId="13" borderId="0" xfId="0" applyFont="1" applyFill="1" applyAlignment="1">
      <alignment horizontal="center" vertic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4" fillId="6" borderId="1" xfId="0" applyFont="1" applyFill="1" applyBorder="1" applyAlignment="1">
      <alignment horizontal="left" vertical="center" wrapText="1"/>
    </xf>
    <xf numFmtId="0" fontId="16" fillId="8" borderId="37" xfId="0" applyFont="1" applyFill="1" applyBorder="1" applyAlignment="1">
      <alignment horizontal="center" vertical="center" wrapText="1"/>
    </xf>
    <xf numFmtId="0" fontId="16" fillId="8" borderId="38"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5" xfId="0" applyFont="1" applyFill="1" applyBorder="1" applyAlignment="1">
      <alignment horizontal="center" vertical="center"/>
    </xf>
    <xf numFmtId="0" fontId="16" fillId="8" borderId="31" xfId="0" applyFont="1" applyFill="1" applyBorder="1" applyAlignment="1">
      <alignment horizontal="center" vertical="center" wrapText="1"/>
    </xf>
    <xf numFmtId="0" fontId="8" fillId="0" borderId="35" xfId="0" applyFont="1" applyBorder="1" applyAlignment="1">
      <alignment horizontal="left" vertical="center"/>
    </xf>
    <xf numFmtId="0" fontId="45" fillId="8" borderId="1" xfId="0" quotePrefix="1" applyFont="1" applyFill="1" applyBorder="1" applyAlignment="1">
      <alignment horizontal="left" vertical="center"/>
    </xf>
    <xf numFmtId="0" fontId="14" fillId="6" borderId="1" xfId="0" quotePrefix="1" applyFont="1" applyFill="1" applyBorder="1" applyAlignment="1">
      <alignment horizontal="left" vertical="center" wrapText="1"/>
    </xf>
    <xf numFmtId="0" fontId="52" fillId="13" borderId="0" xfId="0" applyFont="1" applyFill="1" applyAlignment="1">
      <alignment horizontal="center"/>
    </xf>
    <xf numFmtId="0" fontId="47" fillId="15" borderId="0" xfId="0" applyFont="1" applyFill="1" applyAlignment="1">
      <alignment horizontal="center" vertical="center" wrapText="1"/>
    </xf>
    <xf numFmtId="0" fontId="3" fillId="11" borderId="1" xfId="0" applyFont="1" applyFill="1" applyBorder="1" applyAlignment="1">
      <alignment horizontal="center" vertical="center"/>
    </xf>
    <xf numFmtId="0" fontId="3" fillId="11" borderId="4" xfId="0" quotePrefix="1" applyFont="1" applyFill="1" applyBorder="1" applyAlignment="1">
      <alignment horizontal="center" vertical="center"/>
    </xf>
    <xf numFmtId="0" fontId="3" fillId="11" borderId="12" xfId="0" applyFont="1" applyFill="1" applyBorder="1" applyAlignment="1">
      <alignment horizontal="center" vertical="center"/>
    </xf>
    <xf numFmtId="0" fontId="3" fillId="11" borderId="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31" fillId="12" borderId="0" xfId="0" quotePrefix="1" applyFont="1" applyFill="1" applyBorder="1" applyAlignment="1">
      <alignment horizontal="center" vertical="center" wrapText="1"/>
    </xf>
    <xf numFmtId="0" fontId="16" fillId="8" borderId="4" xfId="0" applyFont="1" applyFill="1" applyBorder="1" applyAlignment="1">
      <alignment horizontal="left" vertical="center" wrapText="1"/>
    </xf>
    <xf numFmtId="0" fontId="16" fillId="8"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7" fillId="2" borderId="1" xfId="0" applyFont="1" applyFill="1" applyBorder="1" applyAlignment="1">
      <alignment horizontal="left"/>
    </xf>
    <xf numFmtId="14" fontId="3" fillId="0" borderId="1" xfId="0" applyNumberFormat="1" applyFont="1" applyBorder="1" applyAlignment="1">
      <alignment horizontal="left"/>
    </xf>
    <xf numFmtId="14" fontId="3" fillId="0" borderId="1" xfId="0" applyNumberFormat="1" applyFont="1" applyBorder="1" applyAlignment="1">
      <alignment horizontal="center"/>
    </xf>
    <xf numFmtId="0" fontId="7" fillId="2" borderId="1" xfId="0" quotePrefix="1" applyFont="1" applyFill="1" applyBorder="1" applyAlignment="1">
      <alignment horizontal="left"/>
    </xf>
    <xf numFmtId="0" fontId="3" fillId="0" borderId="1" xfId="0" quotePrefix="1" applyFont="1" applyBorder="1" applyAlignment="1">
      <alignment horizontal="left" wrapText="1"/>
    </xf>
    <xf numFmtId="0" fontId="3" fillId="0" borderId="1" xfId="0" applyFont="1" applyBorder="1" applyAlignment="1">
      <alignment horizontal="left" vertical="center" wrapText="1"/>
    </xf>
    <xf numFmtId="0" fontId="15" fillId="2" borderId="1" xfId="0" applyFont="1" applyFill="1" applyBorder="1" applyAlignment="1">
      <alignment horizontal="left" vertical="top"/>
    </xf>
    <xf numFmtId="0" fontId="3" fillId="0" borderId="4" xfId="0" quotePrefix="1" applyFont="1" applyBorder="1" applyAlignment="1">
      <alignment horizontal="left" wrapText="1"/>
    </xf>
    <xf numFmtId="0" fontId="3" fillId="0" borderId="12" xfId="0" quotePrefix="1" applyFont="1" applyBorder="1" applyAlignment="1">
      <alignment horizontal="left" wrapText="1"/>
    </xf>
    <xf numFmtId="0" fontId="3" fillId="0" borderId="5" xfId="0" quotePrefix="1" applyFont="1" applyBorder="1" applyAlignment="1">
      <alignment horizontal="left" wrapText="1"/>
    </xf>
    <xf numFmtId="0" fontId="3" fillId="0" borderId="4" xfId="0" applyFont="1" applyBorder="1" applyAlignment="1">
      <alignment horizontal="left" wrapText="1"/>
    </xf>
    <xf numFmtId="0" fontId="3" fillId="0" borderId="12" xfId="0" applyFont="1" applyBorder="1" applyAlignment="1">
      <alignment horizontal="left" wrapText="1"/>
    </xf>
    <xf numFmtId="0" fontId="3" fillId="0" borderId="5" xfId="0" applyFont="1" applyBorder="1" applyAlignment="1">
      <alignment horizontal="left" wrapText="1"/>
    </xf>
    <xf numFmtId="0" fontId="7" fillId="2" borderId="4" xfId="0" applyFont="1" applyFill="1" applyBorder="1" applyAlignment="1">
      <alignment horizontal="left"/>
    </xf>
    <xf numFmtId="0" fontId="7" fillId="2" borderId="12" xfId="0" applyFont="1" applyFill="1" applyBorder="1" applyAlignment="1">
      <alignment horizontal="left"/>
    </xf>
    <xf numFmtId="0" fontId="7" fillId="2" borderId="5" xfId="0" applyFont="1" applyFill="1" applyBorder="1" applyAlignment="1">
      <alignment horizontal="left"/>
    </xf>
    <xf numFmtId="0" fontId="8" fillId="0" borderId="4" xfId="0" applyFont="1" applyBorder="1" applyAlignment="1">
      <alignment horizontal="left" wrapText="1"/>
    </xf>
    <xf numFmtId="0" fontId="8" fillId="0" borderId="12" xfId="0" applyFont="1" applyBorder="1" applyAlignment="1">
      <alignment horizontal="left" wrapText="1"/>
    </xf>
    <xf numFmtId="0" fontId="8" fillId="0" borderId="5" xfId="0" applyFont="1" applyBorder="1" applyAlignment="1">
      <alignment horizontal="left" wrapText="1"/>
    </xf>
    <xf numFmtId="0" fontId="3" fillId="0" borderId="4" xfId="0" quotePrefix="1" applyFont="1" applyFill="1" applyBorder="1" applyAlignment="1">
      <alignment horizontal="left" vertical="center" wrapText="1"/>
    </xf>
    <xf numFmtId="14" fontId="3" fillId="3" borderId="1" xfId="0" quotePrefix="1" applyNumberFormat="1" applyFont="1" applyFill="1" applyBorder="1" applyAlignment="1">
      <alignment horizontal="left"/>
    </xf>
    <xf numFmtId="14" fontId="3" fillId="3" borderId="1" xfId="0" applyNumberFormat="1" applyFont="1" applyFill="1" applyBorder="1" applyAlignment="1">
      <alignment horizontal="left"/>
    </xf>
    <xf numFmtId="14" fontId="3" fillId="3" borderId="1" xfId="0" applyNumberFormat="1" applyFont="1" applyFill="1" applyBorder="1" applyAlignment="1">
      <alignment horizontal="left" wrapText="1"/>
    </xf>
    <xf numFmtId="14" fontId="3" fillId="3" borderId="1" xfId="0" applyNumberFormat="1" applyFont="1" applyFill="1" applyBorder="1" applyAlignment="1">
      <alignment horizontal="center"/>
    </xf>
    <xf numFmtId="0" fontId="8" fillId="0" borderId="1" xfId="0" applyFont="1" applyBorder="1" applyAlignment="1">
      <alignment horizontal="left" vertical="center" wrapText="1"/>
    </xf>
    <xf numFmtId="0" fontId="8" fillId="0" borderId="4" xfId="0" quotePrefix="1" applyFont="1" applyBorder="1" applyAlignment="1">
      <alignment horizontal="left" wrapText="1"/>
    </xf>
    <xf numFmtId="14" fontId="13" fillId="0" borderId="1" xfId="1" applyNumberFormat="1" applyFont="1" applyBorder="1" applyAlignment="1">
      <alignment horizontal="left"/>
    </xf>
    <xf numFmtId="0" fontId="31" fillId="12" borderId="0" xfId="0" quotePrefix="1" applyFont="1" applyFill="1" applyBorder="1" applyAlignment="1">
      <alignment horizontal="center" wrapText="1"/>
    </xf>
    <xf numFmtId="0" fontId="3" fillId="0" borderId="1" xfId="0" quotePrefix="1" applyFont="1" applyBorder="1" applyAlignment="1">
      <alignment horizontal="left" vertical="center" wrapText="1"/>
    </xf>
    <xf numFmtId="14" fontId="3" fillId="3" borderId="1" xfId="0" quotePrefix="1" applyNumberFormat="1" applyFont="1" applyFill="1" applyBorder="1" applyAlignment="1">
      <alignment horizontal="left" wrapText="1"/>
    </xf>
    <xf numFmtId="14" fontId="13" fillId="3" borderId="1" xfId="1" quotePrefix="1" applyNumberFormat="1" applyFont="1" applyFill="1" applyBorder="1" applyAlignment="1">
      <alignment horizontal="left"/>
    </xf>
    <xf numFmtId="14" fontId="3" fillId="3" borderId="12" xfId="0" quotePrefix="1" applyNumberFormat="1" applyFont="1" applyFill="1" applyBorder="1" applyAlignment="1">
      <alignment horizontal="left"/>
    </xf>
    <xf numFmtId="14" fontId="3" fillId="3" borderId="5" xfId="0" quotePrefix="1" applyNumberFormat="1" applyFont="1" applyFill="1" applyBorder="1" applyAlignment="1">
      <alignment horizontal="left"/>
    </xf>
    <xf numFmtId="14" fontId="13" fillId="3" borderId="12" xfId="1" quotePrefix="1" applyNumberFormat="1" applyFont="1" applyFill="1" applyBorder="1" applyAlignment="1">
      <alignment horizontal="left"/>
    </xf>
    <xf numFmtId="14" fontId="13" fillId="3" borderId="5" xfId="1" quotePrefix="1" applyNumberFormat="1" applyFont="1" applyFill="1" applyBorder="1" applyAlignment="1">
      <alignment horizontal="left"/>
    </xf>
    <xf numFmtId="14" fontId="3" fillId="3" borderId="4" xfId="0" quotePrefix="1" applyNumberFormat="1" applyFont="1" applyFill="1" applyBorder="1" applyAlignment="1">
      <alignment horizontal="left" wrapText="1"/>
    </xf>
    <xf numFmtId="14" fontId="3" fillId="3" borderId="12" xfId="0" quotePrefix="1" applyNumberFormat="1" applyFont="1" applyFill="1" applyBorder="1" applyAlignment="1">
      <alignment horizontal="left" wrapText="1"/>
    </xf>
    <xf numFmtId="14" fontId="3" fillId="3" borderId="5" xfId="0" quotePrefix="1" applyNumberFormat="1" applyFont="1" applyFill="1" applyBorder="1" applyAlignment="1">
      <alignment horizontal="left" wrapText="1"/>
    </xf>
    <xf numFmtId="0" fontId="7" fillId="2" borderId="4" xfId="0" quotePrefix="1" applyFont="1" applyFill="1" applyBorder="1" applyAlignment="1">
      <alignment horizontal="left"/>
    </xf>
    <xf numFmtId="0" fontId="7" fillId="2" borderId="12" xfId="0" quotePrefix="1" applyFont="1" applyFill="1" applyBorder="1" applyAlignment="1">
      <alignment horizontal="left"/>
    </xf>
    <xf numFmtId="0" fontId="7" fillId="2" borderId="5" xfId="0" quotePrefix="1" applyFont="1" applyFill="1" applyBorder="1" applyAlignment="1">
      <alignment horizontal="left"/>
    </xf>
    <xf numFmtId="0" fontId="3" fillId="0" borderId="12"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3" borderId="4"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5" xfId="0" applyFont="1" applyFill="1" applyBorder="1" applyAlignment="1">
      <alignment horizontal="left" vertical="top" wrapText="1"/>
    </xf>
    <xf numFmtId="0" fontId="15" fillId="2" borderId="6" xfId="0" applyFont="1" applyFill="1" applyBorder="1" applyAlignment="1">
      <alignment horizontal="left" vertical="top"/>
    </xf>
    <xf numFmtId="0" fontId="15" fillId="2" borderId="13" xfId="0" applyFont="1" applyFill="1" applyBorder="1" applyAlignment="1">
      <alignment horizontal="left" vertical="top"/>
    </xf>
    <xf numFmtId="0" fontId="15" fillId="2" borderId="3" xfId="0" applyFont="1" applyFill="1" applyBorder="1" applyAlignment="1">
      <alignment horizontal="left" vertical="top"/>
    </xf>
    <xf numFmtId="14" fontId="20" fillId="3" borderId="4" xfId="1" applyNumberFormat="1" applyFont="1" applyFill="1" applyBorder="1" applyAlignment="1">
      <alignment horizontal="left"/>
    </xf>
    <xf numFmtId="14" fontId="20" fillId="3" borderId="12" xfId="1" applyNumberFormat="1" applyFont="1" applyFill="1" applyBorder="1" applyAlignment="1">
      <alignment horizontal="left"/>
    </xf>
    <xf numFmtId="14" fontId="20" fillId="3" borderId="5" xfId="1" applyNumberFormat="1" applyFont="1" applyFill="1" applyBorder="1" applyAlignment="1">
      <alignment horizontal="left"/>
    </xf>
    <xf numFmtId="14" fontId="3" fillId="0" borderId="4" xfId="0" applyNumberFormat="1" applyFont="1" applyBorder="1" applyAlignment="1">
      <alignment horizontal="center"/>
    </xf>
    <xf numFmtId="14" fontId="3" fillId="0" borderId="12" xfId="0" applyNumberFormat="1" applyFont="1" applyBorder="1" applyAlignment="1">
      <alignment horizontal="center"/>
    </xf>
    <xf numFmtId="14" fontId="3" fillId="0" borderId="5" xfId="0" applyNumberFormat="1" applyFont="1" applyBorder="1" applyAlignment="1">
      <alignment horizontal="center"/>
    </xf>
    <xf numFmtId="0" fontId="3" fillId="0" borderId="4" xfId="0" quotePrefix="1"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14" fontId="3" fillId="3" borderId="4" xfId="0" quotePrefix="1" applyNumberFormat="1" applyFont="1" applyFill="1" applyBorder="1" applyAlignment="1">
      <alignment horizontal="left"/>
    </xf>
    <xf numFmtId="14" fontId="13" fillId="3" borderId="4" xfId="1" quotePrefix="1" applyNumberFormat="1" applyFont="1" applyFill="1" applyBorder="1" applyAlignment="1">
      <alignment horizontal="left"/>
    </xf>
    <xf numFmtId="14" fontId="3" fillId="3" borderId="4" xfId="0" applyNumberFormat="1" applyFont="1" applyFill="1" applyBorder="1" applyAlignment="1">
      <alignment horizontal="center"/>
    </xf>
    <xf numFmtId="14" fontId="3" fillId="3" borderId="12" xfId="0" applyNumberFormat="1" applyFont="1" applyFill="1" applyBorder="1" applyAlignment="1">
      <alignment horizontal="center"/>
    </xf>
    <xf numFmtId="14" fontId="3" fillId="3" borderId="5" xfId="0" applyNumberFormat="1" applyFont="1" applyFill="1" applyBorder="1" applyAlignment="1">
      <alignment horizontal="center"/>
    </xf>
    <xf numFmtId="0" fontId="3" fillId="0" borderId="4" xfId="0" applyFont="1" applyBorder="1" applyAlignment="1">
      <alignment horizontal="left" vertical="center" wrapText="1"/>
    </xf>
    <xf numFmtId="0" fontId="3" fillId="2" borderId="27" xfId="0" applyFont="1" applyFill="1" applyBorder="1" applyAlignment="1">
      <alignment horizontal="center" vertical="top"/>
    </xf>
    <xf numFmtId="0" fontId="3" fillId="2" borderId="25" xfId="0" applyFont="1" applyFill="1" applyBorder="1" applyAlignment="1">
      <alignment horizontal="center" vertical="top"/>
    </xf>
    <xf numFmtId="0" fontId="3" fillId="2" borderId="26" xfId="0" applyFont="1" applyFill="1" applyBorder="1" applyAlignment="1">
      <alignment horizontal="center" vertical="top"/>
    </xf>
    <xf numFmtId="0" fontId="3" fillId="2" borderId="19" xfId="0" applyFont="1" applyFill="1" applyBorder="1" applyAlignment="1">
      <alignment horizontal="center" vertical="top"/>
    </xf>
    <xf numFmtId="0" fontId="3" fillId="2" borderId="21" xfId="0" applyFont="1" applyFill="1" applyBorder="1" applyAlignment="1">
      <alignment horizontal="center" vertical="top"/>
    </xf>
    <xf numFmtId="0" fontId="3" fillId="2" borderId="3" xfId="0" applyFont="1" applyFill="1" applyBorder="1" applyAlignment="1">
      <alignment horizontal="center" vertical="top"/>
    </xf>
    <xf numFmtId="0" fontId="3" fillId="2" borderId="1" xfId="0" applyFont="1" applyFill="1" applyBorder="1" applyAlignment="1">
      <alignment horizontal="center" vertical="top"/>
    </xf>
    <xf numFmtId="0" fontId="3" fillId="2" borderId="24" xfId="0" applyFont="1" applyFill="1" applyBorder="1" applyAlignment="1">
      <alignment horizontal="center" vertical="top"/>
    </xf>
    <xf numFmtId="0" fontId="8" fillId="0" borderId="4" xfId="0" applyFont="1" applyBorder="1" applyAlignment="1">
      <alignment vertical="center" wrapText="1"/>
    </xf>
    <xf numFmtId="0" fontId="8" fillId="0" borderId="12"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vertical="center" wrapText="1"/>
    </xf>
    <xf numFmtId="14" fontId="13" fillId="3" borderId="1" xfId="1" applyNumberFormat="1" applyFont="1" applyFill="1" applyBorder="1" applyAlignment="1">
      <alignment horizontal="left"/>
    </xf>
  </cellXfs>
  <cellStyles count="14">
    <cellStyle name="Check Cell 4 5" xfId="12" xr:uid="{F618DE02-63EA-49E7-AC07-B5DAAC93D07D}"/>
    <cellStyle name="Comma" xfId="4" builtinId="3"/>
    <cellStyle name="Hyperlink" xfId="1" builtinId="8"/>
    <cellStyle name="Hyperlink 2" xfId="6" xr:uid="{00000000-0005-0000-0000-000002000000}"/>
    <cellStyle name="Normal" xfId="0" builtinId="0"/>
    <cellStyle name="Normal 11" xfId="3" xr:uid="{00000000-0005-0000-0000-000004000000}"/>
    <cellStyle name="Normal 2" xfId="7" xr:uid="{00000000-0005-0000-0000-000005000000}"/>
    <cellStyle name="Normal 3" xfId="8" xr:uid="{00000000-0005-0000-0000-000006000000}"/>
    <cellStyle name="Normal 3 2" xfId="10" xr:uid="{00000000-0005-0000-0000-000007000000}"/>
    <cellStyle name="Normal 3 2 2 13" xfId="11" xr:uid="{AA649D53-C39B-422E-B7FF-DF883410F39D}"/>
    <cellStyle name="Normal 4" xfId="5" xr:uid="{00000000-0005-0000-0000-000008000000}"/>
    <cellStyle name="Note 2 24" xfId="13" xr:uid="{E3205015-6749-4097-B63B-671B8A9FEBD8}"/>
    <cellStyle name="Per cent" xfId="2" builtinId="5"/>
    <cellStyle name="Percent 2" xfId="9" xr:uid="{00000000-0005-0000-0000-00000B000000}"/>
  </cellStyles>
  <dxfs count="0"/>
  <tableStyles count="0" defaultTableStyle="TableStyleMedium2" defaultPivotStyle="PivotStyleLight16"/>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2.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alcChain" Target="calcChain.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haredStrings" Target="sharedString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styles" Target="styles.xml" Id="rId27" /><Relationship Type="http://schemas.openxmlformats.org/officeDocument/2006/relationships/customXml" Target="/customXML/item2.xml" Id="R48b9a1804b5c4204"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barChart>
        <c:barDir val="col"/>
        <c:grouping val="stacked"/>
        <c:varyColors val="0"/>
        <c:ser>
          <c:idx val="1"/>
          <c:order val="0"/>
          <c:tx>
            <c:strRef>
              <c:f>'A3.1'!$G$10</c:f>
              <c:strCache>
                <c:ptCount val="1"/>
                <c:pt idx="0">
                  <c:v>Total RMDP+DIP Funding (£)</c:v>
                </c:pt>
              </c:strCache>
            </c:strRef>
          </c:tx>
          <c:spPr>
            <a:solidFill>
              <a:schemeClr val="accent6">
                <a:lumMod val="40000"/>
                <a:lumOff val="60000"/>
              </a:schemeClr>
            </a:solidFill>
            <a:ln>
              <a:solidFill>
                <a:sysClr val="windowText" lastClr="000000"/>
              </a:solidFill>
            </a:ln>
            <a:effectLst/>
          </c:spPr>
          <c:invertIfNegative val="0"/>
          <c:cat>
            <c:numRef>
              <c:f>'A3.1'!$F$11:$F$13</c:f>
              <c:numCache>
                <c:formatCode>General</c:formatCode>
                <c:ptCount val="3"/>
                <c:pt idx="0">
                  <c:v>2018</c:v>
                </c:pt>
                <c:pt idx="1">
                  <c:v>2019</c:v>
                </c:pt>
                <c:pt idx="2">
                  <c:v>2020</c:v>
                </c:pt>
              </c:numCache>
            </c:numRef>
          </c:cat>
          <c:val>
            <c:numRef>
              <c:f>'A3.1'!$G$11:$G$13</c:f>
              <c:numCache>
                <c:formatCode>#,##0</c:formatCode>
                <c:ptCount val="3"/>
                <c:pt idx="0">
                  <c:v>231346.97</c:v>
                </c:pt>
                <c:pt idx="1">
                  <c:v>882858.3</c:v>
                </c:pt>
                <c:pt idx="2">
                  <c:v>2723408.09</c:v>
                </c:pt>
              </c:numCache>
            </c:numRef>
          </c:val>
          <c:extLst>
            <c:ext xmlns:c16="http://schemas.microsoft.com/office/drawing/2014/chart" uri="{C3380CC4-5D6E-409C-BE32-E72D297353CC}">
              <c16:uniqueId val="{00000002-E4D8-4DE4-AA76-C1D86F051062}"/>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0097845218"/>
              <c:y val="0.8980047918385909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ax val="3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Annual RMDP/DIP Funding (£)</a:t>
                </a:r>
              </a:p>
            </c:rich>
          </c:tx>
          <c:layout>
            <c:manualLayout>
              <c:xMode val="edge"/>
              <c:yMode val="edge"/>
              <c:x val="9.1375895015306883E-3"/>
              <c:y val="0.201737311919462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9674226301761414E-2"/>
          <c:y val="0.88299920848948776"/>
          <c:w val="0.45797400533972688"/>
          <c:h val="9.6125863339239684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60330407436583"/>
          <c:y val="5.5555519177566411E-2"/>
          <c:w val="0.80121069385881238"/>
          <c:h val="0.77073926022212902"/>
        </c:manualLayout>
      </c:layout>
      <c:barChart>
        <c:barDir val="col"/>
        <c:grouping val="stacked"/>
        <c:varyColors val="0"/>
        <c:ser>
          <c:idx val="0"/>
          <c:order val="0"/>
          <c:tx>
            <c:strRef>
              <c:f>'A2.2'!$G$14</c:f>
              <c:strCache>
                <c:ptCount val="1"/>
                <c:pt idx="0">
                  <c:v>Arable crops and bare fallow (ha)</c:v>
                </c:pt>
              </c:strCache>
            </c:strRef>
          </c:tx>
          <c:spPr>
            <a:solidFill>
              <a:schemeClr val="accent6">
                <a:lumMod val="75000"/>
              </a:schemeClr>
            </a:solidFill>
            <a:ln>
              <a:solidFill>
                <a:schemeClr val="tx1"/>
              </a:solid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'A2.2'!$H$14:$M$14</c:f>
              <c:numCache>
                <c:formatCode>#,##0</c:formatCode>
                <c:ptCount val="6"/>
                <c:pt idx="0">
                  <c:v>87653</c:v>
                </c:pt>
                <c:pt idx="1">
                  <c:v>90144</c:v>
                </c:pt>
                <c:pt idx="2">
                  <c:v>93818</c:v>
                </c:pt>
                <c:pt idx="3">
                  <c:v>93116</c:v>
                </c:pt>
                <c:pt idx="4">
                  <c:v>93712</c:v>
                </c:pt>
                <c:pt idx="5">
                  <c:v>94308</c:v>
                </c:pt>
              </c:numCache>
            </c:numRef>
          </c:val>
          <c:extLst>
            <c:ext xmlns:c16="http://schemas.microsoft.com/office/drawing/2014/chart" uri="{C3380CC4-5D6E-409C-BE32-E72D297353CC}">
              <c16:uniqueId val="{00000000-1368-41A0-948F-FC3E8F30199E}"/>
            </c:ext>
          </c:extLst>
        </c:ser>
        <c:ser>
          <c:idx val="2"/>
          <c:order val="1"/>
          <c:tx>
            <c:strRef>
              <c:f>'A2.2'!$G$16</c:f>
              <c:strCache>
                <c:ptCount val="1"/>
                <c:pt idx="0">
                  <c:v>Grazing (a)</c:v>
                </c:pt>
              </c:strCache>
            </c:strRef>
          </c:tx>
          <c:spPr>
            <a:solidFill>
              <a:schemeClr val="accent6">
                <a:lumMod val="60000"/>
                <a:lumOff val="40000"/>
              </a:schemeClr>
            </a:solidFill>
            <a:ln>
              <a:solidFill>
                <a:sysClr val="windowText" lastClr="000000"/>
              </a:solid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'A2.2'!$H$16:$M$16</c:f>
              <c:numCache>
                <c:formatCode>#,##0</c:formatCode>
                <c:ptCount val="6"/>
                <c:pt idx="0">
                  <c:v>1483577</c:v>
                </c:pt>
                <c:pt idx="1">
                  <c:v>1485988</c:v>
                </c:pt>
                <c:pt idx="2">
                  <c:v>1514535</c:v>
                </c:pt>
                <c:pt idx="3">
                  <c:v>1541692</c:v>
                </c:pt>
                <c:pt idx="4">
                  <c:v>1540242</c:v>
                </c:pt>
                <c:pt idx="5">
                  <c:v>1538792</c:v>
                </c:pt>
              </c:numCache>
            </c:numRef>
          </c:val>
          <c:extLst>
            <c:ext xmlns:c16="http://schemas.microsoft.com/office/drawing/2014/chart" uri="{C3380CC4-5D6E-409C-BE32-E72D297353CC}">
              <c16:uniqueId val="{00000002-1368-41A0-948F-FC3E8F30199E}"/>
            </c:ext>
          </c:extLst>
        </c:ser>
        <c:ser>
          <c:idx val="3"/>
          <c:order val="2"/>
          <c:tx>
            <c:strRef>
              <c:f>'A2.2'!$G$17</c:f>
              <c:strCache>
                <c:ptCount val="1"/>
                <c:pt idx="0">
                  <c:v>Other land incl. woodland (a)</c:v>
                </c:pt>
              </c:strCache>
            </c:strRef>
          </c:tx>
          <c:spPr>
            <a:solidFill>
              <a:schemeClr val="accent6">
                <a:lumMod val="20000"/>
                <a:lumOff val="80000"/>
              </a:schemeClr>
            </a:solidFill>
            <a:ln>
              <a:solidFill>
                <a:sysClr val="windowText" lastClr="000000"/>
              </a:solid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'A2.2'!$H$17:$M$17</c:f>
              <c:numCache>
                <c:formatCode>#,##0</c:formatCode>
                <c:ptCount val="6"/>
                <c:pt idx="0">
                  <c:v>104215</c:v>
                </c:pt>
                <c:pt idx="1">
                  <c:v>108899</c:v>
                </c:pt>
                <c:pt idx="2">
                  <c:v>112957</c:v>
                </c:pt>
                <c:pt idx="3">
                  <c:v>127661</c:v>
                </c:pt>
                <c:pt idx="4">
                  <c:v>138506</c:v>
                </c:pt>
                <c:pt idx="5">
                  <c:v>149351</c:v>
                </c:pt>
              </c:numCache>
            </c:numRef>
          </c:val>
          <c:extLst>
            <c:ext xmlns:c16="http://schemas.microsoft.com/office/drawing/2014/chart" uri="{C3380CC4-5D6E-409C-BE32-E72D297353CC}">
              <c16:uniqueId val="{00000003-1368-41A0-948F-FC3E8F30199E}"/>
            </c:ext>
          </c:extLst>
        </c:ser>
        <c:ser>
          <c:idx val="1"/>
          <c:order val="3"/>
          <c:tx>
            <c:strRef>
              <c:f>'A2.2'!$G$15</c:f>
              <c:strCache>
                <c:ptCount val="1"/>
                <c:pt idx="0">
                  <c:v>Horticulture (a)</c:v>
                </c:pt>
              </c:strCache>
            </c:strRef>
          </c:tx>
          <c:spPr>
            <a:solidFill>
              <a:schemeClr val="tx1"/>
            </a:solidFill>
            <a:ln>
              <a:no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'A2.2'!$H$15:$M$15</c:f>
              <c:numCache>
                <c:formatCode>#,##0</c:formatCode>
                <c:ptCount val="6"/>
                <c:pt idx="0">
                  <c:v>1628</c:v>
                </c:pt>
                <c:pt idx="1">
                  <c:v>1702</c:v>
                </c:pt>
                <c:pt idx="2">
                  <c:v>1678</c:v>
                </c:pt>
                <c:pt idx="3">
                  <c:v>1480</c:v>
                </c:pt>
                <c:pt idx="4">
                  <c:v>1461.5</c:v>
                </c:pt>
                <c:pt idx="5">
                  <c:v>1443</c:v>
                </c:pt>
              </c:numCache>
            </c:numRef>
          </c:val>
          <c:extLst>
            <c:ext xmlns:c16="http://schemas.microsoft.com/office/drawing/2014/chart" uri="{C3380CC4-5D6E-409C-BE32-E72D297353CC}">
              <c16:uniqueId val="{00000001-1368-41A0-948F-FC3E8F30199E}"/>
            </c:ext>
          </c:extLst>
        </c:ser>
        <c:ser>
          <c:idx val="4"/>
          <c:order val="4"/>
          <c:tx>
            <c:strRef>
              <c:f>'A2.2'!#REF!</c:f>
              <c:strCache>
                <c:ptCount val="1"/>
                <c:pt idx="0">
                  <c:v>#REF!</c:v>
                </c:pt>
              </c:strCache>
            </c:strRef>
          </c:tx>
          <c:spPr>
            <a:solidFill>
              <a:schemeClr val="accent5"/>
            </a:solidFill>
            <a:ln>
              <a:noFill/>
            </a:ln>
            <a:effectLst/>
          </c:spPr>
          <c:invertIfNegative val="0"/>
          <c:cat>
            <c:numRef>
              <c:f>'A2.2'!$H$11:$M$11</c:f>
              <c:numCache>
                <c:formatCode>General</c:formatCode>
                <c:ptCount val="6"/>
                <c:pt idx="0">
                  <c:v>2016</c:v>
                </c:pt>
                <c:pt idx="1">
                  <c:v>2017</c:v>
                </c:pt>
                <c:pt idx="2">
                  <c:v>2018</c:v>
                </c:pt>
                <c:pt idx="3">
                  <c:v>2019</c:v>
                </c:pt>
                <c:pt idx="4">
                  <c:v>2020</c:v>
                </c:pt>
                <c:pt idx="5">
                  <c:v>2021</c:v>
                </c:pt>
              </c:numCache>
            </c:numRef>
          </c:cat>
          <c:val>
            <c:numRef>
              <c:f>'A2.2'!#REF!</c:f>
              <c:numCache>
                <c:formatCode>General</c:formatCode>
                <c:ptCount val="1"/>
                <c:pt idx="0">
                  <c:v>1</c:v>
                </c:pt>
              </c:numCache>
            </c:numRef>
          </c:val>
          <c:extLst>
            <c:ext xmlns:c16="http://schemas.microsoft.com/office/drawing/2014/chart" uri="{C3380CC4-5D6E-409C-BE32-E72D297353CC}">
              <c16:uniqueId val="{00000001-36F4-43CB-A4B2-E1B6C7EEC788}"/>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2245685042722068"/>
              <c:y val="0.878756936204892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aseline="0">
                    <a:solidFill>
                      <a:schemeClr val="tx1"/>
                    </a:solidFill>
                    <a:latin typeface="Arial" panose="020B0604020202020204" pitchFamily="34" charset="0"/>
                    <a:cs typeface="Arial" panose="020B0604020202020204" pitchFamily="34" charset="0"/>
                  </a:rPr>
                  <a:t>Agricultural area ('000 hectares)</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798866313656429E-2"/>
              <c:y val="0.14625564963721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00246861798271"/>
          <c:y val="5.5555519177566411E-2"/>
          <c:w val="0.7668608030028633"/>
          <c:h val="0.77073926022212902"/>
        </c:manualLayout>
      </c:layout>
      <c:areaChart>
        <c:grouping val="stacked"/>
        <c:varyColors val="0"/>
        <c:ser>
          <c:idx val="0"/>
          <c:order val="0"/>
          <c:tx>
            <c:strRef>
              <c:f>'A2.3'!$H$11</c:f>
              <c:strCache>
                <c:ptCount val="1"/>
                <c:pt idx="0">
                  <c:v>Total cattle and calves</c:v>
                </c:pt>
              </c:strCache>
            </c:strRef>
          </c:tx>
          <c:spPr>
            <a:solidFill>
              <a:schemeClr val="accent6">
                <a:lumMod val="50000"/>
              </a:schemeClr>
            </a:solidFill>
            <a:ln w="12700">
              <a:solidFill>
                <a:sysClr val="windowText" lastClr="000000"/>
              </a:solidFill>
            </a:ln>
            <a:effectLst/>
          </c:spPr>
          <c:cat>
            <c:numRef>
              <c:f>'A2.3'!$G$12:$G$18</c:f>
              <c:numCache>
                <c:formatCode>General</c:formatCode>
                <c:ptCount val="7"/>
                <c:pt idx="0">
                  <c:v>2015</c:v>
                </c:pt>
                <c:pt idx="1">
                  <c:v>2016</c:v>
                </c:pt>
                <c:pt idx="2">
                  <c:v>2017</c:v>
                </c:pt>
                <c:pt idx="3">
                  <c:v>2018</c:v>
                </c:pt>
                <c:pt idx="4">
                  <c:v>2019</c:v>
                </c:pt>
                <c:pt idx="5">
                  <c:v>2020</c:v>
                </c:pt>
                <c:pt idx="6">
                  <c:v>2021</c:v>
                </c:pt>
              </c:numCache>
            </c:numRef>
          </c:cat>
          <c:val>
            <c:numRef>
              <c:f>'A2.3'!$H$12:$H$18</c:f>
              <c:numCache>
                <c:formatCode>#,##0_ ;\-#,##0\ </c:formatCode>
                <c:ptCount val="7"/>
                <c:pt idx="0">
                  <c:v>1118979</c:v>
                </c:pt>
                <c:pt idx="1">
                  <c:v>1134341</c:v>
                </c:pt>
                <c:pt idx="2">
                  <c:v>1137399</c:v>
                </c:pt>
                <c:pt idx="3">
                  <c:v>1134135</c:v>
                </c:pt>
                <c:pt idx="4">
                  <c:v>1119844</c:v>
                </c:pt>
                <c:pt idx="5">
                  <c:v>1122369</c:v>
                </c:pt>
                <c:pt idx="6">
                  <c:v>1128849</c:v>
                </c:pt>
              </c:numCache>
            </c:numRef>
          </c:val>
          <c:extLst>
            <c:ext xmlns:c16="http://schemas.microsoft.com/office/drawing/2014/chart" uri="{C3380CC4-5D6E-409C-BE32-E72D297353CC}">
              <c16:uniqueId val="{00000001-D7AB-45EC-98B5-0857560AA5C6}"/>
            </c:ext>
          </c:extLst>
        </c:ser>
        <c:ser>
          <c:idx val="1"/>
          <c:order val="1"/>
          <c:tx>
            <c:strRef>
              <c:f>'A2.3'!$I$11</c:f>
              <c:strCache>
                <c:ptCount val="1"/>
                <c:pt idx="0">
                  <c:v>Total sheep and lambs</c:v>
                </c:pt>
              </c:strCache>
            </c:strRef>
          </c:tx>
          <c:spPr>
            <a:solidFill>
              <a:schemeClr val="accent6"/>
            </a:solidFill>
            <a:ln w="9525">
              <a:solidFill>
                <a:schemeClr val="tx1"/>
              </a:solidFill>
            </a:ln>
            <a:effectLst/>
          </c:spPr>
          <c:cat>
            <c:numRef>
              <c:f>'A2.3'!$G$12:$G$18</c:f>
              <c:numCache>
                <c:formatCode>General</c:formatCode>
                <c:ptCount val="7"/>
                <c:pt idx="0">
                  <c:v>2015</c:v>
                </c:pt>
                <c:pt idx="1">
                  <c:v>2016</c:v>
                </c:pt>
                <c:pt idx="2">
                  <c:v>2017</c:v>
                </c:pt>
                <c:pt idx="3">
                  <c:v>2018</c:v>
                </c:pt>
                <c:pt idx="4">
                  <c:v>2019</c:v>
                </c:pt>
                <c:pt idx="5">
                  <c:v>2020</c:v>
                </c:pt>
                <c:pt idx="6">
                  <c:v>2021</c:v>
                </c:pt>
              </c:numCache>
            </c:numRef>
          </c:cat>
          <c:val>
            <c:numRef>
              <c:f>'A2.3'!$I$12:$I$18</c:f>
              <c:numCache>
                <c:formatCode>#,##0_ ;\-#,##0\ </c:formatCode>
                <c:ptCount val="7"/>
                <c:pt idx="0">
                  <c:v>9503977</c:v>
                </c:pt>
                <c:pt idx="1">
                  <c:v>9810486</c:v>
                </c:pt>
                <c:pt idx="2">
                  <c:v>10037473</c:v>
                </c:pt>
                <c:pt idx="3">
                  <c:v>9530790</c:v>
                </c:pt>
                <c:pt idx="4">
                  <c:v>9533616</c:v>
                </c:pt>
                <c:pt idx="5">
                  <c:v>8989410</c:v>
                </c:pt>
                <c:pt idx="6">
                  <c:v>9464299</c:v>
                </c:pt>
              </c:numCache>
            </c:numRef>
          </c:val>
          <c:extLst>
            <c:ext xmlns:c16="http://schemas.microsoft.com/office/drawing/2014/chart" uri="{C3380CC4-5D6E-409C-BE32-E72D297353CC}">
              <c16:uniqueId val="{00000002-D7AB-45EC-98B5-0857560AA5C6}"/>
            </c:ext>
          </c:extLst>
        </c:ser>
        <c:ser>
          <c:idx val="2"/>
          <c:order val="2"/>
          <c:tx>
            <c:strRef>
              <c:f>'A2.3'!$J$11</c:f>
              <c:strCache>
                <c:ptCount val="1"/>
                <c:pt idx="0">
                  <c:v>Total goats and kids</c:v>
                </c:pt>
              </c:strCache>
            </c:strRef>
          </c:tx>
          <c:spPr>
            <a:solidFill>
              <a:schemeClr val="accent6">
                <a:lumMod val="40000"/>
                <a:lumOff val="60000"/>
              </a:schemeClr>
            </a:solidFill>
            <a:ln w="12700">
              <a:solidFill>
                <a:sysClr val="windowText" lastClr="000000"/>
              </a:solidFill>
            </a:ln>
            <a:effectLst/>
          </c:spPr>
          <c:cat>
            <c:numRef>
              <c:f>'A2.3'!$G$12:$G$18</c:f>
              <c:numCache>
                <c:formatCode>General</c:formatCode>
                <c:ptCount val="7"/>
                <c:pt idx="0">
                  <c:v>2015</c:v>
                </c:pt>
                <c:pt idx="1">
                  <c:v>2016</c:v>
                </c:pt>
                <c:pt idx="2">
                  <c:v>2017</c:v>
                </c:pt>
                <c:pt idx="3">
                  <c:v>2018</c:v>
                </c:pt>
                <c:pt idx="4">
                  <c:v>2019</c:v>
                </c:pt>
                <c:pt idx="5">
                  <c:v>2020</c:v>
                </c:pt>
                <c:pt idx="6">
                  <c:v>2021</c:v>
                </c:pt>
              </c:numCache>
            </c:numRef>
          </c:cat>
          <c:val>
            <c:numRef>
              <c:f>'A2.3'!$J$12:$J$18</c:f>
              <c:numCache>
                <c:formatCode>#,##0_ ;\-#,##0\ </c:formatCode>
                <c:ptCount val="7"/>
                <c:pt idx="0">
                  <c:v>10132</c:v>
                </c:pt>
                <c:pt idx="1">
                  <c:v>11928</c:v>
                </c:pt>
                <c:pt idx="2">
                  <c:v>12308</c:v>
                </c:pt>
                <c:pt idx="3">
                  <c:v>11844</c:v>
                </c:pt>
                <c:pt idx="4">
                  <c:v>13022</c:v>
                </c:pt>
                <c:pt idx="5">
                  <c:v>12181</c:v>
                </c:pt>
                <c:pt idx="6">
                  <c:v>12551</c:v>
                </c:pt>
              </c:numCache>
            </c:numRef>
          </c:val>
          <c:extLst>
            <c:ext xmlns:c16="http://schemas.microsoft.com/office/drawing/2014/chart" uri="{C3380CC4-5D6E-409C-BE32-E72D297353CC}">
              <c16:uniqueId val="{00000003-D7AB-45EC-98B5-0857560AA5C6}"/>
            </c:ext>
          </c:extLst>
        </c:ser>
        <c:dLbls>
          <c:showLegendKey val="0"/>
          <c:showVal val="0"/>
          <c:showCatName val="0"/>
          <c:showSerName val="0"/>
          <c:showPercent val="0"/>
          <c:showBubbleSize val="0"/>
        </c:dLbls>
        <c:axId val="588086760"/>
        <c:axId val="588086432"/>
      </c:area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Ruminant livestock numbers (by type)</a:t>
                </a:r>
              </a:p>
            </c:rich>
          </c:tx>
          <c:layout>
            <c:manualLayout>
              <c:xMode val="edge"/>
              <c:yMode val="edge"/>
              <c:x val="3.1731929758990314E-2"/>
              <c:y val="0.147322637507226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77073926022212902"/>
        </c:manualLayout>
      </c:layout>
      <c:barChart>
        <c:barDir val="col"/>
        <c:grouping val="stacked"/>
        <c:varyColors val="0"/>
        <c:ser>
          <c:idx val="3"/>
          <c:order val="0"/>
          <c:tx>
            <c:strRef>
              <c:f>'A2.4'!$H$11</c:f>
              <c:strCache>
                <c:ptCount val="1"/>
                <c:pt idx="0">
                  <c:v>Crops and horticulture output (£m)</c:v>
                </c:pt>
              </c:strCache>
            </c:strRef>
          </c:tx>
          <c:spPr>
            <a:solidFill>
              <a:schemeClr val="accent6"/>
            </a:solidFill>
            <a:ln>
              <a:solidFill>
                <a:sysClr val="windowText" lastClr="000000"/>
              </a:solidFill>
            </a:ln>
            <a:effectLst/>
          </c:spPr>
          <c:invertIfNegative val="0"/>
          <c:cat>
            <c:numRef>
              <c:f>'A2.4'!$G$12:$G$17</c:f>
              <c:numCache>
                <c:formatCode>General</c:formatCode>
                <c:ptCount val="6"/>
                <c:pt idx="0">
                  <c:v>2015</c:v>
                </c:pt>
                <c:pt idx="1">
                  <c:v>2016</c:v>
                </c:pt>
                <c:pt idx="2">
                  <c:v>2017</c:v>
                </c:pt>
                <c:pt idx="3">
                  <c:v>2018</c:v>
                </c:pt>
                <c:pt idx="4">
                  <c:v>2019</c:v>
                </c:pt>
                <c:pt idx="5">
                  <c:v>2020</c:v>
                </c:pt>
              </c:numCache>
            </c:numRef>
          </c:cat>
          <c:val>
            <c:numRef>
              <c:f>'A2.4'!$H$12:$H$17</c:f>
              <c:numCache>
                <c:formatCode>0</c:formatCode>
                <c:ptCount val="6"/>
                <c:pt idx="0">
                  <c:v>83</c:v>
                </c:pt>
                <c:pt idx="1">
                  <c:v>97</c:v>
                </c:pt>
                <c:pt idx="2">
                  <c:v>99</c:v>
                </c:pt>
                <c:pt idx="3">
                  <c:v>105</c:v>
                </c:pt>
                <c:pt idx="4">
                  <c:v>99.100980411955049</c:v>
                </c:pt>
                <c:pt idx="5">
                  <c:v>96.724158483498826</c:v>
                </c:pt>
              </c:numCache>
            </c:numRef>
          </c:val>
          <c:extLst>
            <c:ext xmlns:c16="http://schemas.microsoft.com/office/drawing/2014/chart" uri="{C3380CC4-5D6E-409C-BE32-E72D297353CC}">
              <c16:uniqueId val="{00000000-E869-4CF6-ADD6-70DE897CB486}"/>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a:solidFill>
                      <a:schemeClr val="tx1"/>
                    </a:solidFill>
                    <a:latin typeface="Arial" panose="020B0604020202020204" pitchFamily="34" charset="0"/>
                    <a:cs typeface="Arial" panose="020B0604020202020204" pitchFamily="34" charset="0"/>
                  </a:rPr>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GB" sz="1100" baseline="0">
                    <a:solidFill>
                      <a:schemeClr val="tx1"/>
                    </a:solidFill>
                    <a:latin typeface="Arial" panose="020B0604020202020204" pitchFamily="34" charset="0"/>
                    <a:cs typeface="Arial" panose="020B0604020202020204" pitchFamily="34" charset="0"/>
                  </a:rPr>
                  <a:t>Crop and horticulture output (£m)</a:t>
                </a:r>
                <a:endParaRPr lang="en-GB" sz="1100">
                  <a:solidFill>
                    <a:schemeClr val="tx1"/>
                  </a:solidFill>
                  <a:latin typeface="Arial" panose="020B0604020202020204" pitchFamily="34" charset="0"/>
                  <a:cs typeface="Arial" panose="020B0604020202020204" pitchFamily="34" charset="0"/>
                </a:endParaRPr>
              </a:p>
            </c:rich>
          </c:tx>
          <c:layout>
            <c:manualLayout>
              <c:xMode val="edge"/>
              <c:yMode val="edge"/>
              <c:x val="2.4155459380803136E-2"/>
              <c:y val="0.1004115581442730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77073926022212902"/>
        </c:manualLayout>
      </c:layout>
      <c:barChart>
        <c:barDir val="col"/>
        <c:grouping val="clustered"/>
        <c:varyColors val="0"/>
        <c:ser>
          <c:idx val="0"/>
          <c:order val="0"/>
          <c:tx>
            <c:strRef>
              <c:f>'A2.5'!$J$11</c:f>
              <c:strCache>
                <c:ptCount val="1"/>
                <c:pt idx="0">
                  <c:v>Output per thousand hectares (€ m)</c:v>
                </c:pt>
              </c:strCache>
            </c:strRef>
          </c:tx>
          <c:spPr>
            <a:solidFill>
              <a:schemeClr val="accent6">
                <a:lumMod val="20000"/>
                <a:lumOff val="80000"/>
              </a:schemeClr>
            </a:solidFill>
            <a:ln>
              <a:solidFill>
                <a:sysClr val="windowText" lastClr="000000"/>
              </a:solidFill>
            </a:ln>
            <a:effectLst/>
          </c:spPr>
          <c:invertIfNegative val="0"/>
          <c:cat>
            <c:numRef>
              <c:f>'A2.5'!$G$12:$G$14</c:f>
              <c:numCache>
                <c:formatCode>General</c:formatCode>
                <c:ptCount val="3"/>
                <c:pt idx="0">
                  <c:v>2018</c:v>
                </c:pt>
                <c:pt idx="1">
                  <c:v>2019</c:v>
                </c:pt>
                <c:pt idx="2">
                  <c:v>2020</c:v>
                </c:pt>
              </c:numCache>
            </c:numRef>
          </c:cat>
          <c:val>
            <c:numRef>
              <c:f>'A2.5'!$J$12:$J$14</c:f>
              <c:numCache>
                <c:formatCode>0.00</c:formatCode>
                <c:ptCount val="3"/>
                <c:pt idx="0">
                  <c:v>1.3473531544597535</c:v>
                </c:pt>
                <c:pt idx="1">
                  <c:v>1.3546552949538024</c:v>
                </c:pt>
                <c:pt idx="2">
                  <c:v>1.3864134404674946</c:v>
                </c:pt>
              </c:numCache>
            </c:numRef>
          </c:val>
          <c:extLst>
            <c:ext xmlns:c16="http://schemas.microsoft.com/office/drawing/2014/chart" uri="{C3380CC4-5D6E-409C-BE32-E72D297353CC}">
              <c16:uniqueId val="{00000003-9DA2-43D0-855A-8FEAE9DF7064}"/>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aseline="0">
                    <a:solidFill>
                      <a:schemeClr val="tx1"/>
                    </a:solidFill>
                    <a:latin typeface="Arial" panose="020B0604020202020204" pitchFamily="34" charset="0"/>
                    <a:cs typeface="Arial" panose="020B0604020202020204" pitchFamily="34" charset="0"/>
                  </a:rPr>
                  <a:t>Output per thousand hectares (€ m)</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367911147551799E-2"/>
              <c:y val="0.1191958668754461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2676495926648026"/>
          <c:y val="5.5555519177566411E-2"/>
          <c:w val="0.8440491250345562"/>
          <c:h val="0.77073926022212902"/>
        </c:manualLayout>
      </c:layout>
      <c:barChart>
        <c:barDir val="col"/>
        <c:grouping val="stacked"/>
        <c:varyColors val="0"/>
        <c:ser>
          <c:idx val="0"/>
          <c:order val="0"/>
          <c:tx>
            <c:strRef>
              <c:f>'A2.6'!$H$11</c:f>
              <c:strCache>
                <c:ptCount val="1"/>
                <c:pt idx="0">
                  <c:v>All tillage</c:v>
                </c:pt>
              </c:strCache>
            </c:strRef>
          </c:tx>
          <c:spPr>
            <a:solidFill>
              <a:schemeClr val="accent6">
                <a:lumMod val="20000"/>
                <a:lumOff val="80000"/>
              </a:schemeClr>
            </a:solidFill>
            <a:ln>
              <a:solidFill>
                <a:sysClr val="windowText" lastClr="000000"/>
              </a:solidFill>
            </a:ln>
            <a:effectLst/>
          </c:spPr>
          <c:invertIfNegative val="0"/>
          <c:cat>
            <c:numRef>
              <c:f>('A2.6'!$G$11,'A2.6'!$G$15,'A2.6'!$G$19,'A2.6'!$G$23,'A2.6'!$G$27,'A2.6'!$G$31)</c:f>
              <c:numCache>
                <c:formatCode>General</c:formatCode>
                <c:ptCount val="6"/>
                <c:pt idx="0">
                  <c:v>2016</c:v>
                </c:pt>
                <c:pt idx="1">
                  <c:v>2017</c:v>
                </c:pt>
                <c:pt idx="2">
                  <c:v>2018</c:v>
                </c:pt>
                <c:pt idx="3">
                  <c:v>2019</c:v>
                </c:pt>
                <c:pt idx="4">
                  <c:v>2020</c:v>
                </c:pt>
                <c:pt idx="5">
                  <c:v>2021</c:v>
                </c:pt>
              </c:numCache>
            </c:numRef>
          </c:cat>
          <c:val>
            <c:numRef>
              <c:f>('A2.6'!$I$11,'A2.6'!$I$15,'A2.6'!$I$19,'A2.6'!$I$23,'A2.6'!$I$27,'A2.6'!$I$31)</c:f>
              <c:numCache>
                <c:formatCode>General</c:formatCode>
                <c:ptCount val="6"/>
                <c:pt idx="0">
                  <c:v>97</c:v>
                </c:pt>
                <c:pt idx="1">
                  <c:v>111</c:v>
                </c:pt>
                <c:pt idx="2">
                  <c:v>99</c:v>
                </c:pt>
                <c:pt idx="3">
                  <c:v>90</c:v>
                </c:pt>
                <c:pt idx="4">
                  <c:v>95</c:v>
                </c:pt>
                <c:pt idx="5">
                  <c:v>103</c:v>
                </c:pt>
              </c:numCache>
            </c:numRef>
          </c:val>
          <c:extLst>
            <c:ext xmlns:c16="http://schemas.microsoft.com/office/drawing/2014/chart" uri="{C3380CC4-5D6E-409C-BE32-E72D297353CC}">
              <c16:uniqueId val="{00000004-0426-4FF6-97D8-F03ADC9E63EF}"/>
            </c:ext>
          </c:extLst>
        </c:ser>
        <c:ser>
          <c:idx val="1"/>
          <c:order val="1"/>
          <c:tx>
            <c:strRef>
              <c:f>'A2.6'!$H$12</c:f>
              <c:strCache>
                <c:ptCount val="1"/>
                <c:pt idx="0">
                  <c:v>All grass</c:v>
                </c:pt>
              </c:strCache>
            </c:strRef>
          </c:tx>
          <c:spPr>
            <a:solidFill>
              <a:schemeClr val="accent6"/>
            </a:solidFill>
            <a:ln>
              <a:solidFill>
                <a:schemeClr val="tx1"/>
              </a:solidFill>
            </a:ln>
            <a:effectLst/>
          </c:spPr>
          <c:invertIfNegative val="0"/>
          <c:cat>
            <c:numRef>
              <c:f>('A2.6'!$G$11,'A2.6'!$G$15,'A2.6'!$G$19,'A2.6'!$G$23,'A2.6'!$G$27,'A2.6'!$G$31)</c:f>
              <c:numCache>
                <c:formatCode>General</c:formatCode>
                <c:ptCount val="6"/>
                <c:pt idx="0">
                  <c:v>2016</c:v>
                </c:pt>
                <c:pt idx="1">
                  <c:v>2017</c:v>
                </c:pt>
                <c:pt idx="2">
                  <c:v>2018</c:v>
                </c:pt>
                <c:pt idx="3">
                  <c:v>2019</c:v>
                </c:pt>
                <c:pt idx="4">
                  <c:v>2020</c:v>
                </c:pt>
                <c:pt idx="5">
                  <c:v>2021</c:v>
                </c:pt>
              </c:numCache>
            </c:numRef>
          </c:cat>
          <c:val>
            <c:numRef>
              <c:f>('A2.6'!$I$12,'A2.6'!$I$16,'A2.6'!$I$20,'A2.6'!$I$24,'A2.6'!$I$28,'A2.6'!$I$32)</c:f>
              <c:numCache>
                <c:formatCode>General</c:formatCode>
                <c:ptCount val="6"/>
                <c:pt idx="0">
                  <c:v>63</c:v>
                </c:pt>
                <c:pt idx="1">
                  <c:v>68</c:v>
                </c:pt>
                <c:pt idx="2">
                  <c:v>59</c:v>
                </c:pt>
                <c:pt idx="3">
                  <c:v>53</c:v>
                </c:pt>
                <c:pt idx="4">
                  <c:v>54</c:v>
                </c:pt>
                <c:pt idx="5">
                  <c:v>54</c:v>
                </c:pt>
              </c:numCache>
            </c:numRef>
          </c:val>
          <c:extLst>
            <c:ext xmlns:c16="http://schemas.microsoft.com/office/drawing/2014/chart" uri="{C3380CC4-5D6E-409C-BE32-E72D297353CC}">
              <c16:uniqueId val="{00000005-0426-4FF6-97D8-F03ADC9E63EF}"/>
            </c:ext>
          </c:extLst>
        </c:ser>
        <c:ser>
          <c:idx val="2"/>
          <c:order val="2"/>
          <c:tx>
            <c:strRef>
              <c:f>'A2.6'!$H$13</c:f>
              <c:strCache>
                <c:ptCount val="1"/>
                <c:pt idx="0">
                  <c:v>All crops and grass</c:v>
                </c:pt>
              </c:strCache>
            </c:strRef>
          </c:tx>
          <c:spPr>
            <a:solidFill>
              <a:schemeClr val="accent6">
                <a:lumMod val="50000"/>
              </a:schemeClr>
            </a:solidFill>
            <a:ln>
              <a:solidFill>
                <a:sysClr val="windowText" lastClr="000000"/>
              </a:solidFill>
            </a:ln>
            <a:effectLst/>
          </c:spPr>
          <c:invertIfNegative val="0"/>
          <c:cat>
            <c:numRef>
              <c:f>('A2.6'!$G$11,'A2.6'!$G$15,'A2.6'!$G$19,'A2.6'!$G$23,'A2.6'!$G$27,'A2.6'!$G$31)</c:f>
              <c:numCache>
                <c:formatCode>General</c:formatCode>
                <c:ptCount val="6"/>
                <c:pt idx="0">
                  <c:v>2016</c:v>
                </c:pt>
                <c:pt idx="1">
                  <c:v>2017</c:v>
                </c:pt>
                <c:pt idx="2">
                  <c:v>2018</c:v>
                </c:pt>
                <c:pt idx="3">
                  <c:v>2019</c:v>
                </c:pt>
                <c:pt idx="4">
                  <c:v>2020</c:v>
                </c:pt>
                <c:pt idx="5">
                  <c:v>2021</c:v>
                </c:pt>
              </c:numCache>
            </c:numRef>
          </c:cat>
          <c:val>
            <c:numRef>
              <c:f>('A2.6'!$I$13,'A2.6'!$I$17,'A2.6'!$I$21,'A2.6'!$I$25,'A2.6'!$I$29,'A2.6'!$I$33)</c:f>
              <c:numCache>
                <c:formatCode>General</c:formatCode>
                <c:ptCount val="6"/>
                <c:pt idx="0">
                  <c:v>65</c:v>
                </c:pt>
                <c:pt idx="1">
                  <c:v>71</c:v>
                </c:pt>
                <c:pt idx="2">
                  <c:v>62</c:v>
                </c:pt>
                <c:pt idx="3">
                  <c:v>56</c:v>
                </c:pt>
                <c:pt idx="4">
                  <c:v>58</c:v>
                </c:pt>
                <c:pt idx="5">
                  <c:v>58</c:v>
                </c:pt>
              </c:numCache>
            </c:numRef>
          </c:val>
          <c:extLst>
            <c:ext xmlns:c16="http://schemas.microsoft.com/office/drawing/2014/chart" uri="{C3380CC4-5D6E-409C-BE32-E72D297353CC}">
              <c16:uniqueId val="{00000006-0426-4FF6-97D8-F03ADC9E63EF}"/>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156558283975306"/>
              <c:y val="0.8848452162657749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Overall nitrogen fertiliser application rate (kg/ha)</a:t>
                </a:r>
              </a:p>
            </c:rich>
          </c:tx>
          <c:layout>
            <c:manualLayout>
              <c:xMode val="edge"/>
              <c:yMode val="edge"/>
              <c:x val="2.6239134022932459E-2"/>
              <c:y val="0.1448341524874153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prstDash val="solid"/>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55954488746363"/>
          <c:y val="5.1397440184841769E-2"/>
          <c:w val="0.84498818387288721"/>
          <c:h val="0.72953406906813811"/>
        </c:manualLayout>
      </c:layout>
      <c:lineChart>
        <c:grouping val="standard"/>
        <c:varyColors val="0"/>
        <c:ser>
          <c:idx val="0"/>
          <c:order val="0"/>
          <c:tx>
            <c:v>Agriculture emissions</c:v>
          </c:tx>
          <c:spPr>
            <a:ln w="28575" cap="rnd">
              <a:solidFill>
                <a:schemeClr val="accent6">
                  <a:lumMod val="75000"/>
                </a:schemeClr>
              </a:solidFill>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'A1.1'!$H$13:$H$37</c:f>
              <c:numCache>
                <c:formatCode>#,##0</c:formatCode>
                <c:ptCount val="25"/>
                <c:pt idx="0">
                  <c:v>5920.9639328386338</c:v>
                </c:pt>
                <c:pt idx="1">
                  <c:v>5933.7350781839459</c:v>
                </c:pt>
                <c:pt idx="2">
                  <c:v>5983.9427611338288</c:v>
                </c:pt>
                <c:pt idx="3">
                  <c:v>6098.0005842732799</c:v>
                </c:pt>
                <c:pt idx="4">
                  <c:v>5750.4720221967409</c:v>
                </c:pt>
                <c:pt idx="5">
                  <c:v>5598.970801758237</c:v>
                </c:pt>
                <c:pt idx="6">
                  <c:v>5427.054358117517</c:v>
                </c:pt>
                <c:pt idx="7">
                  <c:v>5632.1182224876084</c:v>
                </c:pt>
                <c:pt idx="8">
                  <c:v>5697.3459949352882</c:v>
                </c:pt>
                <c:pt idx="9">
                  <c:v>5543.3622668706994</c:v>
                </c:pt>
                <c:pt idx="10">
                  <c:v>5325.5869543163963</c:v>
                </c:pt>
                <c:pt idx="11">
                  <c:v>5188.5264003762813</c:v>
                </c:pt>
                <c:pt idx="12">
                  <c:v>4856.7612461360468</c:v>
                </c:pt>
                <c:pt idx="13">
                  <c:v>4848.9373781391396</c:v>
                </c:pt>
                <c:pt idx="14">
                  <c:v>4962.7475451922755</c:v>
                </c:pt>
                <c:pt idx="15">
                  <c:v>4983.2229353099538</c:v>
                </c:pt>
                <c:pt idx="16">
                  <c:v>4938.710927144637</c:v>
                </c:pt>
                <c:pt idx="17">
                  <c:v>4991.1299407801716</c:v>
                </c:pt>
                <c:pt idx="18">
                  <c:v>5268.6288690552265</c:v>
                </c:pt>
                <c:pt idx="19">
                  <c:v>5187.2373367388591</c:v>
                </c:pt>
                <c:pt idx="20">
                  <c:v>5311.9523092889876</c:v>
                </c:pt>
                <c:pt idx="21">
                  <c:v>5362.1759402500602</c:v>
                </c:pt>
                <c:pt idx="22">
                  <c:v>5238.2103331057206</c:v>
                </c:pt>
                <c:pt idx="23">
                  <c:v>5320.4049705585257</c:v>
                </c:pt>
                <c:pt idx="24">
                  <c:v>5177.3883125234106</c:v>
                </c:pt>
              </c:numCache>
            </c:numRef>
          </c:val>
          <c:smooth val="0"/>
          <c:extLst>
            <c:ext xmlns:c16="http://schemas.microsoft.com/office/drawing/2014/chart" uri="{C3380CC4-5D6E-409C-BE32-E72D297353CC}">
              <c16:uniqueId val="{00000000-9ACC-4710-AAD1-5FA68AEDB0E0}"/>
            </c:ext>
          </c:extLst>
        </c:ser>
        <c:ser>
          <c:idx val="2"/>
          <c:order val="1"/>
          <c:tx>
            <c:v>Base Year</c:v>
          </c:tx>
          <c:spPr>
            <a:ln w="6350" cap="rnd">
              <a:solidFill>
                <a:sysClr val="windowText" lastClr="000000"/>
              </a:solidFill>
              <a:prstDash val="dash"/>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H$12,'A1.1'!$H$12,'A1.1'!$H$12,'A1.1'!$H$12,'A1.1'!$H$12,'A1.1'!$H$12,'A1.1'!$H$12,'A1.1'!$H$12,'A1.1'!$H$12,'A1.1'!$H$12,'A1.1'!$H$12,'A1.1'!$H$12,'A1.1'!$H$12,'A1.1'!$H$12,'A1.1'!$H$12,'A1.1'!$H$12,'A1.1'!$H$12,'A1.1'!$H$12,'A1.1'!$H$12,'A1.1'!$H$12,'A1.1'!$H$12,'A1.1'!$H$12,'A1.1'!$H$12,'A1.1'!$H$12,'A1.1'!$H$12)</c:f>
              <c:numCache>
                <c:formatCode>#,##0</c:formatCode>
                <c:ptCount val="25"/>
                <c:pt idx="0">
                  <c:v>5920.9639328386338</c:v>
                </c:pt>
                <c:pt idx="1">
                  <c:v>5920.9639328386338</c:v>
                </c:pt>
                <c:pt idx="2">
                  <c:v>5920.9639328386338</c:v>
                </c:pt>
                <c:pt idx="3">
                  <c:v>5920.9639328386338</c:v>
                </c:pt>
                <c:pt idx="4">
                  <c:v>5920.9639328386338</c:v>
                </c:pt>
                <c:pt idx="5">
                  <c:v>5920.9639328386338</c:v>
                </c:pt>
                <c:pt idx="6">
                  <c:v>5920.9639328386338</c:v>
                </c:pt>
                <c:pt idx="7">
                  <c:v>5920.9639328386338</c:v>
                </c:pt>
                <c:pt idx="8">
                  <c:v>5920.9639328386338</c:v>
                </c:pt>
                <c:pt idx="9">
                  <c:v>5920.9639328386338</c:v>
                </c:pt>
                <c:pt idx="10">
                  <c:v>5920.9639328386338</c:v>
                </c:pt>
                <c:pt idx="11">
                  <c:v>5920.9639328386338</c:v>
                </c:pt>
                <c:pt idx="12">
                  <c:v>5920.9639328386338</c:v>
                </c:pt>
                <c:pt idx="13">
                  <c:v>5920.9639328386338</c:v>
                </c:pt>
                <c:pt idx="14">
                  <c:v>5920.9639328386338</c:v>
                </c:pt>
                <c:pt idx="15">
                  <c:v>5920.9639328386338</c:v>
                </c:pt>
                <c:pt idx="16">
                  <c:v>5920.9639328386338</c:v>
                </c:pt>
                <c:pt idx="17">
                  <c:v>5920.9639328386338</c:v>
                </c:pt>
                <c:pt idx="18">
                  <c:v>5920.9639328386338</c:v>
                </c:pt>
                <c:pt idx="19">
                  <c:v>5920.9639328386338</c:v>
                </c:pt>
                <c:pt idx="20">
                  <c:v>5920.9639328386338</c:v>
                </c:pt>
                <c:pt idx="21">
                  <c:v>5920.9639328386338</c:v>
                </c:pt>
                <c:pt idx="22">
                  <c:v>5920.9639328386338</c:v>
                </c:pt>
                <c:pt idx="23">
                  <c:v>5920.9639328386338</c:v>
                </c:pt>
                <c:pt idx="24">
                  <c:v>5920.9639328386338</c:v>
                </c:pt>
              </c:numCache>
            </c:numRef>
          </c:val>
          <c:smooth val="0"/>
          <c:extLst>
            <c:ext xmlns:c16="http://schemas.microsoft.com/office/drawing/2014/chart" uri="{C3380CC4-5D6E-409C-BE32-E72D297353CC}">
              <c16:uniqueId val="{00000001-9ACC-4710-AAD1-5FA68AEDB0E0}"/>
            </c:ext>
          </c:extLst>
        </c:ser>
        <c:ser>
          <c:idx val="1"/>
          <c:order val="2"/>
          <c:tx>
            <c:v>CCC’s 2020 pathway contribution</c:v>
          </c:tx>
          <c:spPr>
            <a:ln w="15875" cap="rnd">
              <a:solidFill>
                <a:schemeClr val="accent6"/>
              </a:solidFill>
              <a:prstDash val="lgDash"/>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C$67,'A1.1'!$C$67,'A1.1'!$C$67,'A1.1'!$C$67,'A1.1'!$C$67,'A1.1'!$C$67,'A1.1'!$C$67,'A1.1'!$C$67,'A1.1'!$C$67,'A1.1'!$C$67,'A1.1'!$C$67,'A1.1'!$C$67,'A1.1'!$C$67,'A1.1'!$C$67,'A1.1'!$C$67,'A1.1'!$C$67,'A1.1'!$C$67,'A1.1'!$C$67,'A1.1'!$C$67,'A1.1'!$C$67,'A1.1'!$C$67,'A1.1'!$C$67,'A1.1'!$C$67,'A1.1'!$C$67,'A1.1'!$C$67)</c:f>
            </c:numRef>
          </c:val>
          <c:smooth val="0"/>
          <c:extLst>
            <c:ext xmlns:c16="http://schemas.microsoft.com/office/drawing/2014/chart" uri="{C3380CC4-5D6E-409C-BE32-E72D297353CC}">
              <c16:uniqueId val="{00000002-9ACC-4710-AAD1-5FA68AEDB0E0}"/>
            </c:ext>
          </c:extLst>
        </c:ser>
        <c:ser>
          <c:idx val="3"/>
          <c:order val="3"/>
          <c:tx>
            <c:v>Linear Trajectory</c:v>
          </c:tx>
          <c:spPr>
            <a:ln w="19050" cap="rnd">
              <a:solidFill>
                <a:schemeClr val="accent6">
                  <a:lumMod val="40000"/>
                  <a:lumOff val="60000"/>
                </a:schemeClr>
              </a:solidFill>
              <a:round/>
            </a:ln>
            <a:effectLst/>
          </c:spPr>
          <c:marker>
            <c:symbol val="none"/>
          </c:marker>
          <c:cat>
            <c:numRef>
              <c:f>'A1.1'!$G$13:$G$37</c:f>
              <c:numCache>
                <c:formatCode>General</c:formatCod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'A1.1'!$K$13:$K$37</c:f>
              <c:numCache>
                <c:formatCode>#,##0</c:formatCode>
                <c:ptCount val="25"/>
                <c:pt idx="0">
                  <c:v>5920.9639328386338</c:v>
                </c:pt>
                <c:pt idx="1">
                  <c:v>5879.0237716476931</c:v>
                </c:pt>
                <c:pt idx="2">
                  <c:v>5837.0836104567525</c:v>
                </c:pt>
                <c:pt idx="3">
                  <c:v>5795.1434492658118</c:v>
                </c:pt>
                <c:pt idx="4">
                  <c:v>5753.2032880748711</c:v>
                </c:pt>
                <c:pt idx="5">
                  <c:v>5711.2631268839305</c:v>
                </c:pt>
                <c:pt idx="6">
                  <c:v>5669.3229656929898</c:v>
                </c:pt>
                <c:pt idx="7">
                  <c:v>5627.3828045020491</c:v>
                </c:pt>
                <c:pt idx="8">
                  <c:v>5585.4426433111084</c:v>
                </c:pt>
                <c:pt idx="9">
                  <c:v>5543.5024821201678</c:v>
                </c:pt>
                <c:pt idx="10">
                  <c:v>5501.5623209292271</c:v>
                </c:pt>
                <c:pt idx="11">
                  <c:v>5459.6221597382864</c:v>
                </c:pt>
                <c:pt idx="12">
                  <c:v>5417.6819985473458</c:v>
                </c:pt>
                <c:pt idx="13">
                  <c:v>5375.7418373564051</c:v>
                </c:pt>
                <c:pt idx="14">
                  <c:v>5333.8016761654644</c:v>
                </c:pt>
                <c:pt idx="15">
                  <c:v>5291.8615149745237</c:v>
                </c:pt>
                <c:pt idx="16">
                  <c:v>5249.9213537835831</c:v>
                </c:pt>
                <c:pt idx="17">
                  <c:v>5207.9811925926424</c:v>
                </c:pt>
                <c:pt idx="18">
                  <c:v>5166.0410314017017</c:v>
                </c:pt>
                <c:pt idx="19">
                  <c:v>5124.1008702107611</c:v>
                </c:pt>
                <c:pt idx="20">
                  <c:v>5082.1607090198204</c:v>
                </c:pt>
                <c:pt idx="21">
                  <c:v>5040.2205478288797</c:v>
                </c:pt>
                <c:pt idx="22">
                  <c:v>4998.280386637939</c:v>
                </c:pt>
                <c:pt idx="23">
                  <c:v>4956.3402254469984</c:v>
                </c:pt>
                <c:pt idx="24">
                  <c:v>4914.4000642560659</c:v>
                </c:pt>
              </c:numCache>
            </c:numRef>
          </c:val>
          <c:smooth val="0"/>
          <c:extLst>
            <c:ext xmlns:c16="http://schemas.microsoft.com/office/drawing/2014/chart" uri="{C3380CC4-5D6E-409C-BE32-E72D297353CC}">
              <c16:uniqueId val="{00000003-9ACC-4710-AAD1-5FA68AEDB0E0}"/>
            </c:ext>
          </c:extLst>
        </c:ser>
        <c:dLbls>
          <c:showLegendKey val="0"/>
          <c:showVal val="0"/>
          <c:showCatName val="0"/>
          <c:showSerName val="0"/>
          <c:showPercent val="0"/>
          <c:showBubbleSize val="0"/>
        </c:dLbls>
        <c:smooth val="0"/>
        <c:axId val="588086760"/>
        <c:axId val="588086432"/>
      </c:lineChart>
      <c:date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0"/>
        <c:lblOffset val="100"/>
        <c:baseTimeUnit val="days"/>
      </c:date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a:solidFill>
                      <a:schemeClr val="tx1"/>
                    </a:solidFill>
                    <a:latin typeface="Arial" panose="020B0604020202020204" pitchFamily="34" charset="0"/>
                    <a:cs typeface="Arial" panose="020B0604020202020204" pitchFamily="34" charset="0"/>
                  </a:rPr>
                  <a:t>GHG Emissions</a:t>
                </a:r>
                <a:r>
                  <a:rPr lang="en-GB" sz="1200" baseline="0">
                    <a:solidFill>
                      <a:schemeClr val="tx1"/>
                    </a:solidFill>
                    <a:latin typeface="Arial" panose="020B0604020202020204" pitchFamily="34" charset="0"/>
                    <a:cs typeface="Arial" panose="020B0604020202020204" pitchFamily="34" charset="0"/>
                  </a:rPr>
                  <a:t> (ktCO</a:t>
                </a:r>
                <a:r>
                  <a:rPr lang="en-GB" sz="1200" baseline="-25000">
                    <a:solidFill>
                      <a:schemeClr val="tx1"/>
                    </a:solidFill>
                    <a:latin typeface="Arial" panose="020B0604020202020204" pitchFamily="34" charset="0"/>
                    <a:cs typeface="Arial" panose="020B0604020202020204" pitchFamily="34" charset="0"/>
                  </a:rPr>
                  <a:t>2</a:t>
                </a:r>
                <a:r>
                  <a:rPr lang="en-GB" sz="1200" baseline="0">
                    <a:solidFill>
                      <a:schemeClr val="tx1"/>
                    </a:solidFill>
                    <a:latin typeface="Arial" panose="020B0604020202020204" pitchFamily="34" charset="0"/>
                    <a:cs typeface="Arial" panose="020B0604020202020204" pitchFamily="34" charset="0"/>
                  </a:rPr>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0"/>
          <c:y val="0.93729927459854923"/>
          <c:w val="1"/>
          <c:h val="5.3652759925565369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1553237792058"/>
          <c:y val="5.1397515019562266E-2"/>
          <c:w val="0.81767787310010243"/>
          <c:h val="0.70139326554029979"/>
        </c:manualLayout>
      </c:layout>
      <c:lineChart>
        <c:grouping val="standard"/>
        <c:varyColors val="0"/>
        <c:ser>
          <c:idx val="0"/>
          <c:order val="0"/>
          <c:tx>
            <c:strRef>
              <c:f>'A1.2'!$G$11</c:f>
              <c:strCache>
                <c:ptCount val="1"/>
                <c:pt idx="0">
                  <c:v>BaseYear</c:v>
                </c:pt>
              </c:strCache>
            </c:strRef>
          </c:tx>
          <c:spPr>
            <a:ln w="9525" cap="rnd">
              <a:solidFill>
                <a:schemeClr val="accent6">
                  <a:lumMod val="50000"/>
                </a:schemeClr>
              </a:solidFill>
              <a:prstDash val="dash"/>
              <a:round/>
            </a:ln>
            <a:effectLst/>
          </c:spPr>
          <c:marker>
            <c:symbol val="none"/>
          </c:marker>
          <c:cat>
            <c:strRef>
              <c:f>'A1.2'!$G$12:$G$36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1.2'!$H$11,'A1.2'!$H$11,'A1.2'!$H$11,'A1.2'!$H$11,'A1.2'!$H$11,'A1.2'!$H$11,'A1.2'!$H$11,'A1.2'!$H$11,'A1.2'!$H$11,'A1.2'!$H$11,'A1.2'!$H$11,'A1.2'!$H$11,'A1.2'!$H$11,'A1.2'!$H$11,'A1.2'!$H$11,'A1.2'!$H$11,'A1.2'!$H$11,'A1.2'!$H$11,'A1.2'!$H$11,'A1.2'!$H$11,'A1.2'!$H$11,'A1.2'!$H$11,'A1.2'!$H$11,'A1.2'!$H$11,'A1.2'!$H$11)</c:f>
              <c:numCache>
                <c:formatCode>#,##0</c:formatCode>
                <c:ptCount val="25"/>
                <c:pt idx="0">
                  <c:v>4006.9947802135662</c:v>
                </c:pt>
                <c:pt idx="1">
                  <c:v>4006.9947802135662</c:v>
                </c:pt>
                <c:pt idx="2">
                  <c:v>4006.9947802135662</c:v>
                </c:pt>
                <c:pt idx="3">
                  <c:v>4006.9947802135662</c:v>
                </c:pt>
                <c:pt idx="4">
                  <c:v>4006.9947802135662</c:v>
                </c:pt>
                <c:pt idx="5">
                  <c:v>4006.9947802135662</c:v>
                </c:pt>
                <c:pt idx="6">
                  <c:v>4006.9947802135662</c:v>
                </c:pt>
                <c:pt idx="7">
                  <c:v>4006.9947802135662</c:v>
                </c:pt>
                <c:pt idx="8">
                  <c:v>4006.9947802135662</c:v>
                </c:pt>
                <c:pt idx="9">
                  <c:v>4006.9947802135662</c:v>
                </c:pt>
                <c:pt idx="10">
                  <c:v>4006.9947802135662</c:v>
                </c:pt>
                <c:pt idx="11">
                  <c:v>4006.9947802135662</c:v>
                </c:pt>
                <c:pt idx="12">
                  <c:v>4006.9947802135662</c:v>
                </c:pt>
                <c:pt idx="13">
                  <c:v>4006.9947802135662</c:v>
                </c:pt>
                <c:pt idx="14">
                  <c:v>4006.9947802135662</c:v>
                </c:pt>
                <c:pt idx="15">
                  <c:v>4006.9947802135662</c:v>
                </c:pt>
                <c:pt idx="16">
                  <c:v>4006.9947802135662</c:v>
                </c:pt>
                <c:pt idx="17">
                  <c:v>4006.9947802135662</c:v>
                </c:pt>
                <c:pt idx="18">
                  <c:v>4006.9947802135662</c:v>
                </c:pt>
                <c:pt idx="19">
                  <c:v>4006.9947802135662</c:v>
                </c:pt>
                <c:pt idx="20">
                  <c:v>4006.9947802135662</c:v>
                </c:pt>
                <c:pt idx="21">
                  <c:v>4006.9947802135662</c:v>
                </c:pt>
                <c:pt idx="22">
                  <c:v>4006.9947802135662</c:v>
                </c:pt>
                <c:pt idx="23">
                  <c:v>4006.9947802135662</c:v>
                </c:pt>
                <c:pt idx="24">
                  <c:v>4006.9947802135662</c:v>
                </c:pt>
              </c:numCache>
            </c:numRef>
          </c:val>
          <c:smooth val="0"/>
          <c:extLst>
            <c:ext xmlns:c16="http://schemas.microsoft.com/office/drawing/2014/chart" uri="{C3380CC4-5D6E-409C-BE32-E72D297353CC}">
              <c16:uniqueId val="{00000002-C088-4205-BED5-96F2D9DD70F1}"/>
            </c:ext>
          </c:extLst>
        </c:ser>
        <c:ser>
          <c:idx val="2"/>
          <c:order val="1"/>
          <c:tx>
            <c:v>Emissions from livestock</c:v>
          </c:tx>
          <c:spPr>
            <a:ln w="28575" cap="rnd">
              <a:solidFill>
                <a:schemeClr val="accent6"/>
              </a:solidFill>
              <a:round/>
            </a:ln>
            <a:effectLst/>
          </c:spPr>
          <c:marker>
            <c:symbol val="none"/>
          </c:marker>
          <c:cat>
            <c:strRef>
              <c:f>'A1.2'!$G$12:$G$36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'A1.2'!$H$12:$H$36</c:f>
              <c:numCache>
                <c:formatCode>#,##0</c:formatCode>
                <c:ptCount val="25"/>
                <c:pt idx="0">
                  <c:v>4006.9947802135662</c:v>
                </c:pt>
                <c:pt idx="1">
                  <c:v>4074.6881590497669</c:v>
                </c:pt>
                <c:pt idx="2">
                  <c:v>4162.9498462320789</c:v>
                </c:pt>
                <c:pt idx="3">
                  <c:v>4226.1136666182019</c:v>
                </c:pt>
                <c:pt idx="4">
                  <c:v>4073.2904463272803</c:v>
                </c:pt>
                <c:pt idx="5">
                  <c:v>3983.1945533504736</c:v>
                </c:pt>
                <c:pt idx="6">
                  <c:v>3892.194823056594</c:v>
                </c:pt>
                <c:pt idx="7">
                  <c:v>4028.9885323488493</c:v>
                </c:pt>
                <c:pt idx="8">
                  <c:v>4064.347443054181</c:v>
                </c:pt>
                <c:pt idx="9">
                  <c:v>3901.9013484209859</c:v>
                </c:pt>
                <c:pt idx="10">
                  <c:v>3799.4524122306475</c:v>
                </c:pt>
                <c:pt idx="11">
                  <c:v>3737.2222819315962</c:v>
                </c:pt>
                <c:pt idx="12">
                  <c:v>3548.4403830982701</c:v>
                </c:pt>
                <c:pt idx="13">
                  <c:v>3492.4369092534012</c:v>
                </c:pt>
                <c:pt idx="14">
                  <c:v>3555.0578188562226</c:v>
                </c:pt>
                <c:pt idx="15">
                  <c:v>3563.7953239030198</c:v>
                </c:pt>
                <c:pt idx="16">
                  <c:v>3563.6840879343085</c:v>
                </c:pt>
                <c:pt idx="17">
                  <c:v>3601.8688727577801</c:v>
                </c:pt>
                <c:pt idx="18">
                  <c:v>3766.5196034710752</c:v>
                </c:pt>
                <c:pt idx="19">
                  <c:v>3779.7364856925465</c:v>
                </c:pt>
                <c:pt idx="20">
                  <c:v>3783.3618345683508</c:v>
                </c:pt>
                <c:pt idx="21">
                  <c:v>3824.9569467499305</c:v>
                </c:pt>
                <c:pt idx="22">
                  <c:v>3741.1921890915773</c:v>
                </c:pt>
                <c:pt idx="23">
                  <c:v>3772.3426463262354</c:v>
                </c:pt>
                <c:pt idx="24">
                  <c:v>3694.9657275040654</c:v>
                </c:pt>
              </c:numCache>
            </c:numRef>
          </c:val>
          <c:smooth val="0"/>
          <c:extLst>
            <c:ext xmlns:c16="http://schemas.microsoft.com/office/drawing/2014/chart" uri="{C3380CC4-5D6E-409C-BE32-E72D297353CC}">
              <c16:uniqueId val="{00000003-C088-4205-BED5-96F2D9DD70F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GHG Emissions (ktCO</a:t>
                </a:r>
                <a:r>
                  <a:rPr lang="en-GB" baseline="-25000"/>
                  <a:t>2</a:t>
                </a:r>
                <a:r>
                  <a:rPr lang="en-GB"/>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0.13456400006568561"/>
          <c:y val="0.9372994104380169"/>
          <c:w val="0.86543599993431441"/>
          <c:h val="5.5243461401495671E-2"/>
        </c:manualLayout>
      </c:layout>
      <c:overlay val="0"/>
      <c:spPr>
        <a:noFill/>
        <a:ln w="3175">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18449444370156"/>
          <c:y val="5.5417560242155661E-2"/>
          <c:w val="0.81767787310010243"/>
          <c:h val="0.70139326554029979"/>
        </c:manualLayout>
      </c:layout>
      <c:barChart>
        <c:barDir val="col"/>
        <c:grouping val="clustered"/>
        <c:varyColors val="0"/>
        <c:ser>
          <c:idx val="1"/>
          <c:order val="2"/>
          <c:tx>
            <c:v>Nitrogen fertiliser emissions</c:v>
          </c:tx>
          <c:spPr>
            <a:solidFill>
              <a:schemeClr val="accent6">
                <a:lumMod val="20000"/>
                <a:lumOff val="80000"/>
              </a:schemeClr>
            </a:solidFill>
            <a:ln>
              <a:solidFill>
                <a:sysClr val="windowText" lastClr="000000"/>
              </a:solidFill>
            </a:ln>
            <a:effectLst/>
          </c:spPr>
          <c:invertIfNegative val="0"/>
          <c:cat>
            <c:strRef>
              <c:f>'A1.3'!$G$12:$G$36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'A1.3'!$I$12:$I$36</c:f>
              <c:numCache>
                <c:formatCode>#,##0</c:formatCode>
                <c:ptCount val="25"/>
                <c:pt idx="0">
                  <c:v>743.96336217626038</c:v>
                </c:pt>
                <c:pt idx="1">
                  <c:v>675.43635549795681</c:v>
                </c:pt>
                <c:pt idx="2">
                  <c:v>631.63371104890211</c:v>
                </c:pt>
                <c:pt idx="3">
                  <c:v>677.58429448442803</c:v>
                </c:pt>
                <c:pt idx="4">
                  <c:v>569.19399228858572</c:v>
                </c:pt>
                <c:pt idx="5">
                  <c:v>513.33515252023653</c:v>
                </c:pt>
                <c:pt idx="6">
                  <c:v>458.52979573667659</c:v>
                </c:pt>
                <c:pt idx="7">
                  <c:v>465.5111349313238</c:v>
                </c:pt>
                <c:pt idx="8">
                  <c:v>474.71045329940091</c:v>
                </c:pt>
                <c:pt idx="9">
                  <c:v>504.33318345389677</c:v>
                </c:pt>
                <c:pt idx="10">
                  <c:v>460.50974565041139</c:v>
                </c:pt>
                <c:pt idx="11">
                  <c:v>422.80076268451307</c:v>
                </c:pt>
                <c:pt idx="12">
                  <c:v>317.33027994018704</c:v>
                </c:pt>
                <c:pt idx="13">
                  <c:v>347.98921220762679</c:v>
                </c:pt>
                <c:pt idx="14">
                  <c:v>377.39674031145131</c:v>
                </c:pt>
                <c:pt idx="15">
                  <c:v>375.0933364365298</c:v>
                </c:pt>
                <c:pt idx="16">
                  <c:v>369.0582308343773</c:v>
                </c:pt>
                <c:pt idx="17">
                  <c:v>383.2043643937053</c:v>
                </c:pt>
                <c:pt idx="18">
                  <c:v>434.28676345123063</c:v>
                </c:pt>
                <c:pt idx="19">
                  <c:v>334.70652562767054</c:v>
                </c:pt>
                <c:pt idx="20">
                  <c:v>414.6919940454805</c:v>
                </c:pt>
                <c:pt idx="21">
                  <c:v>436.04966286786885</c:v>
                </c:pt>
                <c:pt idx="22">
                  <c:v>395.86284133945236</c:v>
                </c:pt>
                <c:pt idx="23">
                  <c:v>401.7089855374017</c:v>
                </c:pt>
                <c:pt idx="24">
                  <c:v>385.8146093806829</c:v>
                </c:pt>
              </c:numCache>
            </c:numRef>
          </c:val>
          <c:extLst>
            <c:ext xmlns:c16="http://schemas.microsoft.com/office/drawing/2014/chart" uri="{C3380CC4-5D6E-409C-BE32-E72D297353CC}">
              <c16:uniqueId val="{00000004-0E64-4D8F-A258-0C56E746D99E}"/>
            </c:ext>
          </c:extLst>
        </c:ser>
        <c:dLbls>
          <c:showLegendKey val="0"/>
          <c:showVal val="0"/>
          <c:showCatName val="0"/>
          <c:showSerName val="0"/>
          <c:showPercent val="0"/>
          <c:showBubbleSize val="0"/>
        </c:dLbls>
        <c:gapWidth val="150"/>
        <c:axId val="588086760"/>
        <c:axId val="588086432"/>
      </c:barChart>
      <c:lineChart>
        <c:grouping val="standard"/>
        <c:varyColors val="0"/>
        <c:ser>
          <c:idx val="0"/>
          <c:order val="0"/>
          <c:tx>
            <c:strRef>
              <c:f>'A1.3'!$G$11</c:f>
              <c:strCache>
                <c:ptCount val="1"/>
                <c:pt idx="0">
                  <c:v>BaseYear</c:v>
                </c:pt>
              </c:strCache>
            </c:strRef>
          </c:tx>
          <c:spPr>
            <a:ln w="9525" cap="rnd">
              <a:solidFill>
                <a:schemeClr val="accent6">
                  <a:lumMod val="50000"/>
                </a:schemeClr>
              </a:solidFill>
              <a:prstDash val="dash"/>
              <a:round/>
            </a:ln>
            <a:effectLst/>
          </c:spPr>
          <c:marker>
            <c:symbol val="none"/>
          </c:marker>
          <c:cat>
            <c:strRef>
              <c:f>'A1.3'!$G$12:$G$36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1.3'!$H$11,'A1.3'!$H$11,'A1.3'!$H$11,'A1.3'!$H$11,'A1.3'!$H$11,'A1.3'!$H$11,'A1.3'!$H$11,'A1.3'!$H$11,'A1.3'!$H$11,'A1.3'!$H$11,'A1.3'!$H$11,'A1.3'!$H$11,'A1.3'!$H$11,'A1.3'!$H$11,'A1.3'!$H$11,'A1.3'!$H$11,'A1.3'!$H$11,'A1.3'!$H$11,'A1.3'!$H$11,'A1.3'!$H$11,'A1.3'!$H$11,'A1.3'!$H$11,'A1.3'!$H$11,'A1.3'!$H$11,'A1.3'!$H$11)</c:f>
              <c:numCache>
                <c:formatCode>#,##0</c:formatCode>
                <c:ptCount val="25"/>
                <c:pt idx="0">
                  <c:v>981.2361300684679</c:v>
                </c:pt>
                <c:pt idx="1">
                  <c:v>981.2361300684679</c:v>
                </c:pt>
                <c:pt idx="2">
                  <c:v>981.2361300684679</c:v>
                </c:pt>
                <c:pt idx="3">
                  <c:v>981.2361300684679</c:v>
                </c:pt>
                <c:pt idx="4">
                  <c:v>981.2361300684679</c:v>
                </c:pt>
                <c:pt idx="5">
                  <c:v>981.2361300684679</c:v>
                </c:pt>
                <c:pt idx="6">
                  <c:v>981.2361300684679</c:v>
                </c:pt>
                <c:pt idx="7">
                  <c:v>981.2361300684679</c:v>
                </c:pt>
                <c:pt idx="8">
                  <c:v>981.2361300684679</c:v>
                </c:pt>
                <c:pt idx="9">
                  <c:v>981.2361300684679</c:v>
                </c:pt>
                <c:pt idx="10">
                  <c:v>981.2361300684679</c:v>
                </c:pt>
                <c:pt idx="11">
                  <c:v>981.2361300684679</c:v>
                </c:pt>
                <c:pt idx="12">
                  <c:v>981.2361300684679</c:v>
                </c:pt>
                <c:pt idx="13">
                  <c:v>981.2361300684679</c:v>
                </c:pt>
                <c:pt idx="14">
                  <c:v>981.2361300684679</c:v>
                </c:pt>
                <c:pt idx="15">
                  <c:v>981.2361300684679</c:v>
                </c:pt>
                <c:pt idx="16">
                  <c:v>981.2361300684679</c:v>
                </c:pt>
                <c:pt idx="17">
                  <c:v>981.2361300684679</c:v>
                </c:pt>
                <c:pt idx="18">
                  <c:v>981.2361300684679</c:v>
                </c:pt>
                <c:pt idx="19">
                  <c:v>981.2361300684679</c:v>
                </c:pt>
                <c:pt idx="20">
                  <c:v>981.2361300684679</c:v>
                </c:pt>
                <c:pt idx="21">
                  <c:v>981.2361300684679</c:v>
                </c:pt>
                <c:pt idx="22">
                  <c:v>981.2361300684679</c:v>
                </c:pt>
                <c:pt idx="23">
                  <c:v>981.2361300684679</c:v>
                </c:pt>
                <c:pt idx="24">
                  <c:v>981.2361300684679</c:v>
                </c:pt>
              </c:numCache>
            </c:numRef>
          </c:val>
          <c:smooth val="0"/>
          <c:extLst>
            <c:ext xmlns:c16="http://schemas.microsoft.com/office/drawing/2014/chart" uri="{C3380CC4-5D6E-409C-BE32-E72D297353CC}">
              <c16:uniqueId val="{00000002-0E64-4D8F-A258-0C56E746D99E}"/>
            </c:ext>
          </c:extLst>
        </c:ser>
        <c:ser>
          <c:idx val="2"/>
          <c:order val="1"/>
          <c:tx>
            <c:v>Emissions from total fertiliser use</c:v>
          </c:tx>
          <c:spPr>
            <a:ln w="28575" cap="rnd">
              <a:solidFill>
                <a:schemeClr val="accent6"/>
              </a:solidFill>
              <a:round/>
            </a:ln>
            <a:effectLst/>
          </c:spPr>
          <c:marker>
            <c:symbol val="none"/>
          </c:marker>
          <c:cat>
            <c:strRef>
              <c:f>'A1.3'!$G$12:$G$36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'A1.3'!$H$12:$H$36</c:f>
              <c:numCache>
                <c:formatCode>#,##0</c:formatCode>
                <c:ptCount val="25"/>
                <c:pt idx="0">
                  <c:v>981.2361300684679</c:v>
                </c:pt>
                <c:pt idx="1">
                  <c:v>914.79712315180223</c:v>
                </c:pt>
                <c:pt idx="2">
                  <c:v>884.25727547726706</c:v>
                </c:pt>
                <c:pt idx="3">
                  <c:v>936.65067951715253</c:v>
                </c:pt>
                <c:pt idx="4">
                  <c:v>818.55288244038957</c:v>
                </c:pt>
                <c:pt idx="5">
                  <c:v>760.56708517631023</c:v>
                </c:pt>
                <c:pt idx="6">
                  <c:v>690.60533945841041</c:v>
                </c:pt>
                <c:pt idx="7">
                  <c:v>705.02939547208814</c:v>
                </c:pt>
                <c:pt idx="8">
                  <c:v>722.48153655295846</c:v>
                </c:pt>
                <c:pt idx="9">
                  <c:v>742.29215067135272</c:v>
                </c:pt>
                <c:pt idx="10">
                  <c:v>693.03610055239039</c:v>
                </c:pt>
                <c:pt idx="11">
                  <c:v>659.86423653124984</c:v>
                </c:pt>
                <c:pt idx="12">
                  <c:v>534.57826580784695</c:v>
                </c:pt>
                <c:pt idx="13">
                  <c:v>562.53344994301938</c:v>
                </c:pt>
                <c:pt idx="14">
                  <c:v>596.68632097505315</c:v>
                </c:pt>
                <c:pt idx="15">
                  <c:v>596.20357416916136</c:v>
                </c:pt>
                <c:pt idx="16">
                  <c:v>594.83473392382894</c:v>
                </c:pt>
                <c:pt idx="17">
                  <c:v>613.33833429497395</c:v>
                </c:pt>
                <c:pt idx="18">
                  <c:v>678.95819057982465</c:v>
                </c:pt>
                <c:pt idx="19">
                  <c:v>583.90712133244722</c:v>
                </c:pt>
                <c:pt idx="20">
                  <c:v>666.95636040079785</c:v>
                </c:pt>
                <c:pt idx="21">
                  <c:v>693.21361940003055</c:v>
                </c:pt>
                <c:pt idx="22">
                  <c:v>650.54677152067632</c:v>
                </c:pt>
                <c:pt idx="23">
                  <c:v>658.27430360956214</c:v>
                </c:pt>
                <c:pt idx="24">
                  <c:v>639.77745025014337</c:v>
                </c:pt>
              </c:numCache>
            </c:numRef>
          </c:val>
          <c:smooth val="0"/>
          <c:extLst>
            <c:ext xmlns:c16="http://schemas.microsoft.com/office/drawing/2014/chart" uri="{C3380CC4-5D6E-409C-BE32-E72D297353CC}">
              <c16:uniqueId val="{00000003-0E64-4D8F-A258-0C56E746D99E}"/>
            </c:ext>
          </c:extLst>
        </c:ser>
        <c:dLbls>
          <c:showLegendKey val="0"/>
          <c:showVal val="0"/>
          <c:showCatName val="0"/>
          <c:showSerName val="0"/>
          <c:showPercent val="0"/>
          <c:showBubbleSize val="0"/>
        </c:dLbls>
        <c:marker val="1"/>
        <c:smooth val="0"/>
        <c:axId val="588086760"/>
        <c:axId val="588086432"/>
      </c:lineChart>
      <c:date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0"/>
        <c:lblOffset val="100"/>
        <c:baseTimeUnit val="days"/>
      </c:date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GHG Emissions (ktCO</a:t>
                </a:r>
                <a:r>
                  <a:rPr lang="en-GB" baseline="-25000"/>
                  <a:t>2</a:t>
                </a:r>
                <a:r>
                  <a:rPr lang="en-GB"/>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
          <c:y val="0.94484653097608085"/>
          <c:w val="0.996052192127452"/>
          <c:h val="5.1855890655177539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72838192523232"/>
          <c:y val="5.1397515019562266E-2"/>
          <c:w val="0.82606494289565136"/>
          <c:h val="0.76187564064601487"/>
        </c:manualLayout>
      </c:layout>
      <c:lineChart>
        <c:grouping val="standard"/>
        <c:varyColors val="0"/>
        <c:ser>
          <c:idx val="0"/>
          <c:order val="0"/>
          <c:tx>
            <c:strRef>
              <c:f>'A1.4'!$G$11</c:f>
              <c:strCache>
                <c:ptCount val="1"/>
                <c:pt idx="0">
                  <c:v>BaseYear</c:v>
                </c:pt>
              </c:strCache>
            </c:strRef>
          </c:tx>
          <c:spPr>
            <a:ln w="9525" cap="rnd">
              <a:solidFill>
                <a:schemeClr val="accent6">
                  <a:lumMod val="50000"/>
                </a:schemeClr>
              </a:solidFill>
              <a:prstDash val="dash"/>
              <a:round/>
            </a:ln>
            <a:effectLst/>
          </c:spPr>
          <c:marker>
            <c:symbol val="none"/>
          </c:marker>
          <c:cat>
            <c:strRef>
              <c:f>'A1.4'!$G$12:$G$36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1.4'!$H$11,'A1.4'!$H$11,'A1.4'!$H$11,'A1.4'!$H$11,'A1.4'!$H$11,'A1.4'!$H$11,'A1.4'!$H$11,'A1.4'!$H$11,'A1.4'!$H$11,'A1.4'!$H$11,'A1.4'!$H$11,'A1.4'!$H$11,'A1.4'!$H$11,'A1.4'!$H$11,'A1.4'!$H$11,'A1.4'!$H$11,'A1.4'!$H$11,'A1.4'!$H$11,'A1.4'!$H$11,'A1.4'!$H$11,'A1.4'!$H$11,'A1.4'!$H$11,'A1.4'!$H$11,'A1.4'!$H$11,'A1.4'!$H$11)</c:f>
              <c:numCache>
                <c:formatCode>#,##0</c:formatCode>
                <c:ptCount val="25"/>
                <c:pt idx="0">
                  <c:v>609.28367575799723</c:v>
                </c:pt>
                <c:pt idx="1">
                  <c:v>609.28367575799723</c:v>
                </c:pt>
                <c:pt idx="2">
                  <c:v>609.28367575799723</c:v>
                </c:pt>
                <c:pt idx="3">
                  <c:v>609.28367575799723</c:v>
                </c:pt>
                <c:pt idx="4">
                  <c:v>609.28367575799723</c:v>
                </c:pt>
                <c:pt idx="5">
                  <c:v>609.28367575799723</c:v>
                </c:pt>
                <c:pt idx="6">
                  <c:v>609.28367575799723</c:v>
                </c:pt>
                <c:pt idx="7">
                  <c:v>609.28367575799723</c:v>
                </c:pt>
                <c:pt idx="8">
                  <c:v>609.28367575799723</c:v>
                </c:pt>
                <c:pt idx="9">
                  <c:v>609.28367575799723</c:v>
                </c:pt>
                <c:pt idx="10">
                  <c:v>609.28367575799723</c:v>
                </c:pt>
                <c:pt idx="11">
                  <c:v>609.28367575799723</c:v>
                </c:pt>
                <c:pt idx="12">
                  <c:v>609.28367575799723</c:v>
                </c:pt>
                <c:pt idx="13">
                  <c:v>609.28367575799723</c:v>
                </c:pt>
                <c:pt idx="14">
                  <c:v>609.28367575799723</c:v>
                </c:pt>
                <c:pt idx="15">
                  <c:v>609.28367575799723</c:v>
                </c:pt>
                <c:pt idx="16">
                  <c:v>609.28367575799723</c:v>
                </c:pt>
                <c:pt idx="17">
                  <c:v>609.28367575799723</c:v>
                </c:pt>
                <c:pt idx="18">
                  <c:v>609.28367575799723</c:v>
                </c:pt>
                <c:pt idx="19">
                  <c:v>609.28367575799723</c:v>
                </c:pt>
                <c:pt idx="20">
                  <c:v>609.28367575799723</c:v>
                </c:pt>
                <c:pt idx="21">
                  <c:v>609.28367575799723</c:v>
                </c:pt>
                <c:pt idx="22">
                  <c:v>609.28367575799723</c:v>
                </c:pt>
                <c:pt idx="23">
                  <c:v>609.28367575799723</c:v>
                </c:pt>
                <c:pt idx="24">
                  <c:v>609.28367575799723</c:v>
                </c:pt>
              </c:numCache>
            </c:numRef>
          </c:val>
          <c:smooth val="0"/>
          <c:extLst>
            <c:ext xmlns:c16="http://schemas.microsoft.com/office/drawing/2014/chart" uri="{C3380CC4-5D6E-409C-BE32-E72D297353CC}">
              <c16:uniqueId val="{00000002-3B4B-4E7B-A869-8C021AF635AD}"/>
            </c:ext>
          </c:extLst>
        </c:ser>
        <c:ser>
          <c:idx val="2"/>
          <c:order val="1"/>
          <c:tx>
            <c:v>Emissions from farm machinery</c:v>
          </c:tx>
          <c:spPr>
            <a:ln w="28575" cap="rnd">
              <a:solidFill>
                <a:schemeClr val="accent6"/>
              </a:solidFill>
              <a:round/>
            </a:ln>
            <a:effectLst/>
          </c:spPr>
          <c:marker>
            <c:symbol val="none"/>
          </c:marker>
          <c:cat>
            <c:strRef>
              <c:f>'A1.4'!$G$12:$G$36</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'A1.4'!$H$12:$H$36</c:f>
              <c:numCache>
                <c:formatCode>#,##0</c:formatCode>
                <c:ptCount val="25"/>
                <c:pt idx="0">
                  <c:v>609.28367575799723</c:v>
                </c:pt>
                <c:pt idx="1">
                  <c:v>619.96465017441585</c:v>
                </c:pt>
                <c:pt idx="2">
                  <c:v>602.88568323220454</c:v>
                </c:pt>
                <c:pt idx="3">
                  <c:v>596.70250306467358</c:v>
                </c:pt>
                <c:pt idx="4">
                  <c:v>574.72515472052055</c:v>
                </c:pt>
                <c:pt idx="5">
                  <c:v>583.93847385098525</c:v>
                </c:pt>
                <c:pt idx="6">
                  <c:v>580.71235228365651</c:v>
                </c:pt>
                <c:pt idx="7">
                  <c:v>576.97378186248329</c:v>
                </c:pt>
                <c:pt idx="8">
                  <c:v>556.4994976470872</c:v>
                </c:pt>
                <c:pt idx="9">
                  <c:v>550.61969585565191</c:v>
                </c:pt>
                <c:pt idx="10">
                  <c:v>521.55781288540254</c:v>
                </c:pt>
                <c:pt idx="11">
                  <c:v>497.07535692903213</c:v>
                </c:pt>
                <c:pt idx="12">
                  <c:v>473.44453642950839</c:v>
                </c:pt>
                <c:pt idx="13">
                  <c:v>480.56791703344271</c:v>
                </c:pt>
                <c:pt idx="14">
                  <c:v>480.53458747818991</c:v>
                </c:pt>
                <c:pt idx="15">
                  <c:v>486.47761581387749</c:v>
                </c:pt>
                <c:pt idx="16">
                  <c:v>496.23526410465138</c:v>
                </c:pt>
                <c:pt idx="17">
                  <c:v>488.48665221784199</c:v>
                </c:pt>
                <c:pt idx="18">
                  <c:v>493.10865682121351</c:v>
                </c:pt>
                <c:pt idx="19">
                  <c:v>511.69891091504724</c:v>
                </c:pt>
                <c:pt idx="20">
                  <c:v>537.2505063053685</c:v>
                </c:pt>
                <c:pt idx="21">
                  <c:v>531.41693199462281</c:v>
                </c:pt>
                <c:pt idx="22">
                  <c:v>531.41813553382281</c:v>
                </c:pt>
                <c:pt idx="23">
                  <c:v>534.86207323923725</c:v>
                </c:pt>
                <c:pt idx="24">
                  <c:v>528.36688356421291</c:v>
                </c:pt>
              </c:numCache>
            </c:numRef>
          </c:val>
          <c:smooth val="0"/>
          <c:extLst>
            <c:ext xmlns:c16="http://schemas.microsoft.com/office/drawing/2014/chart" uri="{C3380CC4-5D6E-409C-BE32-E72D297353CC}">
              <c16:uniqueId val="{00000003-3B4B-4E7B-A869-8C021AF635AD}"/>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0149374571543659"/>
              <c:y val="0.8860276520553040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GHG Emissions (ktCO</a:t>
                </a:r>
                <a:r>
                  <a:rPr lang="en-GB" baseline="-25000"/>
                  <a:t>2</a:t>
                </a:r>
                <a:r>
                  <a:rPr lang="en-GB"/>
                  <a:t>e)</a:t>
                </a:r>
              </a:p>
            </c:rich>
          </c:tx>
          <c:layout>
            <c:manualLayout>
              <c:xMode val="edge"/>
              <c:yMode val="edge"/>
              <c:x val="1.4133954227195124E-2"/>
              <c:y val="0.18848560250135055"/>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3.6889548597145001E-2"/>
          <c:y val="0.9372994104380169"/>
          <c:w val="0.96311045140285501"/>
          <c:h val="5.5243461401495671E-2"/>
        </c:manualLayout>
      </c:layout>
      <c:overlay val="0"/>
      <c:spPr>
        <a:noFill/>
        <a:ln w="3175">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18529019009967"/>
          <c:y val="6.3448013992737015E-2"/>
          <c:w val="0.77959852163649812"/>
          <c:h val="0.74421789381590464"/>
        </c:manualLayout>
      </c:layout>
      <c:barChart>
        <c:barDir val="col"/>
        <c:grouping val="clustered"/>
        <c:varyColors val="0"/>
        <c:ser>
          <c:idx val="0"/>
          <c:order val="0"/>
          <c:tx>
            <c:strRef>
              <c:f>'A3.2'!$B$3</c:f>
              <c:strCache>
                <c:ptCount val="1"/>
              </c:strCache>
            </c:strRef>
          </c:tx>
          <c:spPr>
            <a:solidFill>
              <a:schemeClr val="accent6"/>
            </a:solidFill>
            <a:ln>
              <a:solidFill>
                <a:sysClr val="windowText" lastClr="000000"/>
              </a:solidFill>
            </a:ln>
            <a:effectLst/>
          </c:spPr>
          <c:invertIfNegative val="0"/>
          <c:cat>
            <c:numRef>
              <c:f>'A3.2'!$F$11:$F$16</c:f>
              <c:numCache>
                <c:formatCode>General</c:formatCode>
                <c:ptCount val="6"/>
                <c:pt idx="0">
                  <c:v>2017</c:v>
                </c:pt>
                <c:pt idx="1">
                  <c:v>2018</c:v>
                </c:pt>
                <c:pt idx="2">
                  <c:v>2019</c:v>
                </c:pt>
                <c:pt idx="3">
                  <c:v>2020</c:v>
                </c:pt>
                <c:pt idx="4">
                  <c:v>2021</c:v>
                </c:pt>
                <c:pt idx="5">
                  <c:v>2022</c:v>
                </c:pt>
              </c:numCache>
            </c:numRef>
          </c:cat>
          <c:val>
            <c:numRef>
              <c:f>'A3.2'!$G$11:$G$16</c:f>
              <c:numCache>
                <c:formatCode>"£"#,##0_);[Red]\("£"#,##0\)</c:formatCode>
                <c:ptCount val="6"/>
                <c:pt idx="0">
                  <c:v>889933.12</c:v>
                </c:pt>
                <c:pt idx="1">
                  <c:v>7781792.71</c:v>
                </c:pt>
                <c:pt idx="2">
                  <c:v>6334442.7300000004</c:v>
                </c:pt>
                <c:pt idx="3">
                  <c:v>1268722.71</c:v>
                </c:pt>
                <c:pt idx="4">
                  <c:v>1624729.35</c:v>
                </c:pt>
                <c:pt idx="5">
                  <c:v>1284865.83</c:v>
                </c:pt>
              </c:numCache>
            </c:numRef>
          </c:val>
          <c:extLst>
            <c:ext xmlns:c16="http://schemas.microsoft.com/office/drawing/2014/chart" uri="{C3380CC4-5D6E-409C-BE32-E72D297353CC}">
              <c16:uniqueId val="{00000000-2451-45D0-BFFA-BB6CDD6906B1}"/>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Annual financial assistance under the Farm Business Grant Scheme (£)</a:t>
                </a:r>
              </a:p>
            </c:rich>
          </c:tx>
          <c:layout>
            <c:manualLayout>
              <c:xMode val="edge"/>
              <c:yMode val="edge"/>
              <c:x val="9.5647550978371406E-3"/>
              <c:y val="7.102808756650494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53178244001972"/>
          <c:y val="5.5555519177566411E-2"/>
          <c:w val="0.78628241613741168"/>
          <c:h val="0.74421789381590464"/>
        </c:manualLayout>
      </c:layout>
      <c:barChart>
        <c:barDir val="col"/>
        <c:grouping val="clustered"/>
        <c:varyColors val="0"/>
        <c:ser>
          <c:idx val="0"/>
          <c:order val="0"/>
          <c:tx>
            <c:strRef>
              <c:f>'A3.3'!$H$10</c:f>
              <c:strCache>
                <c:ptCount val="1"/>
                <c:pt idx="0">
                  <c:v>Newly registered businesses</c:v>
                </c:pt>
              </c:strCache>
            </c:strRef>
          </c:tx>
          <c:spPr>
            <a:solidFill>
              <a:schemeClr val="accent6"/>
            </a:solidFill>
            <a:ln>
              <a:solidFill>
                <a:sysClr val="windowText" lastClr="000000"/>
              </a:solidFill>
            </a:ln>
            <a:effectLst/>
          </c:spPr>
          <c:invertIfNegative val="0"/>
          <c:cat>
            <c:numRef>
              <c:f>'A3.3'!$G$11:$G$16</c:f>
              <c:numCache>
                <c:formatCode>General</c:formatCode>
                <c:ptCount val="6"/>
                <c:pt idx="0">
                  <c:v>2016</c:v>
                </c:pt>
                <c:pt idx="1">
                  <c:v>2017</c:v>
                </c:pt>
                <c:pt idx="2">
                  <c:v>2018</c:v>
                </c:pt>
                <c:pt idx="3">
                  <c:v>2019</c:v>
                </c:pt>
                <c:pt idx="4">
                  <c:v>2020</c:v>
                </c:pt>
                <c:pt idx="5">
                  <c:v>2021</c:v>
                </c:pt>
              </c:numCache>
            </c:numRef>
          </c:cat>
          <c:val>
            <c:numRef>
              <c:f>'A3.3'!$H$11:$H$16</c:f>
              <c:numCache>
                <c:formatCode>#,##0_ ;\-#,##0\ </c:formatCode>
                <c:ptCount val="6"/>
                <c:pt idx="0">
                  <c:v>4759</c:v>
                </c:pt>
                <c:pt idx="1">
                  <c:v>2991</c:v>
                </c:pt>
                <c:pt idx="2">
                  <c:v>1416</c:v>
                </c:pt>
                <c:pt idx="3">
                  <c:v>1383</c:v>
                </c:pt>
                <c:pt idx="4">
                  <c:v>762</c:v>
                </c:pt>
                <c:pt idx="5">
                  <c:v>634</c:v>
                </c:pt>
              </c:numCache>
            </c:numRef>
          </c:val>
          <c:extLst>
            <c:ext xmlns:c16="http://schemas.microsoft.com/office/drawing/2014/chart" uri="{C3380CC4-5D6E-409C-BE32-E72D297353CC}">
              <c16:uniqueId val="{00000000-CA4B-4E4D-AD98-EC2A47E840B0}"/>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registered businesses </a:t>
                </a:r>
              </a:p>
            </c:rich>
          </c:tx>
          <c:layout>
            <c:manualLayout>
              <c:xMode val="edge"/>
              <c:yMode val="edge"/>
              <c:x val="4.1659883322793773E-2"/>
              <c:y val="0.1004028603505600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695335015921"/>
          <c:y val="5.5555519177566411E-2"/>
          <c:w val="0.83554458624568395"/>
          <c:h val="0.74421789381590464"/>
        </c:manualLayout>
      </c:layout>
      <c:barChart>
        <c:barDir val="col"/>
        <c:grouping val="clustered"/>
        <c:varyColors val="0"/>
        <c:ser>
          <c:idx val="0"/>
          <c:order val="0"/>
          <c:tx>
            <c:strRef>
              <c:f>'A3.4'!$H$10</c:f>
              <c:strCache>
                <c:ptCount val="1"/>
                <c:pt idx="0">
                  <c:v>Number of Projects (annual)</c:v>
                </c:pt>
              </c:strCache>
            </c:strRef>
          </c:tx>
          <c:spPr>
            <a:solidFill>
              <a:schemeClr val="accent6"/>
            </a:solidFill>
            <a:ln>
              <a:solidFill>
                <a:sysClr val="windowText" lastClr="000000"/>
              </a:solidFill>
            </a:ln>
            <a:effectLst/>
          </c:spPr>
          <c:invertIfNegative val="0"/>
          <c:cat>
            <c:numRef>
              <c:f>'A3.4'!$G$11:$G$15</c:f>
              <c:numCache>
                <c:formatCode>General</c:formatCode>
                <c:ptCount val="5"/>
                <c:pt idx="0">
                  <c:v>2016</c:v>
                </c:pt>
                <c:pt idx="1">
                  <c:v>2017</c:v>
                </c:pt>
                <c:pt idx="2">
                  <c:v>2018</c:v>
                </c:pt>
                <c:pt idx="3">
                  <c:v>2019</c:v>
                </c:pt>
                <c:pt idx="4">
                  <c:v>2020</c:v>
                </c:pt>
              </c:numCache>
            </c:numRef>
          </c:cat>
          <c:val>
            <c:numRef>
              <c:f>'A3.4'!$H$11:$H$15</c:f>
              <c:numCache>
                <c:formatCode>General</c:formatCode>
                <c:ptCount val="5"/>
                <c:pt idx="0">
                  <c:v>19</c:v>
                </c:pt>
                <c:pt idx="1">
                  <c:v>20</c:v>
                </c:pt>
                <c:pt idx="2">
                  <c:v>23</c:v>
                </c:pt>
                <c:pt idx="3">
                  <c:v>2</c:v>
                </c:pt>
                <c:pt idx="4">
                  <c:v>10</c:v>
                </c:pt>
              </c:numCache>
            </c:numRef>
          </c:val>
          <c:extLst>
            <c:ext xmlns:c16="http://schemas.microsoft.com/office/drawing/2014/chart" uri="{C3380CC4-5D6E-409C-BE32-E72D297353CC}">
              <c16:uniqueId val="{00000000-E732-41A4-9081-02CD8C1A8853}"/>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1751056554236452"/>
              <c:y val="0.8987874701034728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Farming Connect demonstration projects with decarbonisation focus</a:t>
                </a:r>
              </a:p>
            </c:rich>
          </c:tx>
          <c:layout>
            <c:manualLayout>
              <c:xMode val="edge"/>
              <c:yMode val="edge"/>
              <c:x val="2.7651299994963428E-2"/>
              <c:y val="0.1117610666313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695335015921"/>
          <c:y val="5.5555519177566411E-2"/>
          <c:w val="0.83554458624568395"/>
          <c:h val="0.74421789381590464"/>
        </c:manualLayout>
      </c:layout>
      <c:barChart>
        <c:barDir val="col"/>
        <c:grouping val="clustered"/>
        <c:varyColors val="0"/>
        <c:ser>
          <c:idx val="0"/>
          <c:order val="0"/>
          <c:tx>
            <c:strRef>
              <c:f>'A3.5'!$H$10</c:f>
              <c:strCache>
                <c:ptCount val="1"/>
                <c:pt idx="0">
                  <c:v>Projects approved (annual)</c:v>
                </c:pt>
              </c:strCache>
            </c:strRef>
          </c:tx>
          <c:spPr>
            <a:solidFill>
              <a:schemeClr val="accent6"/>
            </a:solidFill>
            <a:ln>
              <a:solidFill>
                <a:sysClr val="windowText" lastClr="000000"/>
              </a:solidFill>
            </a:ln>
            <a:effectLst/>
          </c:spPr>
          <c:invertIfNegative val="0"/>
          <c:cat>
            <c:numRef>
              <c:f>'A3.5'!$G$11:$G$14</c:f>
              <c:numCache>
                <c:formatCode>General</c:formatCode>
                <c:ptCount val="4"/>
                <c:pt idx="0">
                  <c:v>2017</c:v>
                </c:pt>
                <c:pt idx="1">
                  <c:v>2018</c:v>
                </c:pt>
                <c:pt idx="2">
                  <c:v>2019</c:v>
                </c:pt>
                <c:pt idx="3">
                  <c:v>2020</c:v>
                </c:pt>
              </c:numCache>
            </c:numRef>
          </c:cat>
          <c:val>
            <c:numRef>
              <c:f>'A3.5'!$H$11:$H$14</c:f>
              <c:numCache>
                <c:formatCode>General</c:formatCode>
                <c:ptCount val="4"/>
                <c:pt idx="0">
                  <c:v>4</c:v>
                </c:pt>
                <c:pt idx="1">
                  <c:v>5</c:v>
                </c:pt>
                <c:pt idx="2">
                  <c:v>6</c:v>
                </c:pt>
                <c:pt idx="3">
                  <c:v>13</c:v>
                </c:pt>
              </c:numCache>
            </c:numRef>
          </c:val>
          <c:extLst>
            <c:ext xmlns:c16="http://schemas.microsoft.com/office/drawing/2014/chart" uri="{C3380CC4-5D6E-409C-BE32-E72D297353CC}">
              <c16:uniqueId val="{00000000-9BF6-46EA-BB97-07D06499E82A}"/>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EIP projects that meet Priority Area 5 </a:t>
                </a:r>
                <a:endParaRPr lang="en-US"/>
              </a:p>
            </c:rich>
          </c:tx>
          <c:layout>
            <c:manualLayout>
              <c:xMode val="edge"/>
              <c:yMode val="edge"/>
              <c:x val="2.7651299994963428E-2"/>
              <c:y val="0.1117610666313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7003353571716"/>
          <c:y val="5.5555519177566411E-2"/>
          <c:w val="0.81111377561004505"/>
          <c:h val="0.74421789381590464"/>
        </c:manualLayout>
      </c:layout>
      <c:barChart>
        <c:barDir val="col"/>
        <c:grouping val="clustered"/>
        <c:varyColors val="0"/>
        <c:ser>
          <c:idx val="1"/>
          <c:order val="0"/>
          <c:spPr>
            <a:solidFill>
              <a:schemeClr val="accent6"/>
            </a:solidFill>
            <a:ln>
              <a:solidFill>
                <a:sysClr val="windowText" lastClr="000000"/>
              </a:solidFill>
            </a:ln>
            <a:effectLst/>
          </c:spPr>
          <c:invertIfNegative val="0"/>
          <c:cat>
            <c:numRef>
              <c:f>'A3.6'!$G$11:$G$17</c:f>
              <c:numCache>
                <c:formatCode>General</c:formatCode>
                <c:ptCount val="7"/>
                <c:pt idx="0">
                  <c:v>2016</c:v>
                </c:pt>
                <c:pt idx="1">
                  <c:v>2017</c:v>
                </c:pt>
                <c:pt idx="2">
                  <c:v>2018</c:v>
                </c:pt>
                <c:pt idx="3">
                  <c:v>2019</c:v>
                </c:pt>
                <c:pt idx="4">
                  <c:v>2020</c:v>
                </c:pt>
                <c:pt idx="5">
                  <c:v>2021</c:v>
                </c:pt>
                <c:pt idx="6">
                  <c:v>2022</c:v>
                </c:pt>
              </c:numCache>
            </c:numRef>
          </c:cat>
          <c:val>
            <c:numRef>
              <c:f>'A3.6'!$H$11:$H$17</c:f>
              <c:numCache>
                <c:formatCode>"£"#,##0_);[Red]\("£"#,##0\)</c:formatCode>
                <c:ptCount val="7"/>
                <c:pt idx="0">
                  <c:v>109184.85</c:v>
                </c:pt>
                <c:pt idx="1">
                  <c:v>1663953.4700000002</c:v>
                </c:pt>
                <c:pt idx="2">
                  <c:v>5166413.0600000005</c:v>
                </c:pt>
                <c:pt idx="3">
                  <c:v>4477800.7899999991</c:v>
                </c:pt>
                <c:pt idx="4">
                  <c:v>2263704.0700000003</c:v>
                </c:pt>
                <c:pt idx="5">
                  <c:v>2435140.84</c:v>
                </c:pt>
                <c:pt idx="6">
                  <c:v>2672457.5</c:v>
                </c:pt>
              </c:numCache>
            </c:numRef>
          </c:val>
          <c:extLst>
            <c:ext xmlns:c16="http://schemas.microsoft.com/office/drawing/2014/chart" uri="{C3380CC4-5D6E-409C-BE32-E72D297353CC}">
              <c16:uniqueId val="{00000001-2A83-4DBD-BC6A-D5C528312899}"/>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 Annual SPG funding (£)</a:t>
                </a:r>
              </a:p>
            </c:rich>
          </c:tx>
          <c:layout>
            <c:manualLayout>
              <c:xMode val="edge"/>
              <c:yMode val="edge"/>
              <c:x val="1.0501307166510907E-2"/>
              <c:y val="0.172513178685716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9453822054391"/>
          <c:y val="5.5555519177566411E-2"/>
          <c:w val="0.83531958656453886"/>
          <c:h val="0.74421789381590464"/>
        </c:manualLayout>
      </c:layout>
      <c:barChart>
        <c:barDir val="col"/>
        <c:grouping val="clustered"/>
        <c:varyColors val="0"/>
        <c:ser>
          <c:idx val="0"/>
          <c:order val="0"/>
          <c:spPr>
            <a:solidFill>
              <a:schemeClr val="accent6"/>
            </a:solidFill>
            <a:ln>
              <a:solidFill>
                <a:sysClr val="windowText" lastClr="000000"/>
              </a:solidFill>
            </a:ln>
            <a:effectLst/>
          </c:spPr>
          <c:invertIfNegative val="0"/>
          <c:cat>
            <c:numRef>
              <c:f>'A3.7'!$G$11:$G$16</c:f>
              <c:numCache>
                <c:formatCode>General</c:formatCode>
                <c:ptCount val="6"/>
                <c:pt idx="0">
                  <c:v>2015</c:v>
                </c:pt>
                <c:pt idx="1">
                  <c:v>2016</c:v>
                </c:pt>
                <c:pt idx="2">
                  <c:v>2017</c:v>
                </c:pt>
                <c:pt idx="3">
                  <c:v>2018</c:v>
                </c:pt>
                <c:pt idx="4">
                  <c:v>2019</c:v>
                </c:pt>
                <c:pt idx="5">
                  <c:v>2020</c:v>
                </c:pt>
              </c:numCache>
            </c:numRef>
          </c:cat>
          <c:val>
            <c:numRef>
              <c:f>'A3.7'!$H$11:$H$16</c:f>
              <c:numCache>
                <c:formatCode>"£"#,##0_);[Red]\("£"#,##0\)</c:formatCode>
                <c:ptCount val="6"/>
                <c:pt idx="0">
                  <c:v>225.20000000000002</c:v>
                </c:pt>
                <c:pt idx="1">
                  <c:v>260.99999999999994</c:v>
                </c:pt>
                <c:pt idx="2">
                  <c:v>281.10000000000008</c:v>
                </c:pt>
                <c:pt idx="3">
                  <c:v>278.09999999999997</c:v>
                </c:pt>
                <c:pt idx="4">
                  <c:v>278</c:v>
                </c:pt>
                <c:pt idx="5">
                  <c:v>278.60000000000002</c:v>
                </c:pt>
              </c:numCache>
            </c:numRef>
          </c:val>
          <c:extLst>
            <c:ext xmlns:c16="http://schemas.microsoft.com/office/drawing/2014/chart" uri="{C3380CC4-5D6E-409C-BE32-E72D297353CC}">
              <c16:uniqueId val="{00000000-A6AA-469B-8370-BF8D69CA29C5}"/>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502864896564052"/>
              <c:y val="0.8707218615216957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BPS and Glastir Payments (£ million)</a:t>
                </a:r>
              </a:p>
            </c:rich>
          </c:tx>
          <c:layout>
            <c:manualLayout>
              <c:xMode val="edge"/>
              <c:yMode val="edge"/>
              <c:x val="2.2523894044258082E-2"/>
              <c:y val="5.5555339122095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1593886593282"/>
          <c:y val="6.9378421370850332E-2"/>
          <c:w val="0.74021150447004824"/>
          <c:h val="0.70434878425726721"/>
        </c:manualLayout>
      </c:layout>
      <c:barChart>
        <c:barDir val="col"/>
        <c:grouping val="clustered"/>
        <c:varyColors val="0"/>
        <c:ser>
          <c:idx val="0"/>
          <c:order val="0"/>
          <c:tx>
            <c:v>Newly registered Stoc+ farms</c:v>
          </c:tx>
          <c:spPr>
            <a:solidFill>
              <a:schemeClr val="accent6"/>
            </a:solidFill>
            <a:ln>
              <a:solidFill>
                <a:sysClr val="windowText" lastClr="000000"/>
              </a:solidFill>
            </a:ln>
            <a:effectLst/>
          </c:spPr>
          <c:invertIfNegative val="0"/>
          <c:cat>
            <c:numRef>
              <c:f>'A3.8'!$E$11:$E$12</c:f>
              <c:numCache>
                <c:formatCode>General</c:formatCode>
                <c:ptCount val="2"/>
                <c:pt idx="0">
                  <c:v>2019</c:v>
                </c:pt>
                <c:pt idx="1">
                  <c:v>2020</c:v>
                </c:pt>
              </c:numCache>
            </c:numRef>
          </c:cat>
          <c:val>
            <c:numRef>
              <c:f>'A3.8'!$F$11:$F$12</c:f>
              <c:numCache>
                <c:formatCode>General</c:formatCode>
                <c:ptCount val="2"/>
                <c:pt idx="0">
                  <c:v>250</c:v>
                </c:pt>
                <c:pt idx="1">
                  <c:v>45</c:v>
                </c:pt>
              </c:numCache>
            </c:numRef>
          </c:val>
          <c:extLst>
            <c:ext xmlns:c16="http://schemas.microsoft.com/office/drawing/2014/chart" uri="{C3380CC4-5D6E-409C-BE32-E72D297353CC}">
              <c16:uniqueId val="{00000000-0A49-40C8-B836-5460052EF1D3}"/>
            </c:ext>
          </c:extLst>
        </c:ser>
        <c:ser>
          <c:idx val="1"/>
          <c:order val="1"/>
          <c:tx>
            <c:v>Newly registered HerdAdvance farms</c:v>
          </c:tx>
          <c:spPr>
            <a:solidFill>
              <a:schemeClr val="accent6">
                <a:lumMod val="40000"/>
                <a:lumOff val="60000"/>
              </a:schemeClr>
            </a:solidFill>
            <a:ln>
              <a:solidFill>
                <a:sysClr val="windowText" lastClr="000000"/>
              </a:solidFill>
            </a:ln>
            <a:effectLst/>
          </c:spPr>
          <c:invertIfNegative val="0"/>
          <c:cat>
            <c:numRef>
              <c:f>'A3.8'!$E$11:$E$12</c:f>
              <c:numCache>
                <c:formatCode>General</c:formatCode>
                <c:ptCount val="2"/>
                <c:pt idx="0">
                  <c:v>2019</c:v>
                </c:pt>
                <c:pt idx="1">
                  <c:v>2020</c:v>
                </c:pt>
              </c:numCache>
            </c:numRef>
          </c:cat>
          <c:val>
            <c:numRef>
              <c:f>'A3.8'!$H$11:$H$12</c:f>
              <c:numCache>
                <c:formatCode>General</c:formatCode>
                <c:ptCount val="2"/>
                <c:pt idx="0">
                  <c:v>325</c:v>
                </c:pt>
                <c:pt idx="1">
                  <c:v>182</c:v>
                </c:pt>
              </c:numCache>
            </c:numRef>
          </c:val>
          <c:extLst>
            <c:ext xmlns:c16="http://schemas.microsoft.com/office/drawing/2014/chart" uri="{C3380CC4-5D6E-409C-BE32-E72D297353CC}">
              <c16:uniqueId val="{00000001-6539-4F55-9650-6E445BC66558}"/>
            </c:ext>
          </c:extLst>
        </c:ser>
        <c:dLbls>
          <c:showLegendKey val="0"/>
          <c:showVal val="0"/>
          <c:showCatName val="0"/>
          <c:showSerName val="0"/>
          <c:showPercent val="0"/>
          <c:showBubbleSize val="0"/>
        </c:dLbls>
        <c:gapWidth val="130"/>
        <c:overlap val="-4"/>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48021442109834089"/>
              <c:y val="0.8268657906542279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No. of newly registered farms</a:t>
                </a:r>
              </a:p>
            </c:rich>
          </c:tx>
          <c:layout>
            <c:manualLayout>
              <c:xMode val="edge"/>
              <c:yMode val="edge"/>
              <c:x val="2.9007925215753384E-2"/>
              <c:y val="0.1914564457611385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6495926648026"/>
          <c:y val="5.5555519177566411E-2"/>
          <c:w val="0.8440491250345562"/>
          <c:h val="0.80780221540104102"/>
        </c:manualLayout>
      </c:layout>
      <c:barChart>
        <c:barDir val="col"/>
        <c:grouping val="clustered"/>
        <c:varyColors val="0"/>
        <c:ser>
          <c:idx val="0"/>
          <c:order val="0"/>
          <c:spPr>
            <a:solidFill>
              <a:schemeClr val="accent6"/>
            </a:solidFill>
            <a:ln>
              <a:solidFill>
                <a:sysClr val="windowText" lastClr="000000"/>
              </a:solidFill>
            </a:ln>
            <a:effectLst/>
          </c:spPr>
          <c:invertIfNegative val="0"/>
          <c:cat>
            <c:numRef>
              <c:f>'A2.1'!$G$11:$G$26</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'A2.1'!$H$11:$H$26</c:f>
              <c:numCache>
                <c:formatCode>0</c:formatCode>
                <c:ptCount val="16"/>
                <c:pt idx="0">
                  <c:v>168.92003253102266</c:v>
                </c:pt>
                <c:pt idx="1">
                  <c:v>160.69638019800229</c:v>
                </c:pt>
                <c:pt idx="2">
                  <c:v>152.56221890449524</c:v>
                </c:pt>
                <c:pt idx="3">
                  <c:v>149.12237314879883</c:v>
                </c:pt>
                <c:pt idx="4">
                  <c:v>151.15354919433599</c:v>
                </c:pt>
                <c:pt idx="5">
                  <c:v>152.48373737186205</c:v>
                </c:pt>
                <c:pt idx="6">
                  <c:v>154.74948563426696</c:v>
                </c:pt>
                <c:pt idx="7">
                  <c:v>159.29474941641067</c:v>
                </c:pt>
                <c:pt idx="8">
                  <c:v>157.27272033691401</c:v>
                </c:pt>
                <c:pt idx="9">
                  <c:v>158.81918334960901</c:v>
                </c:pt>
                <c:pt idx="10">
                  <c:v>165.63711547851599</c:v>
                </c:pt>
                <c:pt idx="11">
                  <c:v>174.49256896972699</c:v>
                </c:pt>
                <c:pt idx="12">
                  <c:v>172.74668884277301</c:v>
                </c:pt>
                <c:pt idx="13">
                  <c:v>172.50936889648401</c:v>
                </c:pt>
                <c:pt idx="14">
                  <c:v>172.55986022949199</c:v>
                </c:pt>
                <c:pt idx="15">
                  <c:v>170.92419433593801</c:v>
                </c:pt>
              </c:numCache>
            </c:numRef>
          </c:val>
          <c:extLst>
            <c:ext xmlns:c16="http://schemas.microsoft.com/office/drawing/2014/chart" uri="{C3380CC4-5D6E-409C-BE32-E72D297353CC}">
              <c16:uniqueId val="{00000000-BB51-451F-A617-B2CD9727D6BA}"/>
            </c:ext>
          </c:extLst>
        </c:ser>
        <c:dLbls>
          <c:showLegendKey val="0"/>
          <c:showVal val="0"/>
          <c:showCatName val="0"/>
          <c:showSerName val="0"/>
          <c:showPercent val="0"/>
          <c:showBubbleSize val="0"/>
        </c:dLbls>
        <c:gapWidth val="15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526800777300219"/>
              <c:y val="0.9380229161010046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Agriculture Sector Energy Consumption</a:t>
                </a:r>
                <a:r>
                  <a:rPr lang="en-GB" baseline="0">
                    <a:solidFill>
                      <a:schemeClr val="tx1"/>
                    </a:solidFill>
                    <a:latin typeface="Arial" panose="020B0604020202020204" pitchFamily="34" charset="0"/>
                    <a:cs typeface="Arial" panose="020B0604020202020204" pitchFamily="34" charset="0"/>
                  </a:rPr>
                  <a:t> (ktoe)</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798936372791603E-2"/>
              <c:y val="0.10390137208458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1">
  <a:schemeClr val="accent1"/>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hyperlink" Target="https://gov.wales/sites/default/files/publications/2019-06/low-carbon-delivery-plan_1.pdf" TargetMode="External"/><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419100</xdr:rowOff>
    </xdr:to>
    <xdr:pic>
      <xdr:nvPicPr>
        <xdr:cNvPr id="5" name="Picture 4">
          <a:extLst>
            <a:ext uri="{FF2B5EF4-FFF2-40B4-BE49-F238E27FC236}">
              <a16:creationId xmlns:a16="http://schemas.microsoft.com/office/drawing/2014/main" id="{A1E0575F-4FAA-4D07-892F-1DCEE12684C8}"/>
            </a:ext>
          </a:extLst>
        </xdr:cNvPr>
        <xdr:cNvPicPr>
          <a:picLocks noChangeAspect="1"/>
        </xdr:cNvPicPr>
      </xdr:nvPicPr>
      <xdr:blipFill>
        <a:blip xmlns:r="http://schemas.openxmlformats.org/officeDocument/2006/relationships" r:embed="rId1"/>
        <a:stretch>
          <a:fillRect/>
        </a:stretch>
      </xdr:blipFill>
      <xdr:spPr>
        <a:xfrm>
          <a:off x="7362031" y="371476"/>
          <a:ext cx="1884248" cy="1904999"/>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363604</xdr:rowOff>
    </xdr:to>
    <xdr:pic>
      <xdr:nvPicPr>
        <xdr:cNvPr id="6" name="Picture 5" descr="Ricardo pushes boundaries of lightweight and thermally-efficient engine  design">
          <a:extLst>
            <a:ext uri="{FF2B5EF4-FFF2-40B4-BE49-F238E27FC236}">
              <a16:creationId xmlns:a16="http://schemas.microsoft.com/office/drawing/2014/main" id="{57AD9197-B163-484B-A47A-8B385BD355D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77825"/>
          <a:ext cx="1562100" cy="118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314325</xdr:colOff>
      <xdr:row>4</xdr:row>
      <xdr:rowOff>180698</xdr:rowOff>
    </xdr:from>
    <xdr:to>
      <xdr:col>3</xdr:col>
      <xdr:colOff>1981200</xdr:colOff>
      <xdr:row>19</xdr:row>
      <xdr:rowOff>36991</xdr:rowOff>
    </xdr:to>
    <xdr:graphicFrame macro="">
      <xdr:nvGraphicFramePr>
        <xdr:cNvPr id="2" name="Chart 1">
          <a:extLst>
            <a:ext uri="{FF2B5EF4-FFF2-40B4-BE49-F238E27FC236}">
              <a16:creationId xmlns:a16="http://schemas.microsoft.com/office/drawing/2014/main" id="{50E4B476-F0A7-44FE-8225-C0F28A00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933450</xdr:colOff>
      <xdr:row>6</xdr:row>
      <xdr:rowOff>38101</xdr:rowOff>
    </xdr:from>
    <xdr:to>
      <xdr:col>3</xdr:col>
      <xdr:colOff>1187450</xdr:colOff>
      <xdr:row>15</xdr:row>
      <xdr:rowOff>28576</xdr:rowOff>
    </xdr:to>
    <xdr:sp macro="" textlink="">
      <xdr:nvSpPr>
        <xdr:cNvPr id="3" name="Rectangle 2">
          <a:extLst>
            <a:ext uri="{FF2B5EF4-FFF2-40B4-BE49-F238E27FC236}">
              <a16:creationId xmlns:a16="http://schemas.microsoft.com/office/drawing/2014/main" id="{210CCA7B-A078-4B8A-9E25-CE6669798005}"/>
            </a:ext>
          </a:extLst>
        </xdr:cNvPr>
        <xdr:cNvSpPr/>
      </xdr:nvSpPr>
      <xdr:spPr>
        <a:xfrm>
          <a:off x="1247775" y="1552576"/>
          <a:ext cx="4016375" cy="2533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339724</xdr:colOff>
      <xdr:row>5</xdr:row>
      <xdr:rowOff>25400</xdr:rowOff>
    </xdr:from>
    <xdr:to>
      <xdr:col>5</xdr:col>
      <xdr:colOff>695325</xdr:colOff>
      <xdr:row>26</xdr:row>
      <xdr:rowOff>28575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82551</xdr:colOff>
      <xdr:row>7</xdr:row>
      <xdr:rowOff>25400</xdr:rowOff>
    </xdr:from>
    <xdr:to>
      <xdr:col>5</xdr:col>
      <xdr:colOff>561976</xdr:colOff>
      <xdr:row>22</xdr:row>
      <xdr:rowOff>180975</xdr:rowOff>
    </xdr:to>
    <xdr:sp macro="" textlink="">
      <xdr:nvSpPr>
        <xdr:cNvPr id="3" name="Rectangle 2">
          <a:extLst>
            <a:ext uri="{FF2B5EF4-FFF2-40B4-BE49-F238E27FC236}">
              <a16:creationId xmlns:a16="http://schemas.microsoft.com/office/drawing/2014/main" id="{63C76ED9-2C81-4D12-B391-94E198591B86}"/>
            </a:ext>
          </a:extLst>
        </xdr:cNvPr>
        <xdr:cNvSpPr/>
      </xdr:nvSpPr>
      <xdr:spPr>
        <a:xfrm>
          <a:off x="4340226" y="1958975"/>
          <a:ext cx="1536700" cy="36322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334432</xdr:colOff>
      <xdr:row>4</xdr:row>
      <xdr:rowOff>188383</xdr:rowOff>
    </xdr:from>
    <xdr:to>
      <xdr:col>5</xdr:col>
      <xdr:colOff>771524</xdr:colOff>
      <xdr:row>25</xdr:row>
      <xdr:rowOff>35983</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1016000</xdr:colOff>
      <xdr:row>5</xdr:row>
      <xdr:rowOff>292100</xdr:rowOff>
    </xdr:from>
    <xdr:to>
      <xdr:col>4</xdr:col>
      <xdr:colOff>914400</xdr:colOff>
      <xdr:row>21</xdr:row>
      <xdr:rowOff>23812</xdr:rowOff>
    </xdr:to>
    <xdr:sp macro="" textlink="">
      <xdr:nvSpPr>
        <xdr:cNvPr id="3" name="Rectangle 2">
          <a:extLst>
            <a:ext uri="{FF2B5EF4-FFF2-40B4-BE49-F238E27FC236}">
              <a16:creationId xmlns:a16="http://schemas.microsoft.com/office/drawing/2014/main" id="{47BD4C6B-8726-4DA1-9195-F121883504F3}"/>
            </a:ext>
          </a:extLst>
        </xdr:cNvPr>
        <xdr:cNvSpPr/>
      </xdr:nvSpPr>
      <xdr:spPr>
        <a:xfrm>
          <a:off x="1373188" y="1708944"/>
          <a:ext cx="3851275" cy="343455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7610</xdr:colOff>
      <xdr:row>4</xdr:row>
      <xdr:rowOff>198057</xdr:rowOff>
    </xdr:from>
    <xdr:to>
      <xdr:col>5</xdr:col>
      <xdr:colOff>1202531</xdr:colOff>
      <xdr:row>26</xdr:row>
      <xdr:rowOff>183527</xdr:rowOff>
    </xdr:to>
    <xdr:graphicFrame macro="">
      <xdr:nvGraphicFramePr>
        <xdr:cNvPr id="3" name="Chart 2">
          <a:extLst>
            <a:ext uri="{FF2B5EF4-FFF2-40B4-BE49-F238E27FC236}">
              <a16:creationId xmlns:a16="http://schemas.microsoft.com/office/drawing/2014/main" id="{17BCCDCB-4F84-4BD2-8F93-1A61D2BD1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1913731</xdr:colOff>
      <xdr:row>6</xdr:row>
      <xdr:rowOff>46440</xdr:rowOff>
    </xdr:from>
    <xdr:to>
      <xdr:col>5</xdr:col>
      <xdr:colOff>261937</xdr:colOff>
      <xdr:row>22</xdr:row>
      <xdr:rowOff>143524</xdr:rowOff>
    </xdr:to>
    <xdr:sp macro="" textlink="">
      <xdr:nvSpPr>
        <xdr:cNvPr id="4" name="Rectangle 3">
          <a:extLst>
            <a:ext uri="{FF2B5EF4-FFF2-40B4-BE49-F238E27FC236}">
              <a16:creationId xmlns:a16="http://schemas.microsoft.com/office/drawing/2014/main" id="{CF8334F1-125A-448D-850E-55F3639CC7E9}"/>
            </a:ext>
          </a:extLst>
        </xdr:cNvPr>
        <xdr:cNvSpPr/>
      </xdr:nvSpPr>
      <xdr:spPr>
        <a:xfrm>
          <a:off x="2270919" y="1391846"/>
          <a:ext cx="3110706" cy="372849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22225</xdr:colOff>
      <xdr:row>4</xdr:row>
      <xdr:rowOff>197908</xdr:rowOff>
    </xdr:from>
    <xdr:to>
      <xdr:col>5</xdr:col>
      <xdr:colOff>836084</xdr:colOff>
      <xdr:row>26</xdr:row>
      <xdr:rowOff>66674</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1616076</xdr:colOff>
      <xdr:row>6</xdr:row>
      <xdr:rowOff>49742</xdr:rowOff>
    </xdr:from>
    <xdr:to>
      <xdr:col>5</xdr:col>
      <xdr:colOff>645583</xdr:colOff>
      <xdr:row>22</xdr:row>
      <xdr:rowOff>52917</xdr:rowOff>
    </xdr:to>
    <xdr:sp macro="" textlink="">
      <xdr:nvSpPr>
        <xdr:cNvPr id="3" name="Rectangle 2">
          <a:extLst>
            <a:ext uri="{FF2B5EF4-FFF2-40B4-BE49-F238E27FC236}">
              <a16:creationId xmlns:a16="http://schemas.microsoft.com/office/drawing/2014/main" id="{9874EF7B-CD0A-4957-9AD6-E90C5682F511}"/>
            </a:ext>
          </a:extLst>
        </xdr:cNvPr>
        <xdr:cNvSpPr/>
      </xdr:nvSpPr>
      <xdr:spPr>
        <a:xfrm>
          <a:off x="1965326" y="1700742"/>
          <a:ext cx="4162424" cy="36544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5</xdr:row>
      <xdr:rowOff>1059</xdr:rowOff>
    </xdr:from>
    <xdr:to>
      <xdr:col>5</xdr:col>
      <xdr:colOff>692150</xdr:colOff>
      <xdr:row>21</xdr:row>
      <xdr:rowOff>133351</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927099</xdr:colOff>
      <xdr:row>6</xdr:row>
      <xdr:rowOff>19049</xdr:rowOff>
    </xdr:from>
    <xdr:to>
      <xdr:col>5</xdr:col>
      <xdr:colOff>390525</xdr:colOff>
      <xdr:row>18</xdr:row>
      <xdr:rowOff>47624</xdr:rowOff>
    </xdr:to>
    <xdr:sp macro="" textlink="">
      <xdr:nvSpPr>
        <xdr:cNvPr id="3" name="Rectangle 2">
          <a:extLst>
            <a:ext uri="{FF2B5EF4-FFF2-40B4-BE49-F238E27FC236}">
              <a16:creationId xmlns:a16="http://schemas.microsoft.com/office/drawing/2014/main" id="{74A3F513-5623-44C8-A603-9576DEC5F514}"/>
            </a:ext>
          </a:extLst>
        </xdr:cNvPr>
        <xdr:cNvSpPr/>
      </xdr:nvSpPr>
      <xdr:spPr>
        <a:xfrm>
          <a:off x="1279524" y="1609724"/>
          <a:ext cx="4073526" cy="29813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38100</xdr:colOff>
      <xdr:row>4</xdr:row>
      <xdr:rowOff>183778</xdr:rowOff>
    </xdr:from>
    <xdr:to>
      <xdr:col>5</xdr:col>
      <xdr:colOff>476250</xdr:colOff>
      <xdr:row>34</xdr:row>
      <xdr:rowOff>57150</xdr:rowOff>
    </xdr:to>
    <xdr:graphicFrame macro="">
      <xdr:nvGraphicFramePr>
        <xdr:cNvPr id="4" name="Chart 3">
          <a:extLst>
            <a:ext uri="{FF2B5EF4-FFF2-40B4-BE49-F238E27FC236}">
              <a16:creationId xmlns:a16="http://schemas.microsoft.com/office/drawing/2014/main" id="{64ED4EE8-1F10-40B5-B970-C71B64661D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892175</xdr:colOff>
      <xdr:row>6</xdr:row>
      <xdr:rowOff>133350</xdr:rowOff>
    </xdr:from>
    <xdr:to>
      <xdr:col>4</xdr:col>
      <xdr:colOff>885825</xdr:colOff>
      <xdr:row>28</xdr:row>
      <xdr:rowOff>161925</xdr:rowOff>
    </xdr:to>
    <xdr:sp macro="" textlink="">
      <xdr:nvSpPr>
        <xdr:cNvPr id="3" name="Rectangle 2">
          <a:extLst>
            <a:ext uri="{FF2B5EF4-FFF2-40B4-BE49-F238E27FC236}">
              <a16:creationId xmlns:a16="http://schemas.microsoft.com/office/drawing/2014/main" id="{A39B40D6-DD06-4408-9B42-E27807A1F3AA}"/>
            </a:ext>
          </a:extLst>
        </xdr:cNvPr>
        <xdr:cNvSpPr/>
      </xdr:nvSpPr>
      <xdr:spPr>
        <a:xfrm>
          <a:off x="1244600" y="1781175"/>
          <a:ext cx="3851275" cy="4791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292100</xdr:colOff>
      <xdr:row>4</xdr:row>
      <xdr:rowOff>122766</xdr:rowOff>
    </xdr:from>
    <xdr:to>
      <xdr:col>5</xdr:col>
      <xdr:colOff>1073150</xdr:colOff>
      <xdr:row>37</xdr:row>
      <xdr:rowOff>76200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635000</xdr:colOff>
      <xdr:row>6</xdr:row>
      <xdr:rowOff>76200</xdr:rowOff>
    </xdr:from>
    <xdr:to>
      <xdr:col>5</xdr:col>
      <xdr:colOff>828674</xdr:colOff>
      <xdr:row>29</xdr:row>
      <xdr:rowOff>110067</xdr:rowOff>
    </xdr:to>
    <xdr:sp macro="" textlink="">
      <xdr:nvSpPr>
        <xdr:cNvPr id="3" name="Rectangle 2">
          <a:extLst>
            <a:ext uri="{FF2B5EF4-FFF2-40B4-BE49-F238E27FC236}">
              <a16:creationId xmlns:a16="http://schemas.microsoft.com/office/drawing/2014/main" id="{8E9F2DFF-9C61-4C3B-87DA-D35A60865FAD}"/>
            </a:ext>
          </a:extLst>
        </xdr:cNvPr>
        <xdr:cNvSpPr/>
      </xdr:nvSpPr>
      <xdr:spPr>
        <a:xfrm>
          <a:off x="7255933" y="1981200"/>
          <a:ext cx="964141" cy="51054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5</xdr:row>
      <xdr:rowOff>28762</xdr:rowOff>
    </xdr:from>
    <xdr:to>
      <xdr:col>5</xdr:col>
      <xdr:colOff>826060</xdr:colOff>
      <xdr:row>36</xdr:row>
      <xdr:rowOff>44824</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201706</xdr:colOff>
      <xdr:row>6</xdr:row>
      <xdr:rowOff>171263</xdr:rowOff>
    </xdr:from>
    <xdr:to>
      <xdr:col>5</xdr:col>
      <xdr:colOff>561415</xdr:colOff>
      <xdr:row>28</xdr:row>
      <xdr:rowOff>0</xdr:rowOff>
    </xdr:to>
    <xdr:sp macro="" textlink="">
      <xdr:nvSpPr>
        <xdr:cNvPr id="3" name="Rectangle 2">
          <a:extLst>
            <a:ext uri="{FF2B5EF4-FFF2-40B4-BE49-F238E27FC236}">
              <a16:creationId xmlns:a16="http://schemas.microsoft.com/office/drawing/2014/main" id="{2058A7CB-AF0C-4C75-961B-D64C64A0F1F5}"/>
            </a:ext>
          </a:extLst>
        </xdr:cNvPr>
        <xdr:cNvSpPr/>
      </xdr:nvSpPr>
      <xdr:spPr>
        <a:xfrm>
          <a:off x="5901765" y="1471145"/>
          <a:ext cx="1002179" cy="44903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314325</xdr:colOff>
      <xdr:row>5</xdr:row>
      <xdr:rowOff>2117</xdr:rowOff>
    </xdr:from>
    <xdr:to>
      <xdr:col>5</xdr:col>
      <xdr:colOff>733425</xdr:colOff>
      <xdr:row>35</xdr:row>
      <xdr:rowOff>177800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xdr:colOff>
      <xdr:row>6</xdr:row>
      <xdr:rowOff>19050</xdr:rowOff>
    </xdr:from>
    <xdr:to>
      <xdr:col>5</xdr:col>
      <xdr:colOff>444500</xdr:colOff>
      <xdr:row>27</xdr:row>
      <xdr:rowOff>180975</xdr:rowOff>
    </xdr:to>
    <xdr:sp macro="" textlink="">
      <xdr:nvSpPr>
        <xdr:cNvPr id="3" name="Rectangle 2">
          <a:extLst>
            <a:ext uri="{FF2B5EF4-FFF2-40B4-BE49-F238E27FC236}">
              <a16:creationId xmlns:a16="http://schemas.microsoft.com/office/drawing/2014/main" id="{88E79D27-7253-4B97-BBC2-E426D2DE0526}"/>
            </a:ext>
          </a:extLst>
        </xdr:cNvPr>
        <xdr:cNvSpPr/>
      </xdr:nvSpPr>
      <xdr:spPr>
        <a:xfrm>
          <a:off x="5181600" y="1457325"/>
          <a:ext cx="996950" cy="45815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C6AC43FF-270D-4A7F-A785-AA94BFA2F2D0}"/>
            </a:ext>
          </a:extLst>
        </xdr:cNvPr>
        <xdr:cNvSpPr/>
      </xdr:nvSpPr>
      <xdr:spPr>
        <a:xfrm>
          <a:off x="666749" y="1127123"/>
          <a:ext cx="13100050" cy="5972176"/>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63F4E9AC-C183-40D4-A33F-168FE3FB246A}"/>
            </a:ext>
          </a:extLst>
        </xdr:cNvPr>
        <xdr:cNvSpPr/>
      </xdr:nvSpPr>
      <xdr:spPr>
        <a:xfrm>
          <a:off x="673100" y="7550150"/>
          <a:ext cx="13081000" cy="6124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3</xdr:col>
      <xdr:colOff>647700</xdr:colOff>
      <xdr:row>64</xdr:row>
      <xdr:rowOff>12057</xdr:rowOff>
    </xdr:to>
    <xdr:pic>
      <xdr:nvPicPr>
        <xdr:cNvPr id="4" name="Picture 3">
          <a:extLst>
            <a:ext uri="{FF2B5EF4-FFF2-40B4-BE49-F238E27FC236}">
              <a16:creationId xmlns:a16="http://schemas.microsoft.com/office/drawing/2014/main" id="{330DC1E1-7F35-4EB0-897A-EA9071B57CCA}"/>
            </a:ext>
          </a:extLst>
        </xdr:cNvPr>
        <xdr:cNvPicPr>
          <a:picLocks noChangeAspect="1"/>
        </xdr:cNvPicPr>
      </xdr:nvPicPr>
      <xdr:blipFill>
        <a:blip xmlns:r="http://schemas.openxmlformats.org/officeDocument/2006/relationships" r:embed="rId1"/>
        <a:stretch>
          <a:fillRect/>
        </a:stretch>
      </xdr:blipFill>
      <xdr:spPr>
        <a:xfrm>
          <a:off x="2847975" y="8417254"/>
          <a:ext cx="9620250" cy="476787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22EA0CBA-9CF0-4A67-B969-EDD080FAEB1F}"/>
            </a:ext>
          </a:extLst>
        </xdr:cNvPr>
        <xdr:cNvSpPr/>
      </xdr:nvSpPr>
      <xdr:spPr>
        <a:xfrm>
          <a:off x="673100" y="14144625"/>
          <a:ext cx="13081000" cy="4600575"/>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editAs="oneCell">
    <xdr:from>
      <xdr:col>6</xdr:col>
      <xdr:colOff>596900</xdr:colOff>
      <xdr:row>75</xdr:row>
      <xdr:rowOff>50800</xdr:rowOff>
    </xdr:from>
    <xdr:to>
      <xdr:col>6</xdr:col>
      <xdr:colOff>603250</xdr:colOff>
      <xdr:row>89</xdr:row>
      <xdr:rowOff>28164</xdr:rowOff>
    </xdr:to>
    <xdr:pic>
      <xdr:nvPicPr>
        <xdr:cNvPr id="6" name="Picture 5">
          <a:extLst>
            <a:ext uri="{FF2B5EF4-FFF2-40B4-BE49-F238E27FC236}">
              <a16:creationId xmlns:a16="http://schemas.microsoft.com/office/drawing/2014/main" id="{F42EC840-A5F7-4866-B70B-8F80A7693BC0}"/>
            </a:ext>
          </a:extLst>
        </xdr:cNvPr>
        <xdr:cNvPicPr>
          <a:picLocks noChangeAspect="1"/>
        </xdr:cNvPicPr>
      </xdr:nvPicPr>
      <xdr:blipFill>
        <a:blip xmlns:r="http://schemas.openxmlformats.org/officeDocument/2006/relationships" r:embed="rId2"/>
        <a:stretch>
          <a:fillRect/>
        </a:stretch>
      </xdr:blipFill>
      <xdr:spPr>
        <a:xfrm>
          <a:off x="5000625" y="15420975"/>
          <a:ext cx="4403724" cy="2780889"/>
        </a:xfrm>
        <a:prstGeom prst="rect">
          <a:avLst/>
        </a:prstGeom>
      </xdr:spPr>
    </xdr:pic>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9B670BC5-03FB-4F6D-9AD3-3CA3A92940B9}"/>
            </a:ext>
          </a:extLst>
        </xdr:cNvPr>
        <xdr:cNvSpPr/>
      </xdr:nvSpPr>
      <xdr:spPr>
        <a:xfrm>
          <a:off x="6654800" y="4181475"/>
          <a:ext cx="1422400" cy="72072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3</xdr:col>
      <xdr:colOff>314325</xdr:colOff>
      <xdr:row>40</xdr:row>
      <xdr:rowOff>28575</xdr:rowOff>
    </xdr:from>
    <xdr:to>
      <xdr:col>16</xdr:col>
      <xdr:colOff>396875</xdr:colOff>
      <xdr:row>63</xdr:row>
      <xdr:rowOff>199053</xdr:rowOff>
    </xdr:to>
    <xdr:pic>
      <xdr:nvPicPr>
        <xdr:cNvPr id="8" name="Picture 7">
          <a:extLst>
            <a:ext uri="{FF2B5EF4-FFF2-40B4-BE49-F238E27FC236}">
              <a16:creationId xmlns:a16="http://schemas.microsoft.com/office/drawing/2014/main" id="{A367B7AD-5F6E-4476-9C64-955EA7CACBA0}"/>
            </a:ext>
          </a:extLst>
        </xdr:cNvPr>
        <xdr:cNvPicPr>
          <a:picLocks noChangeAspect="1"/>
        </xdr:cNvPicPr>
      </xdr:nvPicPr>
      <xdr:blipFill>
        <a:blip xmlns:r="http://schemas.openxmlformats.org/officeDocument/2006/relationships" r:embed="rId1"/>
        <a:stretch>
          <a:fillRect/>
        </a:stretch>
      </xdr:blipFill>
      <xdr:spPr>
        <a:xfrm>
          <a:off x="2514600" y="8401050"/>
          <a:ext cx="9617075" cy="4771053"/>
        </a:xfrm>
        <a:prstGeom prst="rect">
          <a:avLst/>
        </a:prstGeom>
      </xdr:spPr>
    </xdr:pic>
    <xdr:clientData/>
  </xdr:twoCellAnchor>
  <xdr:twoCellAnchor editAs="oneCell">
    <xdr:from>
      <xdr:col>7</xdr:col>
      <xdr:colOff>180975</xdr:colOff>
      <xdr:row>75</xdr:row>
      <xdr:rowOff>31749</xdr:rowOff>
    </xdr:from>
    <xdr:to>
      <xdr:col>12</xdr:col>
      <xdr:colOff>301625</xdr:colOff>
      <xdr:row>87</xdr:row>
      <xdr:rowOff>190500</xdr:rowOff>
    </xdr:to>
    <xdr:pic>
      <xdr:nvPicPr>
        <xdr:cNvPr id="10" name="Picture 9">
          <a:extLst>
            <a:ext uri="{FF2B5EF4-FFF2-40B4-BE49-F238E27FC236}">
              <a16:creationId xmlns:a16="http://schemas.microsoft.com/office/drawing/2014/main" id="{5E026F32-A149-4D0D-A2AB-69B1E7AC30AE}"/>
            </a:ext>
          </a:extLst>
        </xdr:cNvPr>
        <xdr:cNvPicPr>
          <a:picLocks noChangeAspect="1"/>
        </xdr:cNvPicPr>
      </xdr:nvPicPr>
      <xdr:blipFill rotWithShape="1">
        <a:blip xmlns:r="http://schemas.openxmlformats.org/officeDocument/2006/relationships" r:embed="rId4"/>
        <a:srcRect l="282" t="1200" r="551" b="788"/>
        <a:stretch/>
      </xdr:blipFill>
      <xdr:spPr>
        <a:xfrm>
          <a:off x="5314950" y="15405099"/>
          <a:ext cx="3787775" cy="255905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5</xdr:row>
      <xdr:rowOff>7407</xdr:rowOff>
    </xdr:from>
    <xdr:to>
      <xdr:col>5</xdr:col>
      <xdr:colOff>619125</xdr:colOff>
      <xdr:row>35</xdr:row>
      <xdr:rowOff>190499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171450</xdr:colOff>
      <xdr:row>6</xdr:row>
      <xdr:rowOff>114300</xdr:rowOff>
    </xdr:from>
    <xdr:to>
      <xdr:col>5</xdr:col>
      <xdr:colOff>400050</xdr:colOff>
      <xdr:row>29</xdr:row>
      <xdr:rowOff>149225</xdr:rowOff>
    </xdr:to>
    <xdr:sp macro="" textlink="">
      <xdr:nvSpPr>
        <xdr:cNvPr id="3" name="Rectangle 2">
          <a:extLst>
            <a:ext uri="{FF2B5EF4-FFF2-40B4-BE49-F238E27FC236}">
              <a16:creationId xmlns:a16="http://schemas.microsoft.com/office/drawing/2014/main" id="{9B107354-3C76-4735-8832-D7A6F8DE4CD0}"/>
            </a:ext>
          </a:extLst>
        </xdr:cNvPr>
        <xdr:cNvSpPr/>
      </xdr:nvSpPr>
      <xdr:spPr>
        <a:xfrm>
          <a:off x="5073650" y="1593850"/>
          <a:ext cx="831850" cy="49498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xdr:colOff>
      <xdr:row>5</xdr:row>
      <xdr:rowOff>21166</xdr:rowOff>
    </xdr:from>
    <xdr:to>
      <xdr:col>4</xdr:col>
      <xdr:colOff>963084</xdr:colOff>
      <xdr:row>24</xdr:row>
      <xdr:rowOff>151341</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1192741</xdr:colOff>
      <xdr:row>6</xdr:row>
      <xdr:rowOff>66675</xdr:rowOff>
    </xdr:from>
    <xdr:to>
      <xdr:col>4</xdr:col>
      <xdr:colOff>635000</xdr:colOff>
      <xdr:row>20</xdr:row>
      <xdr:rowOff>84667</xdr:rowOff>
    </xdr:to>
    <xdr:sp macro="" textlink="">
      <xdr:nvSpPr>
        <xdr:cNvPr id="3" name="Rectangle 2">
          <a:extLst>
            <a:ext uri="{FF2B5EF4-FFF2-40B4-BE49-F238E27FC236}">
              <a16:creationId xmlns:a16="http://schemas.microsoft.com/office/drawing/2014/main" id="{0363B6F3-C7C8-4044-A1FD-C608ACD531AA}"/>
            </a:ext>
          </a:extLst>
        </xdr:cNvPr>
        <xdr:cNvSpPr/>
      </xdr:nvSpPr>
      <xdr:spPr>
        <a:xfrm>
          <a:off x="1541991" y="1580092"/>
          <a:ext cx="4511676" cy="25685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44451</xdr:colOff>
      <xdr:row>5</xdr:row>
      <xdr:rowOff>1209</xdr:rowOff>
    </xdr:from>
    <xdr:to>
      <xdr:col>4</xdr:col>
      <xdr:colOff>876300</xdr:colOff>
      <xdr:row>21</xdr:row>
      <xdr:rowOff>171450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1238250</xdr:colOff>
      <xdr:row>6</xdr:row>
      <xdr:rowOff>25400</xdr:rowOff>
    </xdr:from>
    <xdr:to>
      <xdr:col>3</xdr:col>
      <xdr:colOff>577850</xdr:colOff>
      <xdr:row>18</xdr:row>
      <xdr:rowOff>104775</xdr:rowOff>
    </xdr:to>
    <xdr:sp macro="" textlink="">
      <xdr:nvSpPr>
        <xdr:cNvPr id="3" name="Rectangle 2">
          <a:extLst>
            <a:ext uri="{FF2B5EF4-FFF2-40B4-BE49-F238E27FC236}">
              <a16:creationId xmlns:a16="http://schemas.microsoft.com/office/drawing/2014/main" id="{6ABD69DB-89D8-4FC6-B27D-6820567BBE29}"/>
            </a:ext>
          </a:extLst>
        </xdr:cNvPr>
        <xdr:cNvSpPr/>
      </xdr:nvSpPr>
      <xdr:spPr>
        <a:xfrm>
          <a:off x="1590675" y="1492250"/>
          <a:ext cx="2816225" cy="25749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339724</xdr:colOff>
      <xdr:row>4</xdr:row>
      <xdr:rowOff>161925</xdr:rowOff>
    </xdr:from>
    <xdr:to>
      <xdr:col>5</xdr:col>
      <xdr:colOff>857250</xdr:colOff>
      <xdr:row>21</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1235075</xdr:colOff>
      <xdr:row>5</xdr:row>
      <xdr:rowOff>161925</xdr:rowOff>
    </xdr:from>
    <xdr:to>
      <xdr:col>4</xdr:col>
      <xdr:colOff>428625</xdr:colOff>
      <xdr:row>17</xdr:row>
      <xdr:rowOff>104775</xdr:rowOff>
    </xdr:to>
    <xdr:sp macro="" textlink="">
      <xdr:nvSpPr>
        <xdr:cNvPr id="3" name="Rectangle 2">
          <a:extLst>
            <a:ext uri="{FF2B5EF4-FFF2-40B4-BE49-F238E27FC236}">
              <a16:creationId xmlns:a16="http://schemas.microsoft.com/office/drawing/2014/main" id="{07346E8E-FEE4-4487-B39B-C29DC7425234}"/>
            </a:ext>
          </a:extLst>
        </xdr:cNvPr>
        <xdr:cNvSpPr/>
      </xdr:nvSpPr>
      <xdr:spPr>
        <a:xfrm>
          <a:off x="1587500" y="1590675"/>
          <a:ext cx="3889375" cy="27336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25400</xdr:colOff>
      <xdr:row>5</xdr:row>
      <xdr:rowOff>0</xdr:rowOff>
    </xdr:from>
    <xdr:to>
      <xdr:col>5</xdr:col>
      <xdr:colOff>1040342</xdr:colOff>
      <xdr:row>21</xdr:row>
      <xdr:rowOff>169333</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952500</xdr:colOff>
      <xdr:row>6</xdr:row>
      <xdr:rowOff>10583</xdr:rowOff>
    </xdr:from>
    <xdr:to>
      <xdr:col>5</xdr:col>
      <xdr:colOff>712258</xdr:colOff>
      <xdr:row>18</xdr:row>
      <xdr:rowOff>74084</xdr:rowOff>
    </xdr:to>
    <xdr:sp macro="" textlink="">
      <xdr:nvSpPr>
        <xdr:cNvPr id="3" name="Rectangle 2">
          <a:extLst>
            <a:ext uri="{FF2B5EF4-FFF2-40B4-BE49-F238E27FC236}">
              <a16:creationId xmlns:a16="http://schemas.microsoft.com/office/drawing/2014/main" id="{1032490F-C626-40F1-88F4-409D4129E3A4}"/>
            </a:ext>
          </a:extLst>
        </xdr:cNvPr>
        <xdr:cNvSpPr/>
      </xdr:nvSpPr>
      <xdr:spPr>
        <a:xfrm>
          <a:off x="1301750" y="1598083"/>
          <a:ext cx="4363508" cy="26140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339725</xdr:colOff>
      <xdr:row>5</xdr:row>
      <xdr:rowOff>25399</xdr:rowOff>
    </xdr:from>
    <xdr:to>
      <xdr:col>5</xdr:col>
      <xdr:colOff>867833</xdr:colOff>
      <xdr:row>20</xdr:row>
      <xdr:rowOff>85725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1073150</xdr:colOff>
      <xdr:row>6</xdr:row>
      <xdr:rowOff>10582</xdr:rowOff>
    </xdr:from>
    <xdr:to>
      <xdr:col>5</xdr:col>
      <xdr:colOff>483658</xdr:colOff>
      <xdr:row>16</xdr:row>
      <xdr:rowOff>201083</xdr:rowOff>
    </xdr:to>
    <xdr:sp macro="" textlink="">
      <xdr:nvSpPr>
        <xdr:cNvPr id="3" name="Rectangle 2">
          <a:extLst>
            <a:ext uri="{FF2B5EF4-FFF2-40B4-BE49-F238E27FC236}">
              <a16:creationId xmlns:a16="http://schemas.microsoft.com/office/drawing/2014/main" id="{9049C782-5BCB-4EF9-81CE-09D86793238B}"/>
            </a:ext>
          </a:extLst>
        </xdr:cNvPr>
        <xdr:cNvSpPr/>
      </xdr:nvSpPr>
      <xdr:spPr>
        <a:xfrm>
          <a:off x="1422400" y="1650999"/>
          <a:ext cx="5093758" cy="25929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5</xdr:row>
      <xdr:rowOff>15875</xdr:rowOff>
    </xdr:from>
    <xdr:to>
      <xdr:col>5</xdr:col>
      <xdr:colOff>857250</xdr:colOff>
      <xdr:row>24</xdr:row>
      <xdr:rowOff>161925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1266825</xdr:colOff>
      <xdr:row>6</xdr:row>
      <xdr:rowOff>38100</xdr:rowOff>
    </xdr:from>
    <xdr:to>
      <xdr:col>4</xdr:col>
      <xdr:colOff>342900</xdr:colOff>
      <xdr:row>20</xdr:row>
      <xdr:rowOff>152400</xdr:rowOff>
    </xdr:to>
    <xdr:sp macro="" textlink="">
      <xdr:nvSpPr>
        <xdr:cNvPr id="3" name="Rectangle 2">
          <a:extLst>
            <a:ext uri="{FF2B5EF4-FFF2-40B4-BE49-F238E27FC236}">
              <a16:creationId xmlns:a16="http://schemas.microsoft.com/office/drawing/2014/main" id="{2026E2F0-F145-4CFA-BE6D-1A97CE543093}"/>
            </a:ext>
          </a:extLst>
        </xdr:cNvPr>
        <xdr:cNvSpPr/>
      </xdr:nvSpPr>
      <xdr:spPr>
        <a:xfrm>
          <a:off x="1390650" y="1638300"/>
          <a:ext cx="3562350" cy="30480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130175</xdr:rowOff>
    </xdr:from>
    <xdr:to>
      <xdr:col>5</xdr:col>
      <xdr:colOff>1162050</xdr:colOff>
      <xdr:row>21</xdr:row>
      <xdr:rowOff>95250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5</xdr:row>
      <xdr:rowOff>114300</xdr:rowOff>
    </xdr:from>
    <xdr:to>
      <xdr:col>5</xdr:col>
      <xdr:colOff>901700</xdr:colOff>
      <xdr:row>18</xdr:row>
      <xdr:rowOff>28575</xdr:rowOff>
    </xdr:to>
    <xdr:sp macro="" textlink="">
      <xdr:nvSpPr>
        <xdr:cNvPr id="3" name="Rectangle 2">
          <a:extLst>
            <a:ext uri="{FF2B5EF4-FFF2-40B4-BE49-F238E27FC236}">
              <a16:creationId xmlns:a16="http://schemas.microsoft.com/office/drawing/2014/main" id="{4773C6B5-6144-4753-89DD-41D1BB4D0406}"/>
            </a:ext>
          </a:extLst>
        </xdr:cNvPr>
        <xdr:cNvSpPr/>
      </xdr:nvSpPr>
      <xdr:spPr>
        <a:xfrm>
          <a:off x="1943100" y="1381125"/>
          <a:ext cx="4273550" cy="2514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carbonisationmailbox@gov.wal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gov.wales/sites/default/files/statistics-and-research/2021-08/farming-facts-and-figures-2021-695.pdf"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gov.uk/government/statistics/total-final-energy-consumption-at-regional-and-local-authority-level-2005-to-2020"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gov.wales/aggregate-agricultural-output-and-income"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https://www.gov.uk/government/statistics/british-survey-of-fertiliser-practice-20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https://naei.beis.gov.uk/reports/reports?section_id=3"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hyperlink" Target="https://naei.beis.gov.uk/reports/reports?section_id=3"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0.bin"/><Relationship Id="rId1" Type="http://schemas.openxmlformats.org/officeDocument/2006/relationships/hyperlink" Target="https://naei.beis.gov.uk/reports/reports?section_id=3"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s://naei.beis.gov.uk/reports/reports?section_id=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gov.wales/sites/default/files/publications/2019-06/low-carbon-delivery-plan_1.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57089-185B-41C2-A742-F48ABF9D5ECF}">
  <dimension ref="A1:R83"/>
  <sheetViews>
    <sheetView showGridLines="0" tabSelected="1" topLeftCell="A7" workbookViewId="0">
      <selection activeCell="E32" sqref="E32"/>
    </sheetView>
  </sheetViews>
  <sheetFormatPr defaultColWidth="0" defaultRowHeight="15.65" customHeight="1" zeroHeight="1" x14ac:dyDescent="0.35"/>
  <cols>
    <col min="1" max="18" width="8.84375" style="412" customWidth="1"/>
    <col min="19" max="20" width="8.84375" style="412" hidden="1" customWidth="1"/>
    <col min="21" max="16384" width="8.84375" style="412" hidden="1"/>
  </cols>
  <sheetData>
    <row r="1" spans="2:9" ht="15.5" x14ac:dyDescent="0.35"/>
    <row r="2" spans="2:9" ht="15.5" x14ac:dyDescent="0.35"/>
    <row r="3" spans="2:9" ht="15.5" x14ac:dyDescent="0.35">
      <c r="B3" s="419" t="s">
        <v>250</v>
      </c>
      <c r="C3" s="420"/>
      <c r="D3" s="420"/>
      <c r="E3" s="420"/>
      <c r="F3" s="420"/>
      <c r="G3" s="420"/>
      <c r="H3" s="420"/>
      <c r="I3" s="420"/>
    </row>
    <row r="4" spans="2:9" ht="15.5" x14ac:dyDescent="0.35">
      <c r="B4" s="420"/>
      <c r="C4" s="420"/>
      <c r="D4" s="420"/>
      <c r="E4" s="420"/>
      <c r="F4" s="420"/>
      <c r="G4" s="420"/>
      <c r="H4" s="420"/>
      <c r="I4" s="420"/>
    </row>
    <row r="5" spans="2:9" ht="15.5" x14ac:dyDescent="0.35">
      <c r="B5" s="420"/>
      <c r="C5" s="420"/>
      <c r="D5" s="420"/>
      <c r="E5" s="420"/>
      <c r="F5" s="420"/>
      <c r="G5" s="420"/>
      <c r="H5" s="420"/>
      <c r="I5" s="420"/>
    </row>
    <row r="6" spans="2:9" ht="15.5" x14ac:dyDescent="0.35"/>
    <row r="7" spans="2:9" ht="52" customHeight="1" x14ac:dyDescent="0.35">
      <c r="B7" s="421" t="s">
        <v>289</v>
      </c>
      <c r="C7" s="421"/>
      <c r="D7" s="421"/>
      <c r="E7" s="435" t="s">
        <v>290</v>
      </c>
      <c r="F7" s="436"/>
      <c r="G7" s="436"/>
      <c r="H7" s="436"/>
      <c r="I7" s="437"/>
    </row>
    <row r="8" spans="2:9" ht="36.65" customHeight="1" x14ac:dyDescent="0.35">
      <c r="B8" s="421"/>
      <c r="C8" s="421"/>
      <c r="D8" s="421"/>
      <c r="E8" s="438"/>
      <c r="F8" s="439"/>
      <c r="G8" s="439"/>
      <c r="H8" s="439"/>
      <c r="I8" s="440"/>
    </row>
    <row r="9" spans="2:9" ht="15.5" x14ac:dyDescent="0.35">
      <c r="B9" s="421" t="s">
        <v>288</v>
      </c>
      <c r="C9" s="421"/>
      <c r="D9" s="421"/>
      <c r="E9" s="429">
        <v>1.1000000000000001</v>
      </c>
      <c r="F9" s="430"/>
      <c r="G9" s="430"/>
      <c r="H9" s="430"/>
      <c r="I9" s="431"/>
    </row>
    <row r="10" spans="2:9" ht="15.5" x14ac:dyDescent="0.35">
      <c r="B10" s="421"/>
      <c r="C10" s="421"/>
      <c r="D10" s="421"/>
      <c r="E10" s="432"/>
      <c r="F10" s="433"/>
      <c r="G10" s="433"/>
      <c r="H10" s="433"/>
      <c r="I10" s="434"/>
    </row>
    <row r="11" spans="2:9" ht="15.5" x14ac:dyDescent="0.35">
      <c r="B11" s="421" t="s">
        <v>249</v>
      </c>
      <c r="C11" s="421"/>
      <c r="D11" s="421"/>
      <c r="E11" s="422" t="s">
        <v>287</v>
      </c>
      <c r="F11" s="423"/>
      <c r="G11" s="423"/>
      <c r="H11" s="423"/>
      <c r="I11" s="424"/>
    </row>
    <row r="12" spans="2:9" ht="26.15" customHeight="1" x14ac:dyDescent="0.35">
      <c r="B12" s="421"/>
      <c r="C12" s="421"/>
      <c r="D12" s="421"/>
      <c r="E12" s="425"/>
      <c r="F12" s="426"/>
      <c r="G12" s="426"/>
      <c r="H12" s="426"/>
      <c r="I12" s="427"/>
    </row>
    <row r="13" spans="2:9" ht="15.5" x14ac:dyDescent="0.35">
      <c r="B13" s="421" t="s">
        <v>291</v>
      </c>
      <c r="C13" s="421"/>
      <c r="D13" s="421"/>
      <c r="E13" s="428" t="s">
        <v>292</v>
      </c>
      <c r="F13" s="423"/>
      <c r="G13" s="423"/>
      <c r="H13" s="423"/>
      <c r="I13" s="424"/>
    </row>
    <row r="14" spans="2:9" ht="28.5" customHeight="1" x14ac:dyDescent="0.35">
      <c r="B14" s="421"/>
      <c r="C14" s="421"/>
      <c r="D14" s="421"/>
      <c r="E14" s="425"/>
      <c r="F14" s="426"/>
      <c r="G14" s="426"/>
      <c r="H14" s="426"/>
      <c r="I14" s="427"/>
    </row>
    <row r="15" spans="2:9" ht="15.5" x14ac:dyDescent="0.35"/>
    <row r="16" spans="2:9" ht="15.5" x14ac:dyDescent="0.35"/>
    <row r="17" spans="2:9" ht="15.5" x14ac:dyDescent="0.35"/>
    <row r="18" spans="2:9" ht="44.25" customHeight="1" x14ac:dyDescent="0.35">
      <c r="B18" s="413" t="s">
        <v>293</v>
      </c>
      <c r="C18" s="414"/>
      <c r="D18" s="414"/>
      <c r="E18" s="414"/>
      <c r="F18" s="414"/>
      <c r="G18" s="414"/>
      <c r="H18" s="414"/>
      <c r="I18" s="415"/>
    </row>
    <row r="19" spans="2:9" ht="25.5" customHeight="1" x14ac:dyDescent="0.35">
      <c r="B19" s="416"/>
      <c r="C19" s="417"/>
      <c r="D19" s="417"/>
      <c r="E19" s="417"/>
      <c r="F19" s="417"/>
      <c r="G19" s="417"/>
      <c r="H19" s="417"/>
      <c r="I19" s="418"/>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412" customFormat="1" ht="15.65" customHeight="1" x14ac:dyDescent="0.35"/>
    <row r="34" s="412" customFormat="1" ht="15.65" customHeight="1" x14ac:dyDescent="0.35"/>
    <row r="35" s="412" customFormat="1" ht="15.65" hidden="1" customHeight="1" x14ac:dyDescent="0.35"/>
    <row r="36" s="412" customFormat="1" ht="15.65" hidden="1" customHeight="1" x14ac:dyDescent="0.35"/>
    <row r="37" s="412" customFormat="1" ht="15.65" hidden="1" customHeight="1" x14ac:dyDescent="0.35"/>
    <row r="38" s="412" customFormat="1" ht="15.65" hidden="1" customHeight="1" x14ac:dyDescent="0.35"/>
    <row r="39" s="412" customFormat="1" ht="15.65" hidden="1" customHeight="1" x14ac:dyDescent="0.35"/>
    <row r="40" s="412" customFormat="1" ht="15.65" hidden="1" customHeight="1" x14ac:dyDescent="0.35"/>
    <row r="41" s="412" customFormat="1" ht="15.65" hidden="1" customHeight="1" x14ac:dyDescent="0.35"/>
    <row r="42" s="412" customFormat="1" ht="15.65" hidden="1" customHeight="1" x14ac:dyDescent="0.35"/>
    <row r="43" s="412" customFormat="1" ht="15.65" hidden="1" customHeight="1" x14ac:dyDescent="0.35"/>
    <row r="44" s="412" customFormat="1" ht="15.65" hidden="1" customHeight="1" x14ac:dyDescent="0.35"/>
    <row r="45" s="412" customFormat="1" ht="15.65" hidden="1" customHeight="1" x14ac:dyDescent="0.35"/>
    <row r="46" s="412" customFormat="1" ht="15.65" hidden="1" customHeight="1" x14ac:dyDescent="0.35"/>
    <row r="47" s="412" customFormat="1" ht="15.65" hidden="1" customHeight="1" x14ac:dyDescent="0.35"/>
    <row r="48" s="412" customFormat="1" ht="15.65" hidden="1" customHeight="1" x14ac:dyDescent="0.35"/>
    <row r="49" s="412" customFormat="1" ht="15.65" hidden="1" customHeight="1" x14ac:dyDescent="0.35"/>
    <row r="50" s="412" customFormat="1" ht="15.65" hidden="1" customHeight="1" x14ac:dyDescent="0.35"/>
    <row r="51" s="412" customFormat="1" ht="15.65" hidden="1" customHeight="1" x14ac:dyDescent="0.35"/>
    <row r="52" s="412" customFormat="1" ht="15.65" hidden="1" customHeight="1" x14ac:dyDescent="0.35"/>
    <row r="53" s="412" customFormat="1" ht="15.65" hidden="1" customHeight="1" x14ac:dyDescent="0.35"/>
    <row r="54" s="412" customFormat="1" ht="15.65" hidden="1" customHeight="1" x14ac:dyDescent="0.35"/>
    <row r="55" s="412" customFormat="1" ht="15.65" hidden="1" customHeight="1" x14ac:dyDescent="0.35"/>
    <row r="56" s="412" customFormat="1" ht="15.65" hidden="1" customHeight="1" x14ac:dyDescent="0.35"/>
    <row r="57" s="412" customFormat="1" ht="15.65" hidden="1" customHeight="1" x14ac:dyDescent="0.35"/>
    <row r="58" s="412" customFormat="1" ht="15.65" hidden="1" customHeight="1" x14ac:dyDescent="0.35"/>
    <row r="59" s="412" customFormat="1" ht="15.65" hidden="1" customHeight="1" x14ac:dyDescent="0.35"/>
    <row r="60" s="412" customFormat="1" ht="15.65" hidden="1" customHeight="1" x14ac:dyDescent="0.35"/>
    <row r="61" s="412" customFormat="1" ht="15.65" hidden="1" customHeight="1" x14ac:dyDescent="0.35"/>
    <row r="62" s="412" customFormat="1" ht="15.65" hidden="1" customHeight="1" x14ac:dyDescent="0.35"/>
    <row r="63" s="412" customFormat="1" ht="15.65" hidden="1" customHeight="1" x14ac:dyDescent="0.35"/>
    <row r="64" s="412" customFormat="1" ht="15.65" hidden="1" customHeight="1" x14ac:dyDescent="0.35"/>
    <row r="66" spans="6:6" ht="15.5" hidden="1" x14ac:dyDescent="0.35">
      <c r="F66" s="412" t="s">
        <v>260</v>
      </c>
    </row>
    <row r="70" spans="6:6" ht="15.65" customHeight="1" x14ac:dyDescent="0.35"/>
    <row r="77" spans="6:6" ht="15.65" customHeight="1" x14ac:dyDescent="0.35"/>
    <row r="78" spans="6:6" ht="15.65" customHeight="1" x14ac:dyDescent="0.35"/>
    <row r="81" s="412" customFormat="1" ht="15.65" hidden="1" customHeight="1" x14ac:dyDescent="0.35"/>
    <row r="82" s="412" customFormat="1" ht="15.65" hidden="1" customHeight="1" x14ac:dyDescent="0.35"/>
    <row r="83" s="412" customFormat="1" ht="15.65" hidden="1" customHeight="1" x14ac:dyDescent="0.35"/>
  </sheetData>
  <mergeCells count="10">
    <mergeCell ref="B18:I19"/>
    <mergeCell ref="B3:I5"/>
    <mergeCell ref="B11:D12"/>
    <mergeCell ref="E11:I12"/>
    <mergeCell ref="B13:D14"/>
    <mergeCell ref="E13:I14"/>
    <mergeCell ref="B9:D10"/>
    <mergeCell ref="E9:I10"/>
    <mergeCell ref="B7:D8"/>
    <mergeCell ref="E7:I8"/>
  </mergeCells>
  <hyperlinks>
    <hyperlink ref="E13" r:id="rId1" display="Decarbonisationmailbox@gov.wales" xr:uid="{2E78D7EE-C192-424E-BE9E-8114B0F2ACD5}"/>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0" tint="-4.9989318521683403E-2"/>
  </sheetPr>
  <dimension ref="A1:AB40"/>
  <sheetViews>
    <sheetView showGridLines="0" zoomScale="90" zoomScaleNormal="90" workbookViewId="0">
      <selection activeCell="I19" sqref="I19"/>
    </sheetView>
  </sheetViews>
  <sheetFormatPr defaultColWidth="0" defaultRowHeight="15.5" zeroHeight="1" x14ac:dyDescent="0.35"/>
  <cols>
    <col min="1" max="1" width="4.23046875" customWidth="1"/>
    <col min="2" max="2" width="21.07421875" customWidth="1"/>
    <col min="3" max="4" width="19.53515625" customWidth="1"/>
    <col min="5" max="5" width="8.69140625" customWidth="1"/>
    <col min="6" max="9" width="12.84375" customWidth="1"/>
    <col min="10" max="10" width="10.53515625" customWidth="1"/>
    <col min="11" max="11" width="12.07421875" hidden="1" customWidth="1"/>
    <col min="12" max="12" width="13.07421875" hidden="1" customWidth="1"/>
    <col min="13" max="13" width="10.07421875" hidden="1" customWidth="1"/>
    <col min="14" max="28" width="5.07421875" hidden="1" customWidth="1"/>
    <col min="29" max="16384" width="9.23046875" hidden="1"/>
  </cols>
  <sheetData>
    <row r="1" spans="1:16" x14ac:dyDescent="0.35">
      <c r="A1" s="47"/>
      <c r="B1" s="46"/>
      <c r="C1" s="46"/>
      <c r="D1" s="46"/>
      <c r="E1" s="46"/>
      <c r="F1" s="46"/>
      <c r="G1" s="46"/>
      <c r="H1" s="46"/>
      <c r="I1" s="46"/>
      <c r="J1" s="46"/>
      <c r="K1" s="2"/>
    </row>
    <row r="2" spans="1:16" s="59" customFormat="1" ht="39" x14ac:dyDescent="0.35">
      <c r="A2" s="54"/>
      <c r="B2" s="465" t="s">
        <v>21</v>
      </c>
      <c r="C2" s="466" t="s">
        <v>1</v>
      </c>
      <c r="D2" s="467"/>
      <c r="E2" s="79" t="s">
        <v>2</v>
      </c>
      <c r="F2" s="80" t="s">
        <v>4</v>
      </c>
      <c r="G2" s="81" t="s">
        <v>179</v>
      </c>
      <c r="H2" s="80" t="s">
        <v>101</v>
      </c>
      <c r="I2" s="79" t="s">
        <v>3</v>
      </c>
      <c r="J2" s="141"/>
      <c r="K2" s="136"/>
    </row>
    <row r="3" spans="1:16" s="66" customFormat="1" ht="26.25" customHeight="1" x14ac:dyDescent="0.35">
      <c r="A3" s="65"/>
      <c r="B3" s="465"/>
      <c r="C3" s="489" t="s">
        <v>160</v>
      </c>
      <c r="D3" s="469"/>
      <c r="E3" s="55">
        <v>3</v>
      </c>
      <c r="F3" s="27" t="s">
        <v>91</v>
      </c>
      <c r="G3" s="403">
        <f>H7</f>
        <v>28</v>
      </c>
      <c r="H3" s="56" t="str">
        <f>H8</f>
        <v>No data</v>
      </c>
      <c r="I3" s="125" t="s">
        <v>202</v>
      </c>
      <c r="J3" s="142"/>
      <c r="K3" s="138"/>
    </row>
    <row r="4" spans="1:16" x14ac:dyDescent="0.35">
      <c r="A4" s="48"/>
      <c r="B4" s="49"/>
      <c r="C4" s="49"/>
      <c r="D4" s="49"/>
      <c r="E4" s="49"/>
      <c r="F4" s="49"/>
      <c r="G4" s="49"/>
      <c r="H4" s="49"/>
      <c r="I4" s="49"/>
      <c r="J4" s="49"/>
      <c r="K4" s="2"/>
    </row>
    <row r="5" spans="1:16" x14ac:dyDescent="0.35">
      <c r="A5" s="52"/>
      <c r="B5" s="2"/>
      <c r="C5" s="2"/>
      <c r="D5" s="2"/>
      <c r="E5" s="2"/>
      <c r="F5" s="2"/>
      <c r="G5" s="2"/>
      <c r="H5" s="2"/>
      <c r="I5" s="2"/>
      <c r="J5" s="2"/>
      <c r="K5" s="2"/>
    </row>
    <row r="6" spans="1:16" x14ac:dyDescent="0.35">
      <c r="A6" s="52"/>
      <c r="B6" s="3"/>
      <c r="C6" s="3"/>
      <c r="D6" s="3"/>
      <c r="E6" s="3"/>
      <c r="F6" s="3"/>
      <c r="G6" s="83"/>
      <c r="H6" s="83" t="s">
        <v>201</v>
      </c>
      <c r="I6" s="83" t="s">
        <v>200</v>
      </c>
      <c r="J6" s="2"/>
      <c r="K6" s="2"/>
    </row>
    <row r="7" spans="1:16" x14ac:dyDescent="0.35">
      <c r="A7" s="52"/>
      <c r="B7" s="3"/>
      <c r="C7" s="3"/>
      <c r="D7" s="3"/>
      <c r="E7" s="3"/>
      <c r="F7" s="3"/>
      <c r="G7" s="83" t="s">
        <v>180</v>
      </c>
      <c r="H7" s="403">
        <f>I14</f>
        <v>28</v>
      </c>
      <c r="I7" s="27" t="s">
        <v>91</v>
      </c>
      <c r="J7" s="2"/>
      <c r="K7" s="2"/>
    </row>
    <row r="8" spans="1:16" ht="23" x14ac:dyDescent="0.35">
      <c r="A8" s="52"/>
      <c r="B8" s="3"/>
      <c r="C8" s="3"/>
      <c r="D8" s="3"/>
      <c r="E8" s="3"/>
      <c r="F8" s="3"/>
      <c r="G8" s="83" t="s">
        <v>101</v>
      </c>
      <c r="H8" s="144" t="s">
        <v>74</v>
      </c>
      <c r="I8" s="27" t="s">
        <v>91</v>
      </c>
      <c r="J8" s="2"/>
      <c r="K8" s="2"/>
      <c r="P8" s="4"/>
    </row>
    <row r="9" spans="1:16" x14ac:dyDescent="0.35">
      <c r="A9" s="52"/>
      <c r="B9" s="3"/>
      <c r="C9" s="3"/>
      <c r="D9" s="3"/>
      <c r="E9" s="3"/>
      <c r="F9" s="3"/>
      <c r="J9" s="2"/>
      <c r="K9" s="2"/>
      <c r="P9" s="2"/>
    </row>
    <row r="10" spans="1:16" ht="39.5" thickBot="1" x14ac:dyDescent="0.4">
      <c r="A10" s="52"/>
      <c r="B10" s="3"/>
      <c r="C10" s="3"/>
      <c r="D10" s="3"/>
      <c r="E10" s="3"/>
      <c r="F10" s="3"/>
      <c r="G10" s="190" t="s">
        <v>69</v>
      </c>
      <c r="H10" s="190" t="s">
        <v>113</v>
      </c>
      <c r="I10" s="190" t="s">
        <v>106</v>
      </c>
      <c r="J10" s="2"/>
      <c r="K10" s="2"/>
    </row>
    <row r="11" spans="1:16" x14ac:dyDescent="0.35">
      <c r="A11" s="52"/>
      <c r="B11" s="3"/>
      <c r="C11" s="3"/>
      <c r="D11" s="3"/>
      <c r="E11" s="3"/>
      <c r="F11" s="3"/>
      <c r="G11" s="205">
        <v>2017</v>
      </c>
      <c r="H11" s="206">
        <v>4</v>
      </c>
      <c r="I11" s="207">
        <v>4</v>
      </c>
      <c r="J11" s="2"/>
      <c r="K11" s="2"/>
    </row>
    <row r="12" spans="1:16" x14ac:dyDescent="0.35">
      <c r="A12" s="52"/>
      <c r="B12" s="3"/>
      <c r="C12" s="3"/>
      <c r="D12" s="3"/>
      <c r="E12" s="3"/>
      <c r="F12" s="3"/>
      <c r="G12" s="208">
        <v>2018</v>
      </c>
      <c r="H12" s="55">
        <v>5</v>
      </c>
      <c r="I12" s="209">
        <v>9</v>
      </c>
      <c r="J12" s="2"/>
      <c r="K12" s="2"/>
    </row>
    <row r="13" spans="1:16" x14ac:dyDescent="0.35">
      <c r="A13" s="52"/>
      <c r="B13" s="3"/>
      <c r="C13" s="3"/>
      <c r="D13" s="3"/>
      <c r="E13" s="3"/>
      <c r="F13" s="3"/>
      <c r="G13" s="208">
        <v>2019</v>
      </c>
      <c r="H13" s="55">
        <v>6</v>
      </c>
      <c r="I13" s="209">
        <v>15</v>
      </c>
      <c r="J13" s="2"/>
      <c r="K13" s="2"/>
      <c r="O13" s="11"/>
    </row>
    <row r="14" spans="1:16" ht="16" thickBot="1" x14ac:dyDescent="0.4">
      <c r="A14" s="52"/>
      <c r="B14" s="3"/>
      <c r="C14" s="3"/>
      <c r="D14" s="3"/>
      <c r="E14" s="3"/>
      <c r="F14" s="3"/>
      <c r="G14" s="210">
        <v>2020</v>
      </c>
      <c r="H14" s="211">
        <v>13</v>
      </c>
      <c r="I14" s="212">
        <v>28</v>
      </c>
      <c r="J14" s="2"/>
      <c r="K14" s="2"/>
    </row>
    <row r="15" spans="1:16" x14ac:dyDescent="0.35">
      <c r="A15" s="52"/>
      <c r="B15" s="3"/>
      <c r="C15" s="3"/>
      <c r="D15" s="3"/>
      <c r="E15" s="3"/>
      <c r="F15" s="3"/>
      <c r="G15" s="3"/>
      <c r="H15" s="3"/>
      <c r="I15" s="2"/>
      <c r="J15" s="2"/>
      <c r="K15" s="2"/>
    </row>
    <row r="16" spans="1:16" x14ac:dyDescent="0.35">
      <c r="A16" s="52"/>
      <c r="B16" s="3"/>
      <c r="C16" s="3"/>
      <c r="D16" s="3"/>
      <c r="E16" s="3"/>
      <c r="F16" s="3"/>
      <c r="G16" s="3"/>
      <c r="H16" s="3"/>
      <c r="I16" s="2"/>
      <c r="J16" s="2"/>
      <c r="K16" s="2"/>
    </row>
    <row r="17" spans="1:26" x14ac:dyDescent="0.35">
      <c r="A17" s="52"/>
      <c r="B17" s="3"/>
      <c r="C17" s="3"/>
      <c r="D17" s="3"/>
      <c r="E17" s="3"/>
      <c r="F17" s="3"/>
      <c r="G17" s="3"/>
      <c r="H17" s="3"/>
      <c r="I17" s="2"/>
      <c r="J17" s="2"/>
      <c r="K17" s="2"/>
    </row>
    <row r="18" spans="1:26" x14ac:dyDescent="0.35">
      <c r="A18" s="52"/>
      <c r="B18" s="3"/>
      <c r="C18" s="3"/>
      <c r="D18" s="3"/>
      <c r="E18" s="3"/>
      <c r="F18" s="3"/>
      <c r="G18" s="3"/>
      <c r="H18" s="3"/>
      <c r="I18" s="2"/>
      <c r="J18" s="2"/>
      <c r="K18" s="2"/>
    </row>
    <row r="19" spans="1:26" x14ac:dyDescent="0.35">
      <c r="A19" s="52"/>
      <c r="B19" s="3"/>
      <c r="C19" s="3"/>
      <c r="D19" s="3"/>
      <c r="E19" s="3"/>
      <c r="F19" s="3"/>
      <c r="G19" s="3"/>
      <c r="H19" s="3"/>
      <c r="I19" s="2"/>
      <c r="J19" s="2"/>
      <c r="K19" s="2"/>
    </row>
    <row r="20" spans="1:26" x14ac:dyDescent="0.35">
      <c r="A20" s="52"/>
      <c r="B20" s="3"/>
      <c r="C20" s="3"/>
      <c r="D20" s="3"/>
      <c r="E20" s="3"/>
      <c r="F20" s="3"/>
      <c r="G20" s="3"/>
      <c r="H20" s="3"/>
      <c r="I20" s="2"/>
      <c r="J20" s="2"/>
      <c r="K20" s="2"/>
    </row>
    <row r="21" spans="1:26" x14ac:dyDescent="0.35">
      <c r="A21" s="52"/>
      <c r="B21" s="7"/>
      <c r="C21" s="7"/>
      <c r="D21" s="7"/>
      <c r="E21" s="7"/>
      <c r="F21" s="7"/>
      <c r="G21" s="7"/>
      <c r="H21" s="7"/>
      <c r="I21" s="7"/>
      <c r="J21" s="2"/>
      <c r="K21" s="2"/>
    </row>
    <row r="22" spans="1:26" x14ac:dyDescent="0.35">
      <c r="A22" s="52"/>
      <c r="B22" s="7"/>
      <c r="C22" s="7"/>
      <c r="D22" s="7"/>
      <c r="E22" s="7"/>
      <c r="F22" s="7"/>
      <c r="G22" s="7"/>
      <c r="H22" s="7"/>
      <c r="I22" s="7"/>
      <c r="J22" s="2"/>
      <c r="K22" s="2"/>
    </row>
    <row r="23" spans="1:26" x14ac:dyDescent="0.35">
      <c r="A23" s="52"/>
      <c r="B23" s="473" t="s">
        <v>259</v>
      </c>
      <c r="C23" s="470"/>
      <c r="D23" s="470"/>
      <c r="E23" s="470"/>
      <c r="F23" s="470"/>
      <c r="G23" s="470"/>
      <c r="H23" s="470"/>
      <c r="I23" s="470"/>
      <c r="J23" s="2"/>
      <c r="K23" s="2"/>
    </row>
    <row r="24" spans="1:26" ht="24" customHeight="1" x14ac:dyDescent="0.35">
      <c r="A24" s="52"/>
      <c r="B24" s="475" t="s">
        <v>159</v>
      </c>
      <c r="C24" s="475"/>
      <c r="D24" s="475"/>
      <c r="E24" s="475"/>
      <c r="F24" s="475"/>
      <c r="G24" s="475"/>
      <c r="H24" s="475"/>
      <c r="I24" s="475"/>
      <c r="J24" s="2"/>
      <c r="K24" s="2"/>
    </row>
    <row r="25" spans="1:26" x14ac:dyDescent="0.35">
      <c r="A25" s="52"/>
      <c r="B25" s="21"/>
      <c r="C25" s="21"/>
      <c r="D25" s="21"/>
      <c r="E25" s="5"/>
      <c r="F25" s="5"/>
      <c r="G25" s="21"/>
      <c r="H25" s="21"/>
      <c r="I25" s="21"/>
      <c r="J25" s="2"/>
      <c r="K25" s="2"/>
      <c r="M25" s="4"/>
      <c r="N25" s="4"/>
      <c r="O25" s="4"/>
      <c r="P25" s="4"/>
      <c r="Q25" s="4"/>
      <c r="R25" s="4"/>
      <c r="S25" s="4"/>
      <c r="T25" s="4"/>
      <c r="U25" s="4"/>
      <c r="V25" s="4"/>
      <c r="W25" s="4"/>
      <c r="X25" s="4"/>
      <c r="Y25" s="4"/>
      <c r="Z25" s="4"/>
    </row>
    <row r="26" spans="1:26" ht="16.5" customHeight="1" x14ac:dyDescent="0.35">
      <c r="A26" s="52"/>
      <c r="B26" s="470" t="s">
        <v>6</v>
      </c>
      <c r="C26" s="470"/>
      <c r="D26" s="470"/>
      <c r="E26" s="470"/>
      <c r="F26" s="470"/>
      <c r="G26" s="470"/>
      <c r="H26" s="470"/>
      <c r="I26" s="470"/>
      <c r="J26" s="2"/>
      <c r="K26" s="2"/>
      <c r="M26" s="2"/>
      <c r="N26" s="2"/>
      <c r="O26" s="2"/>
      <c r="P26" s="2"/>
      <c r="Q26" s="2"/>
      <c r="R26" s="2"/>
      <c r="S26" s="2"/>
      <c r="T26" s="2"/>
      <c r="U26" s="2"/>
      <c r="V26" s="2"/>
      <c r="W26" s="2"/>
      <c r="X26" s="2"/>
      <c r="Y26" s="2"/>
      <c r="Z26" s="2"/>
    </row>
    <row r="27" spans="1:26" ht="24.75" customHeight="1" x14ac:dyDescent="0.35">
      <c r="A27" s="52"/>
      <c r="B27" s="475" t="s">
        <v>95</v>
      </c>
      <c r="C27" s="475"/>
      <c r="D27" s="475"/>
      <c r="E27" s="475"/>
      <c r="F27" s="475"/>
      <c r="G27" s="475"/>
      <c r="H27" s="475"/>
      <c r="I27" s="475"/>
      <c r="J27" s="2"/>
      <c r="K27" s="2"/>
    </row>
    <row r="28" spans="1:26" x14ac:dyDescent="0.35">
      <c r="A28" s="52"/>
      <c r="B28" s="2"/>
      <c r="C28" s="2"/>
      <c r="D28" s="2"/>
      <c r="E28" s="2"/>
      <c r="F28" s="2"/>
      <c r="G28" s="2"/>
      <c r="H28" s="2"/>
      <c r="I28" s="2"/>
      <c r="J28" s="2"/>
      <c r="K28" s="2"/>
    </row>
    <row r="29" spans="1:26" x14ac:dyDescent="0.35">
      <c r="A29" s="52"/>
      <c r="B29" s="483" t="s">
        <v>7</v>
      </c>
      <c r="C29" s="484"/>
      <c r="D29" s="484"/>
      <c r="E29" s="484"/>
      <c r="F29" s="484"/>
      <c r="G29" s="484"/>
      <c r="H29" s="484"/>
      <c r="I29" s="485"/>
      <c r="J29" s="2"/>
      <c r="K29" s="2"/>
    </row>
    <row r="30" spans="1:26" ht="30" customHeight="1" x14ac:dyDescent="0.35">
      <c r="A30" s="52"/>
      <c r="B30" s="477" t="s">
        <v>111</v>
      </c>
      <c r="C30" s="481"/>
      <c r="D30" s="481"/>
      <c r="E30" s="481"/>
      <c r="F30" s="481"/>
      <c r="G30" s="481"/>
      <c r="H30" s="481"/>
      <c r="I30" s="482"/>
      <c r="J30" s="2"/>
      <c r="K30" s="2"/>
    </row>
    <row r="31" spans="1:26" x14ac:dyDescent="0.35">
      <c r="A31" s="52"/>
      <c r="B31" s="20"/>
      <c r="C31" s="20"/>
      <c r="D31" s="20"/>
      <c r="E31" s="20"/>
      <c r="F31" s="20"/>
      <c r="G31" s="20"/>
      <c r="H31" s="20"/>
      <c r="I31" s="20"/>
      <c r="J31" s="20"/>
      <c r="K31" s="20"/>
    </row>
    <row r="32" spans="1:26" x14ac:dyDescent="0.35">
      <c r="A32" s="52"/>
      <c r="B32" s="10" t="s">
        <v>149</v>
      </c>
      <c r="C32" s="490" t="s">
        <v>203</v>
      </c>
      <c r="D32" s="491"/>
      <c r="E32" s="491"/>
      <c r="F32" s="491"/>
      <c r="G32" s="491"/>
      <c r="H32" s="491"/>
      <c r="I32" s="491"/>
      <c r="J32" s="2"/>
      <c r="K32" s="2"/>
    </row>
    <row r="33" spans="1:11" x14ac:dyDescent="0.35">
      <c r="A33" s="52"/>
      <c r="B33" s="10" t="s">
        <v>145</v>
      </c>
      <c r="C33" s="491" t="s">
        <v>91</v>
      </c>
      <c r="D33" s="491"/>
      <c r="E33" s="491"/>
      <c r="F33" s="491"/>
      <c r="G33" s="491"/>
      <c r="H33" s="491"/>
      <c r="I33" s="491"/>
      <c r="J33" s="2"/>
      <c r="K33" s="2"/>
    </row>
    <row r="34" spans="1:11" x14ac:dyDescent="0.35">
      <c r="A34" s="52"/>
      <c r="B34" s="30" t="s">
        <v>146</v>
      </c>
      <c r="C34" s="491" t="s">
        <v>91</v>
      </c>
      <c r="D34" s="491"/>
      <c r="E34" s="491"/>
      <c r="F34" s="491"/>
      <c r="G34" s="491"/>
      <c r="H34" s="491"/>
      <c r="I34" s="491"/>
      <c r="J34" s="2"/>
      <c r="K34" s="2"/>
    </row>
    <row r="35" spans="1:11" x14ac:dyDescent="0.35">
      <c r="A35" s="52"/>
      <c r="B35" s="476" t="s">
        <v>147</v>
      </c>
      <c r="C35" s="492"/>
      <c r="D35" s="491"/>
      <c r="E35" s="491"/>
      <c r="F35" s="491"/>
      <c r="G35" s="491"/>
      <c r="H35" s="491"/>
      <c r="I35" s="491"/>
      <c r="J35" s="2"/>
      <c r="K35" s="2"/>
    </row>
    <row r="36" spans="1:11" x14ac:dyDescent="0.35">
      <c r="A36" s="52"/>
      <c r="B36" s="476"/>
      <c r="C36" s="493"/>
      <c r="D36" s="493"/>
      <c r="E36" s="493"/>
      <c r="F36" s="493"/>
      <c r="G36" s="493"/>
      <c r="H36" s="493"/>
      <c r="I36" s="493"/>
      <c r="J36" s="2"/>
      <c r="K36" s="2"/>
    </row>
    <row r="37" spans="1:11" x14ac:dyDescent="0.35">
      <c r="A37" s="52"/>
      <c r="B37" s="476"/>
      <c r="C37" s="472"/>
      <c r="D37" s="472"/>
      <c r="E37" s="472"/>
      <c r="F37" s="472"/>
      <c r="G37" s="472"/>
      <c r="H37" s="472"/>
      <c r="I37" s="472"/>
      <c r="J37" s="2"/>
      <c r="K37" s="2"/>
    </row>
    <row r="38" spans="1:11" x14ac:dyDescent="0.35">
      <c r="A38" s="52"/>
      <c r="B38" s="2"/>
      <c r="C38" s="2"/>
      <c r="D38" s="2"/>
      <c r="E38" s="2"/>
      <c r="F38" s="2"/>
      <c r="G38" s="2"/>
      <c r="H38" s="2"/>
      <c r="I38" s="2"/>
      <c r="J38" s="2"/>
      <c r="K38" s="2"/>
    </row>
    <row r="39" spans="1:11" x14ac:dyDescent="0.35">
      <c r="A39" s="2"/>
      <c r="B39" s="2"/>
      <c r="C39" s="2"/>
      <c r="D39" s="2"/>
      <c r="E39" s="2"/>
      <c r="F39" s="2"/>
      <c r="G39" s="2"/>
      <c r="H39" s="2"/>
      <c r="I39" s="2"/>
      <c r="J39" s="2"/>
      <c r="K39" s="2"/>
    </row>
    <row r="40" spans="1:11" x14ac:dyDescent="0.35">
      <c r="A40" s="2"/>
      <c r="B40" s="2"/>
      <c r="C40" s="2"/>
      <c r="D40" s="2"/>
      <c r="E40" s="2"/>
      <c r="F40" s="2"/>
      <c r="G40" s="2"/>
      <c r="H40" s="2"/>
      <c r="I40" s="2"/>
      <c r="J40" s="2"/>
      <c r="K40" s="2"/>
    </row>
  </sheetData>
  <mergeCells count="16">
    <mergeCell ref="C33:I33"/>
    <mergeCell ref="B35:B37"/>
    <mergeCell ref="C35:I35"/>
    <mergeCell ref="C36:I36"/>
    <mergeCell ref="C37:I37"/>
    <mergeCell ref="C34:I34"/>
    <mergeCell ref="C32:I32"/>
    <mergeCell ref="B23:I23"/>
    <mergeCell ref="B24:I24"/>
    <mergeCell ref="B26:I26"/>
    <mergeCell ref="B27:I27"/>
    <mergeCell ref="B2:B3"/>
    <mergeCell ref="C2:D2"/>
    <mergeCell ref="C3:D3"/>
    <mergeCell ref="B29:I29"/>
    <mergeCell ref="B30:I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Z44"/>
  <sheetViews>
    <sheetView showGridLines="0" workbookViewId="0">
      <selection activeCell="G22" sqref="G22"/>
    </sheetView>
  </sheetViews>
  <sheetFormatPr defaultColWidth="0" defaultRowHeight="15.5" zeroHeight="1" x14ac:dyDescent="0.35"/>
  <cols>
    <col min="1" max="1" width="1.53515625" customWidth="1"/>
    <col min="2" max="2" width="19.765625" customWidth="1"/>
    <col min="3" max="3" width="23.4609375" customWidth="1"/>
    <col min="4" max="4" width="13.53515625" customWidth="1"/>
    <col min="5" max="5" width="14.07421875" customWidth="1"/>
    <col min="6" max="6" width="14.69140625" customWidth="1"/>
    <col min="7" max="7" width="14.4609375" customWidth="1"/>
    <col min="8" max="8" width="13.4609375" customWidth="1"/>
    <col min="9" max="9" width="14.69140625" customWidth="1"/>
    <col min="10" max="10" width="10.07421875" customWidth="1"/>
    <col min="11" max="11" width="8.84375" hidden="1" customWidth="1"/>
    <col min="12" max="12" width="13" hidden="1" customWidth="1"/>
    <col min="13" max="13" width="9.53515625" hidden="1" customWidth="1"/>
    <col min="14" max="14" width="9" hidden="1" customWidth="1"/>
    <col min="15" max="15" width="14.07421875" hidden="1" customWidth="1"/>
    <col min="16" max="26" width="5.07421875" hidden="1" customWidth="1"/>
    <col min="27" max="16384" width="9.23046875" hidden="1"/>
  </cols>
  <sheetData>
    <row r="1" spans="1:13" x14ac:dyDescent="0.35">
      <c r="A1" s="47"/>
      <c r="B1" s="46"/>
      <c r="C1" s="46"/>
      <c r="D1" s="46"/>
      <c r="E1" s="46"/>
      <c r="F1" s="46"/>
      <c r="G1" s="46"/>
      <c r="H1" s="46"/>
      <c r="I1" s="46"/>
      <c r="J1" s="46"/>
      <c r="K1" s="2"/>
    </row>
    <row r="2" spans="1:13" s="59" customFormat="1" ht="31.5" customHeight="1" x14ac:dyDescent="0.35">
      <c r="A2" s="54"/>
      <c r="B2" s="465" t="s">
        <v>22</v>
      </c>
      <c r="C2" s="466" t="s">
        <v>1</v>
      </c>
      <c r="D2" s="467"/>
      <c r="E2" s="79" t="s">
        <v>2</v>
      </c>
      <c r="F2" s="80" t="s">
        <v>4</v>
      </c>
      <c r="G2" s="81" t="s">
        <v>179</v>
      </c>
      <c r="H2" s="80" t="s">
        <v>101</v>
      </c>
      <c r="I2" s="79" t="s">
        <v>3</v>
      </c>
      <c r="J2" s="141"/>
      <c r="K2" s="136"/>
      <c r="M2" s="82"/>
    </row>
    <row r="3" spans="1:13" s="59" customFormat="1" ht="31.5" customHeight="1" x14ac:dyDescent="0.35">
      <c r="A3" s="54"/>
      <c r="B3" s="465"/>
      <c r="C3" s="489" t="s">
        <v>161</v>
      </c>
      <c r="D3" s="469"/>
      <c r="E3" s="55">
        <v>3</v>
      </c>
      <c r="F3" s="27" t="s">
        <v>91</v>
      </c>
      <c r="G3" s="61">
        <f>H7</f>
        <v>13.68105624</v>
      </c>
      <c r="H3" s="61">
        <f>H8</f>
        <v>5.10759834</v>
      </c>
      <c r="I3" s="55" t="s">
        <v>123</v>
      </c>
      <c r="J3" s="141"/>
      <c r="K3" s="136"/>
      <c r="M3" s="82"/>
    </row>
    <row r="4" spans="1:13" x14ac:dyDescent="0.35">
      <c r="A4" s="48"/>
      <c r="B4" s="49"/>
      <c r="C4" s="49"/>
      <c r="D4" s="49"/>
      <c r="E4" s="49"/>
      <c r="F4" s="49"/>
      <c r="G4" s="49"/>
      <c r="H4" s="49"/>
      <c r="I4" s="49"/>
      <c r="J4" s="49"/>
      <c r="K4" s="2"/>
    </row>
    <row r="5" spans="1:13" x14ac:dyDescent="0.35">
      <c r="A5" s="52"/>
      <c r="B5" s="2"/>
      <c r="C5" s="2"/>
      <c r="D5" s="2"/>
      <c r="E5" s="2"/>
      <c r="F5" s="2"/>
      <c r="G5" s="2"/>
      <c r="H5" s="2"/>
      <c r="I5" s="2"/>
      <c r="J5" s="2"/>
      <c r="K5" s="2"/>
    </row>
    <row r="6" spans="1:13" x14ac:dyDescent="0.35">
      <c r="A6" s="52"/>
      <c r="B6" s="3"/>
      <c r="C6" s="3"/>
      <c r="D6" s="3"/>
      <c r="E6" s="3"/>
      <c r="F6" s="3"/>
      <c r="G6" s="83"/>
      <c r="H6" s="83" t="s">
        <v>201</v>
      </c>
      <c r="I6" s="83" t="s">
        <v>200</v>
      </c>
      <c r="J6" s="2"/>
      <c r="K6" s="2"/>
    </row>
    <row r="7" spans="1:13" x14ac:dyDescent="0.35">
      <c r="A7" s="52"/>
      <c r="B7" s="3"/>
      <c r="C7" s="3"/>
      <c r="D7" s="3"/>
      <c r="E7" s="3"/>
      <c r="F7" s="3"/>
      <c r="G7" s="83" t="s">
        <v>180</v>
      </c>
      <c r="H7" s="145">
        <f>SUM(H11:H15)/10^6</f>
        <v>13.68105624</v>
      </c>
      <c r="I7" s="27" t="s">
        <v>91</v>
      </c>
      <c r="J7" s="2"/>
      <c r="K7" s="2"/>
    </row>
    <row r="8" spans="1:13" x14ac:dyDescent="0.35">
      <c r="A8" s="52"/>
      <c r="B8" s="3"/>
      <c r="C8" s="3"/>
      <c r="D8" s="3"/>
      <c r="E8" s="3"/>
      <c r="F8" s="3"/>
      <c r="G8" s="83" t="s">
        <v>101</v>
      </c>
      <c r="H8" s="145">
        <f>(H16+H17)/10^6</f>
        <v>5.10759834</v>
      </c>
      <c r="I8" s="27" t="s">
        <v>91</v>
      </c>
      <c r="J8" s="2"/>
      <c r="K8" s="2"/>
    </row>
    <row r="9" spans="1:13" x14ac:dyDescent="0.35">
      <c r="A9" s="52"/>
      <c r="B9" s="3"/>
      <c r="C9" s="3"/>
      <c r="D9" s="3"/>
      <c r="E9" s="3"/>
      <c r="F9" s="3"/>
      <c r="J9" s="2"/>
      <c r="K9" s="2"/>
    </row>
    <row r="10" spans="1:13" ht="26.5" thickBot="1" x14ac:dyDescent="0.4">
      <c r="A10" s="52"/>
      <c r="B10" s="3"/>
      <c r="C10" s="3"/>
      <c r="D10" s="3"/>
      <c r="E10" s="3"/>
      <c r="F10" s="3"/>
      <c r="G10" s="190" t="s">
        <v>69</v>
      </c>
      <c r="H10" s="191" t="s">
        <v>165</v>
      </c>
      <c r="I10" s="191" t="s">
        <v>166</v>
      </c>
      <c r="J10" s="2"/>
      <c r="K10" s="2"/>
    </row>
    <row r="11" spans="1:13" x14ac:dyDescent="0.35">
      <c r="A11" s="52"/>
      <c r="B11" s="3"/>
      <c r="C11" s="3"/>
      <c r="D11" s="3"/>
      <c r="E11" s="3"/>
      <c r="F11" s="3"/>
      <c r="G11" s="197">
        <v>2016</v>
      </c>
      <c r="H11" s="394">
        <v>109184.85</v>
      </c>
      <c r="I11" s="395">
        <f>H11</f>
        <v>109184.85</v>
      </c>
      <c r="J11" s="2"/>
      <c r="K11" s="2"/>
    </row>
    <row r="12" spans="1:13" x14ac:dyDescent="0.35">
      <c r="A12" s="52"/>
      <c r="B12" s="3"/>
      <c r="C12" s="3"/>
      <c r="D12" s="3"/>
      <c r="E12" s="3"/>
      <c r="F12" s="3"/>
      <c r="G12" s="198">
        <v>2017</v>
      </c>
      <c r="H12" s="396">
        <v>1663953.4700000002</v>
      </c>
      <c r="I12" s="397">
        <f>H12+I11</f>
        <v>1773138.3200000003</v>
      </c>
      <c r="J12" s="2"/>
      <c r="K12" s="2"/>
    </row>
    <row r="13" spans="1:13" x14ac:dyDescent="0.35">
      <c r="A13" s="52"/>
      <c r="B13" s="3"/>
      <c r="C13" s="3"/>
      <c r="D13" s="3"/>
      <c r="E13" s="3"/>
      <c r="F13" s="3"/>
      <c r="G13" s="198">
        <v>2018</v>
      </c>
      <c r="H13" s="396">
        <v>5166413.0600000005</v>
      </c>
      <c r="I13" s="397">
        <f t="shared" ref="I13:I17" si="0">H13+I12</f>
        <v>6939551.3800000008</v>
      </c>
      <c r="J13" s="2"/>
      <c r="K13" s="2"/>
    </row>
    <row r="14" spans="1:13" x14ac:dyDescent="0.35">
      <c r="A14" s="52"/>
      <c r="B14" s="3"/>
      <c r="C14" s="3"/>
      <c r="D14" s="3"/>
      <c r="E14" s="3"/>
      <c r="F14" s="3"/>
      <c r="G14" s="198">
        <v>2019</v>
      </c>
      <c r="H14" s="396">
        <v>4477800.7899999991</v>
      </c>
      <c r="I14" s="397">
        <f t="shared" si="0"/>
        <v>11417352.17</v>
      </c>
      <c r="J14" s="2"/>
      <c r="K14" s="2"/>
    </row>
    <row r="15" spans="1:13" ht="16" thickBot="1" x14ac:dyDescent="0.4">
      <c r="A15" s="52"/>
      <c r="B15" s="3"/>
      <c r="C15" s="3"/>
      <c r="D15" s="3"/>
      <c r="E15" s="3"/>
      <c r="F15" s="3"/>
      <c r="G15" s="199">
        <v>2020</v>
      </c>
      <c r="H15" s="398">
        <v>2263704.0700000003</v>
      </c>
      <c r="I15" s="399">
        <f t="shared" si="0"/>
        <v>13681056.24</v>
      </c>
      <c r="J15" s="2"/>
      <c r="K15" s="2"/>
    </row>
    <row r="16" spans="1:13" x14ac:dyDescent="0.35">
      <c r="A16" s="52"/>
      <c r="B16" s="3"/>
      <c r="C16" s="3"/>
      <c r="D16" s="3"/>
      <c r="E16" s="3"/>
      <c r="F16" s="3"/>
      <c r="G16" s="196">
        <v>2021</v>
      </c>
      <c r="H16" s="401">
        <v>2435140.84</v>
      </c>
      <c r="I16" s="401">
        <f t="shared" si="0"/>
        <v>16116197.08</v>
      </c>
      <c r="J16" s="2"/>
      <c r="K16" s="2"/>
    </row>
    <row r="17" spans="1:26" x14ac:dyDescent="0.35">
      <c r="A17" s="52"/>
      <c r="B17" s="3"/>
      <c r="C17" s="3"/>
      <c r="D17" s="3"/>
      <c r="E17" s="3"/>
      <c r="F17" s="3"/>
      <c r="G17" s="50">
        <v>2022</v>
      </c>
      <c r="H17" s="396">
        <v>2672457.5</v>
      </c>
      <c r="I17" s="396">
        <f t="shared" si="0"/>
        <v>18788654.579999998</v>
      </c>
      <c r="J17" s="2"/>
      <c r="K17" s="2"/>
    </row>
    <row r="18" spans="1:26" x14ac:dyDescent="0.35">
      <c r="A18" s="52"/>
      <c r="B18" s="3"/>
      <c r="C18" s="3"/>
      <c r="D18" s="3"/>
      <c r="E18" s="3"/>
      <c r="F18" s="3"/>
      <c r="G18" s="2"/>
      <c r="H18" s="402"/>
      <c r="I18" s="402"/>
      <c r="J18" s="2"/>
      <c r="K18" s="2"/>
    </row>
    <row r="19" spans="1:26" x14ac:dyDescent="0.35">
      <c r="A19" s="52"/>
      <c r="B19" s="3"/>
      <c r="C19" s="3"/>
      <c r="D19" s="3"/>
      <c r="E19" s="3"/>
      <c r="F19" s="3"/>
      <c r="G19" s="2"/>
      <c r="H19" s="2"/>
      <c r="I19" s="2"/>
      <c r="J19" s="2"/>
      <c r="K19" s="2"/>
    </row>
    <row r="20" spans="1:26" x14ac:dyDescent="0.35">
      <c r="A20" s="52"/>
      <c r="B20" s="3"/>
      <c r="C20" s="3"/>
      <c r="D20" s="3"/>
      <c r="E20" s="3"/>
      <c r="F20" s="3"/>
      <c r="G20" s="2"/>
      <c r="H20" s="2"/>
      <c r="I20" s="2"/>
      <c r="J20" s="2"/>
      <c r="K20" s="2"/>
    </row>
    <row r="21" spans="1:26" x14ac:dyDescent="0.35">
      <c r="A21" s="52"/>
      <c r="B21" s="3"/>
      <c r="C21" s="3"/>
      <c r="D21" s="3"/>
      <c r="E21" s="3"/>
      <c r="F21" s="3"/>
      <c r="G21" s="2"/>
      <c r="H21" s="2"/>
      <c r="I21" s="2"/>
      <c r="J21" s="2"/>
      <c r="K21" s="2"/>
    </row>
    <row r="22" spans="1:26" x14ac:dyDescent="0.35">
      <c r="A22" s="52"/>
      <c r="B22" s="3"/>
      <c r="C22" s="3"/>
      <c r="D22" s="3"/>
      <c r="E22" s="3"/>
      <c r="F22" s="3"/>
      <c r="G22" s="2"/>
      <c r="H22" s="2"/>
      <c r="I22" s="2"/>
      <c r="J22" s="2"/>
      <c r="K22" s="2"/>
    </row>
    <row r="23" spans="1:26" x14ac:dyDescent="0.35">
      <c r="A23" s="52"/>
      <c r="B23" s="3"/>
      <c r="C23" s="3"/>
      <c r="D23" s="3"/>
      <c r="E23" s="3"/>
      <c r="F23" s="3"/>
      <c r="G23" s="2"/>
      <c r="H23" s="2"/>
      <c r="I23" s="2"/>
      <c r="J23" s="2"/>
      <c r="K23" s="2"/>
    </row>
    <row r="24" spans="1:26" x14ac:dyDescent="0.35">
      <c r="A24" s="52"/>
      <c r="B24" s="3"/>
      <c r="C24" s="3"/>
      <c r="D24" s="3"/>
      <c r="E24" s="3"/>
      <c r="F24" s="3"/>
      <c r="G24" s="2"/>
      <c r="H24" s="2"/>
      <c r="I24" s="2"/>
      <c r="J24" s="2"/>
      <c r="K24" s="2"/>
    </row>
    <row r="25" spans="1:26" x14ac:dyDescent="0.35">
      <c r="A25" s="52"/>
      <c r="B25" s="2"/>
      <c r="C25" s="2"/>
      <c r="D25" s="2"/>
      <c r="E25" s="2"/>
      <c r="F25" s="2"/>
      <c r="G25" s="2"/>
      <c r="H25" s="2"/>
      <c r="I25" s="2"/>
      <c r="J25" s="2"/>
      <c r="K25" s="2"/>
    </row>
    <row r="26" spans="1:26" x14ac:dyDescent="0.35">
      <c r="A26" s="52"/>
      <c r="B26" s="2"/>
      <c r="C26" s="2"/>
      <c r="D26" s="2"/>
      <c r="E26" s="2"/>
      <c r="F26" s="2"/>
      <c r="G26" s="2"/>
      <c r="H26" s="2"/>
      <c r="I26" s="2"/>
      <c r="J26" s="2"/>
      <c r="K26" s="2"/>
    </row>
    <row r="27" spans="1:26" x14ac:dyDescent="0.35">
      <c r="A27" s="52"/>
      <c r="B27" s="473" t="s">
        <v>259</v>
      </c>
      <c r="C27" s="470"/>
      <c r="D27" s="470"/>
      <c r="E27" s="470"/>
      <c r="F27" s="470"/>
      <c r="G27" s="470"/>
      <c r="H27" s="470"/>
      <c r="I27" s="470"/>
      <c r="J27" s="2"/>
      <c r="K27" s="2"/>
    </row>
    <row r="28" spans="1:26" ht="32.25" customHeight="1" x14ac:dyDescent="0.35">
      <c r="A28" s="52"/>
      <c r="B28" s="494" t="s">
        <v>162</v>
      </c>
      <c r="C28" s="494"/>
      <c r="D28" s="494"/>
      <c r="E28" s="494"/>
      <c r="F28" s="494"/>
      <c r="G28" s="494"/>
      <c r="H28" s="494"/>
      <c r="I28" s="494"/>
      <c r="J28" s="2"/>
      <c r="K28" s="2"/>
    </row>
    <row r="29" spans="1:26" x14ac:dyDescent="0.35">
      <c r="A29" s="52"/>
      <c r="B29" s="21"/>
      <c r="C29" s="21"/>
      <c r="D29" s="21"/>
      <c r="E29" s="5"/>
      <c r="F29" s="5"/>
      <c r="G29" s="21"/>
      <c r="H29" s="21"/>
      <c r="I29" s="21"/>
      <c r="J29" s="2"/>
      <c r="K29" s="2"/>
      <c r="M29" s="4"/>
      <c r="N29" s="4"/>
      <c r="O29" s="4"/>
      <c r="P29" s="4"/>
      <c r="Q29" s="4"/>
      <c r="R29" s="4"/>
      <c r="S29" s="4"/>
      <c r="T29" s="4"/>
      <c r="U29" s="4"/>
      <c r="V29" s="4"/>
      <c r="W29" s="4"/>
      <c r="X29" s="4"/>
      <c r="Y29" s="4"/>
      <c r="Z29" s="4"/>
    </row>
    <row r="30" spans="1:26" ht="16.5" customHeight="1" x14ac:dyDescent="0.35">
      <c r="A30" s="52"/>
      <c r="B30" s="470" t="s">
        <v>6</v>
      </c>
      <c r="C30" s="470"/>
      <c r="D30" s="470"/>
      <c r="E30" s="470"/>
      <c r="F30" s="470"/>
      <c r="G30" s="470"/>
      <c r="H30" s="470"/>
      <c r="I30" s="470"/>
      <c r="J30" s="2"/>
      <c r="K30" s="2"/>
      <c r="M30" s="2"/>
      <c r="N30" s="2"/>
      <c r="O30" s="2"/>
      <c r="P30" s="2"/>
      <c r="Q30" s="2"/>
      <c r="R30" s="2"/>
      <c r="S30" s="2"/>
      <c r="T30" s="2"/>
      <c r="U30" s="2"/>
      <c r="V30" s="2"/>
      <c r="W30" s="2"/>
      <c r="X30" s="2"/>
      <c r="Y30" s="2"/>
      <c r="Z30" s="2"/>
    </row>
    <row r="31" spans="1:26" ht="12.75" customHeight="1" x14ac:dyDescent="0.35">
      <c r="A31" s="52"/>
      <c r="B31" s="494"/>
      <c r="C31" s="494"/>
      <c r="D31" s="494"/>
      <c r="E31" s="494"/>
      <c r="F31" s="494"/>
      <c r="G31" s="494"/>
      <c r="H31" s="494"/>
      <c r="I31" s="494"/>
      <c r="J31" s="2"/>
      <c r="K31" s="2"/>
    </row>
    <row r="32" spans="1:26" x14ac:dyDescent="0.35">
      <c r="A32" s="52"/>
      <c r="B32" s="2"/>
      <c r="C32" s="2"/>
      <c r="D32" s="2"/>
      <c r="E32" s="2"/>
      <c r="F32" s="2"/>
      <c r="G32" s="2"/>
      <c r="H32" s="2"/>
      <c r="I32" s="2"/>
      <c r="J32" s="2"/>
      <c r="K32" s="2"/>
    </row>
    <row r="33" spans="1:11" x14ac:dyDescent="0.35">
      <c r="A33" s="52"/>
      <c r="B33" s="483" t="s">
        <v>7</v>
      </c>
      <c r="C33" s="484"/>
      <c r="D33" s="484"/>
      <c r="E33" s="484"/>
      <c r="F33" s="484"/>
      <c r="G33" s="484"/>
      <c r="H33" s="484"/>
      <c r="I33" s="485"/>
      <c r="J33" s="2"/>
      <c r="K33" s="2"/>
    </row>
    <row r="34" spans="1:11" ht="30" customHeight="1" x14ac:dyDescent="0.35">
      <c r="A34" s="52"/>
      <c r="B34" s="495" t="s">
        <v>163</v>
      </c>
      <c r="C34" s="487"/>
      <c r="D34" s="487"/>
      <c r="E34" s="487"/>
      <c r="F34" s="487"/>
      <c r="G34" s="487"/>
      <c r="H34" s="487"/>
      <c r="I34" s="488"/>
      <c r="J34" s="2"/>
      <c r="K34" s="2"/>
    </row>
    <row r="35" spans="1:11" x14ac:dyDescent="0.35">
      <c r="A35" s="52"/>
      <c r="B35" s="20"/>
      <c r="C35" s="20"/>
      <c r="D35" s="20"/>
      <c r="E35" s="20"/>
      <c r="F35" s="20"/>
      <c r="G35" s="20"/>
      <c r="H35" s="20"/>
      <c r="I35" s="20"/>
      <c r="J35" s="20"/>
      <c r="K35" s="20"/>
    </row>
    <row r="36" spans="1:11" x14ac:dyDescent="0.35">
      <c r="A36" s="52"/>
      <c r="B36" s="10" t="s">
        <v>149</v>
      </c>
      <c r="C36" s="471" t="s">
        <v>164</v>
      </c>
      <c r="D36" s="471"/>
      <c r="E36" s="471"/>
      <c r="F36" s="471"/>
      <c r="G36" s="471"/>
      <c r="H36" s="471"/>
      <c r="I36" s="471"/>
      <c r="J36" s="2"/>
      <c r="K36" s="2"/>
    </row>
    <row r="37" spans="1:11" x14ac:dyDescent="0.35">
      <c r="A37" s="52"/>
      <c r="B37" s="10" t="s">
        <v>145</v>
      </c>
      <c r="C37" s="471" t="s">
        <v>91</v>
      </c>
      <c r="D37" s="471"/>
      <c r="E37" s="471"/>
      <c r="F37" s="471"/>
      <c r="G37" s="471"/>
      <c r="H37" s="471"/>
      <c r="I37" s="471"/>
      <c r="J37" s="2"/>
      <c r="K37" s="2"/>
    </row>
    <row r="38" spans="1:11" x14ac:dyDescent="0.35">
      <c r="A38" s="52"/>
      <c r="B38" s="31" t="s">
        <v>146</v>
      </c>
      <c r="C38" s="471" t="s">
        <v>91</v>
      </c>
      <c r="D38" s="471"/>
      <c r="E38" s="471"/>
      <c r="F38" s="471"/>
      <c r="G38" s="471"/>
      <c r="H38" s="471"/>
      <c r="I38" s="471"/>
      <c r="J38" s="2"/>
      <c r="K38" s="2"/>
    </row>
    <row r="39" spans="1:11" x14ac:dyDescent="0.35">
      <c r="A39" s="52"/>
      <c r="B39" s="476" t="s">
        <v>147</v>
      </c>
      <c r="C39" s="471"/>
      <c r="D39" s="471"/>
      <c r="E39" s="471"/>
      <c r="F39" s="471"/>
      <c r="G39" s="471"/>
      <c r="H39" s="471"/>
      <c r="I39" s="471"/>
      <c r="J39" s="2"/>
      <c r="K39" s="2"/>
    </row>
    <row r="40" spans="1:11" x14ac:dyDescent="0.35">
      <c r="A40" s="52"/>
      <c r="B40" s="476"/>
      <c r="C40" s="472"/>
      <c r="D40" s="472"/>
      <c r="E40" s="472"/>
      <c r="F40" s="472"/>
      <c r="G40" s="472"/>
      <c r="H40" s="472"/>
      <c r="I40" s="472"/>
      <c r="J40" s="2"/>
      <c r="K40" s="2"/>
    </row>
    <row r="41" spans="1:11" x14ac:dyDescent="0.35">
      <c r="A41" s="52"/>
      <c r="B41" s="476"/>
      <c r="C41" s="472"/>
      <c r="D41" s="472"/>
      <c r="E41" s="472"/>
      <c r="F41" s="472"/>
      <c r="G41" s="472"/>
      <c r="H41" s="472"/>
      <c r="I41" s="472"/>
      <c r="J41" s="2"/>
      <c r="K41" s="2"/>
    </row>
    <row r="42" spans="1:11" x14ac:dyDescent="0.35">
      <c r="A42" s="52"/>
      <c r="B42" s="2"/>
      <c r="C42" s="2"/>
      <c r="D42" s="2"/>
      <c r="E42" s="2"/>
      <c r="F42" s="2"/>
      <c r="G42" s="2"/>
      <c r="H42" s="2"/>
      <c r="I42" s="2"/>
      <c r="J42" s="2"/>
      <c r="K42" s="2"/>
    </row>
    <row r="43" spans="1:11" x14ac:dyDescent="0.35">
      <c r="A43" s="2"/>
      <c r="B43" s="2"/>
      <c r="C43" s="2"/>
      <c r="D43" s="2"/>
      <c r="E43" s="2"/>
      <c r="F43" s="2"/>
      <c r="G43" s="2"/>
      <c r="H43" s="2"/>
      <c r="I43" s="2"/>
      <c r="J43" s="2"/>
      <c r="K43" s="2"/>
    </row>
    <row r="44" spans="1:11" x14ac:dyDescent="0.35">
      <c r="K44" s="2"/>
    </row>
  </sheetData>
  <mergeCells count="16">
    <mergeCell ref="B30:I30"/>
    <mergeCell ref="B31:I31"/>
    <mergeCell ref="B33:I33"/>
    <mergeCell ref="B34:I34"/>
    <mergeCell ref="C36:I36"/>
    <mergeCell ref="B2:B3"/>
    <mergeCell ref="C2:D2"/>
    <mergeCell ref="C3:D3"/>
    <mergeCell ref="B27:I27"/>
    <mergeCell ref="B28:I28"/>
    <mergeCell ref="C37:I37"/>
    <mergeCell ref="C38:I38"/>
    <mergeCell ref="B39:B41"/>
    <mergeCell ref="C39:I39"/>
    <mergeCell ref="C40:I40"/>
    <mergeCell ref="C41:I4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0" tint="-4.9989318521683403E-2"/>
  </sheetPr>
  <dimension ref="A1:AC53"/>
  <sheetViews>
    <sheetView showGridLines="0" workbookViewId="0">
      <selection activeCell="G3" sqref="G3"/>
    </sheetView>
  </sheetViews>
  <sheetFormatPr defaultColWidth="0" defaultRowHeight="15.5" zeroHeight="1" x14ac:dyDescent="0.35"/>
  <cols>
    <col min="1" max="1" width="4.23046875" style="67" customWidth="1"/>
    <col min="2" max="2" width="18" style="67" customWidth="1"/>
    <col min="3" max="4" width="16.23046875" style="67" customWidth="1"/>
    <col min="5" max="5" width="9.53515625" style="67" customWidth="1"/>
    <col min="6" max="8" width="15.4609375" style="67" customWidth="1"/>
    <col min="9" max="9" width="16.69140625" style="67" customWidth="1"/>
    <col min="10" max="10" width="9.4609375" style="67" customWidth="1"/>
    <col min="11" max="11" width="11" style="67" hidden="1" customWidth="1"/>
    <col min="12" max="12" width="10.53515625" style="67" hidden="1" customWidth="1"/>
    <col min="13" max="26" width="5.07421875" style="67" hidden="1" customWidth="1"/>
    <col min="27" max="29" width="0" style="67" hidden="1" customWidth="1"/>
    <col min="30" max="16384" width="8.84375" style="67" hidden="1"/>
  </cols>
  <sheetData>
    <row r="1" spans="1:11" x14ac:dyDescent="0.35">
      <c r="A1" s="47"/>
      <c r="B1" s="46"/>
      <c r="C1" s="46"/>
      <c r="D1" s="46"/>
      <c r="E1" s="46"/>
      <c r="F1" s="46"/>
      <c r="G1" s="46"/>
      <c r="H1" s="46"/>
      <c r="I1" s="46"/>
      <c r="J1" s="46"/>
      <c r="K1" s="71"/>
    </row>
    <row r="2" spans="1:11" s="68" customFormat="1" ht="26" x14ac:dyDescent="0.35">
      <c r="A2" s="54"/>
      <c r="B2" s="465" t="s">
        <v>96</v>
      </c>
      <c r="C2" s="466" t="s">
        <v>1</v>
      </c>
      <c r="D2" s="467"/>
      <c r="E2" s="79" t="s">
        <v>2</v>
      </c>
      <c r="F2" s="80" t="s">
        <v>4</v>
      </c>
      <c r="G2" s="81" t="s">
        <v>179</v>
      </c>
      <c r="H2" s="80" t="s">
        <v>101</v>
      </c>
      <c r="I2" s="79" t="s">
        <v>3</v>
      </c>
      <c r="J2" s="140"/>
      <c r="K2" s="139"/>
    </row>
    <row r="3" spans="1:11" s="68" customFormat="1" ht="26.25" customHeight="1" x14ac:dyDescent="0.35">
      <c r="A3" s="54"/>
      <c r="B3" s="465"/>
      <c r="C3" s="468" t="s">
        <v>41</v>
      </c>
      <c r="D3" s="469"/>
      <c r="E3" s="55">
        <v>3</v>
      </c>
      <c r="F3" s="27" t="s">
        <v>91</v>
      </c>
      <c r="G3" s="400">
        <f>H7</f>
        <v>1376.8000000000002</v>
      </c>
      <c r="H3" s="56" t="str">
        <f>H8</f>
        <v>No data</v>
      </c>
      <c r="I3" s="60" t="s">
        <v>123</v>
      </c>
      <c r="J3" s="140"/>
      <c r="K3" s="139"/>
    </row>
    <row r="4" spans="1:11" x14ac:dyDescent="0.35">
      <c r="A4" s="48"/>
      <c r="B4" s="49"/>
      <c r="C4" s="49"/>
      <c r="D4" s="49"/>
      <c r="E4" s="49"/>
      <c r="F4" s="49"/>
      <c r="G4" s="49"/>
      <c r="H4" s="49"/>
      <c r="I4" s="49"/>
      <c r="J4" s="49"/>
      <c r="K4" s="71"/>
    </row>
    <row r="5" spans="1:11" x14ac:dyDescent="0.35">
      <c r="A5" s="72"/>
      <c r="B5" s="69"/>
      <c r="C5" s="69"/>
      <c r="D5" s="69"/>
      <c r="E5" s="69"/>
      <c r="F5" s="69"/>
      <c r="G5" s="71"/>
      <c r="H5" s="71"/>
      <c r="I5" s="71"/>
      <c r="J5" s="71"/>
      <c r="K5" s="71"/>
    </row>
    <row r="6" spans="1:11" x14ac:dyDescent="0.35">
      <c r="A6" s="72"/>
      <c r="B6" s="69"/>
      <c r="C6" s="69"/>
      <c r="D6" s="69"/>
      <c r="E6" s="69"/>
      <c r="F6" s="69"/>
      <c r="G6" s="83"/>
      <c r="H6" s="83" t="s">
        <v>201</v>
      </c>
      <c r="I6" s="83" t="s">
        <v>200</v>
      </c>
      <c r="J6" s="71"/>
      <c r="K6" s="71"/>
    </row>
    <row r="7" spans="1:11" x14ac:dyDescent="0.35">
      <c r="A7" s="72"/>
      <c r="B7" s="69"/>
      <c r="C7" s="69"/>
      <c r="D7" s="69"/>
      <c r="E7" s="69"/>
      <c r="F7" s="69"/>
      <c r="G7" s="83" t="s">
        <v>180</v>
      </c>
      <c r="H7" s="400">
        <f>SUM(H12:H16)</f>
        <v>1376.8000000000002</v>
      </c>
      <c r="I7" s="27" t="s">
        <v>91</v>
      </c>
      <c r="J7" s="71"/>
      <c r="K7" s="71"/>
    </row>
    <row r="8" spans="1:11" x14ac:dyDescent="0.35">
      <c r="A8" s="72"/>
      <c r="B8" s="69"/>
      <c r="C8" s="69"/>
      <c r="D8" s="69"/>
      <c r="E8" s="69"/>
      <c r="F8" s="69"/>
      <c r="G8" s="83" t="s">
        <v>101</v>
      </c>
      <c r="H8" s="143" t="s">
        <v>74</v>
      </c>
      <c r="I8" s="27" t="s">
        <v>91</v>
      </c>
      <c r="J8" s="71"/>
      <c r="K8" s="71"/>
    </row>
    <row r="9" spans="1:11" x14ac:dyDescent="0.35">
      <c r="A9" s="72"/>
      <c r="B9" s="69"/>
      <c r="C9" s="69"/>
      <c r="D9" s="69"/>
      <c r="E9" s="69"/>
      <c r="F9" s="69"/>
      <c r="J9" s="71"/>
      <c r="K9" s="71"/>
    </row>
    <row r="10" spans="1:11" x14ac:dyDescent="0.35">
      <c r="A10" s="72"/>
      <c r="B10" s="69"/>
      <c r="C10" s="69"/>
      <c r="D10" s="69"/>
      <c r="E10" s="69"/>
      <c r="F10" s="69"/>
      <c r="G10" s="50" t="s">
        <v>69</v>
      </c>
      <c r="H10" s="51" t="s">
        <v>168</v>
      </c>
      <c r="I10" s="51" t="s">
        <v>169</v>
      </c>
      <c r="J10" s="71"/>
      <c r="K10" s="71"/>
    </row>
    <row r="11" spans="1:11" ht="16" thickBot="1" x14ac:dyDescent="0.4">
      <c r="A11" s="72"/>
      <c r="B11" s="69"/>
      <c r="C11" s="69"/>
      <c r="D11" s="69"/>
      <c r="E11" s="69"/>
      <c r="F11" s="69"/>
      <c r="G11" s="190">
        <v>2015</v>
      </c>
      <c r="H11" s="393">
        <f>C32</f>
        <v>225.20000000000002</v>
      </c>
      <c r="I11" s="393">
        <f>H11</f>
        <v>225.20000000000002</v>
      </c>
      <c r="J11" s="71"/>
      <c r="K11" s="71"/>
    </row>
    <row r="12" spans="1:11" x14ac:dyDescent="0.35">
      <c r="A12" s="72"/>
      <c r="B12" s="69"/>
      <c r="C12" s="69"/>
      <c r="D12" s="69"/>
      <c r="E12" s="69"/>
      <c r="F12" s="69"/>
      <c r="G12" s="197">
        <v>2016</v>
      </c>
      <c r="H12" s="394">
        <f>D32</f>
        <v>260.99999999999994</v>
      </c>
      <c r="I12" s="395">
        <f>H12+I11</f>
        <v>486.19999999999993</v>
      </c>
      <c r="J12" s="71"/>
      <c r="K12" s="71"/>
    </row>
    <row r="13" spans="1:11" x14ac:dyDescent="0.35">
      <c r="A13" s="72"/>
      <c r="B13" s="69"/>
      <c r="C13" s="69"/>
      <c r="D13" s="69"/>
      <c r="E13" s="69"/>
      <c r="F13" s="69"/>
      <c r="G13" s="198">
        <v>2017</v>
      </c>
      <c r="H13" s="396">
        <f>E32</f>
        <v>281.10000000000008</v>
      </c>
      <c r="I13" s="397">
        <f t="shared" ref="I13:I16" si="0">H13+I12</f>
        <v>767.3</v>
      </c>
      <c r="J13" s="71"/>
      <c r="K13" s="71"/>
    </row>
    <row r="14" spans="1:11" x14ac:dyDescent="0.35">
      <c r="A14" s="72"/>
      <c r="B14" s="69"/>
      <c r="C14" s="69"/>
      <c r="D14" s="69"/>
      <c r="E14" s="69"/>
      <c r="F14" s="69"/>
      <c r="G14" s="198">
        <v>2018</v>
      </c>
      <c r="H14" s="396">
        <f>F32</f>
        <v>278.09999999999997</v>
      </c>
      <c r="I14" s="397">
        <f t="shared" si="0"/>
        <v>1045.3999999999999</v>
      </c>
      <c r="J14" s="71"/>
      <c r="K14" s="71"/>
    </row>
    <row r="15" spans="1:11" x14ac:dyDescent="0.35">
      <c r="A15" s="72"/>
      <c r="B15" s="69"/>
      <c r="C15" s="69"/>
      <c r="D15" s="69"/>
      <c r="E15" s="69"/>
      <c r="F15" s="69"/>
      <c r="G15" s="198">
        <v>2019</v>
      </c>
      <c r="H15" s="396">
        <f>G32</f>
        <v>278</v>
      </c>
      <c r="I15" s="397">
        <f t="shared" si="0"/>
        <v>1323.3999999999999</v>
      </c>
      <c r="J15" s="71"/>
      <c r="K15" s="71"/>
    </row>
    <row r="16" spans="1:11" ht="16" thickBot="1" x14ac:dyDescent="0.4">
      <c r="A16" s="72"/>
      <c r="B16" s="69"/>
      <c r="C16" s="69"/>
      <c r="D16" s="69"/>
      <c r="E16" s="69"/>
      <c r="F16" s="69"/>
      <c r="G16" s="199">
        <v>2020</v>
      </c>
      <c r="H16" s="398">
        <f>H32</f>
        <v>278.60000000000002</v>
      </c>
      <c r="I16" s="399">
        <f t="shared" si="0"/>
        <v>1602</v>
      </c>
      <c r="J16" s="71"/>
      <c r="K16" s="71"/>
    </row>
    <row r="17" spans="1:29" x14ac:dyDescent="0.35">
      <c r="A17" s="72"/>
      <c r="B17" s="69"/>
      <c r="C17" s="69"/>
      <c r="D17" s="69"/>
      <c r="E17" s="69"/>
      <c r="F17" s="69"/>
      <c r="G17" s="71"/>
      <c r="H17" s="71"/>
      <c r="I17" s="71"/>
      <c r="J17" s="71"/>
      <c r="K17" s="71"/>
    </row>
    <row r="18" spans="1:29" x14ac:dyDescent="0.35">
      <c r="A18" s="72"/>
      <c r="B18" s="69"/>
      <c r="C18" s="69"/>
      <c r="D18" s="69"/>
      <c r="E18" s="69"/>
      <c r="F18" s="69"/>
      <c r="G18" s="71"/>
      <c r="H18" s="71"/>
      <c r="I18" s="71"/>
      <c r="J18" s="71"/>
      <c r="K18" s="71"/>
    </row>
    <row r="19" spans="1:29" x14ac:dyDescent="0.35">
      <c r="A19" s="72"/>
      <c r="B19" s="69"/>
      <c r="C19" s="69"/>
      <c r="D19" s="69"/>
      <c r="E19" s="69"/>
      <c r="F19" s="69"/>
      <c r="G19" s="71"/>
      <c r="H19" s="71"/>
      <c r="I19" s="71"/>
      <c r="J19" s="71"/>
      <c r="K19" s="71"/>
    </row>
    <row r="20" spans="1:29" x14ac:dyDescent="0.35">
      <c r="A20" s="72"/>
      <c r="B20" s="70"/>
      <c r="C20" s="70"/>
      <c r="D20" s="70"/>
      <c r="E20" s="70"/>
      <c r="F20" s="70"/>
      <c r="G20" s="71"/>
      <c r="H20" s="71"/>
      <c r="I20" s="71"/>
      <c r="J20" s="71"/>
      <c r="K20" s="71"/>
    </row>
    <row r="21" spans="1:29" x14ac:dyDescent="0.35">
      <c r="A21" s="72"/>
      <c r="B21" s="70"/>
      <c r="C21" s="70"/>
      <c r="D21" s="70"/>
      <c r="E21" s="70"/>
      <c r="F21" s="70"/>
      <c r="G21" s="70"/>
      <c r="H21" s="70"/>
      <c r="I21" s="70"/>
      <c r="J21" s="71"/>
      <c r="K21" s="71"/>
    </row>
    <row r="22" spans="1:29" x14ac:dyDescent="0.35">
      <c r="A22" s="72"/>
      <c r="B22" s="70"/>
      <c r="C22" s="70"/>
      <c r="D22" s="70"/>
      <c r="E22" s="70"/>
      <c r="F22" s="70"/>
      <c r="G22" s="70"/>
      <c r="H22" s="70"/>
      <c r="I22" s="70"/>
      <c r="J22" s="71"/>
      <c r="K22" s="71"/>
    </row>
    <row r="23" spans="1:29" x14ac:dyDescent="0.35">
      <c r="A23" s="72"/>
      <c r="B23" s="16" t="s">
        <v>171</v>
      </c>
      <c r="C23" s="70"/>
      <c r="D23" s="70"/>
      <c r="E23" s="70"/>
      <c r="F23" s="70"/>
      <c r="G23" s="70"/>
      <c r="H23" s="70"/>
      <c r="I23" s="70"/>
      <c r="J23" s="71"/>
      <c r="K23" s="71"/>
    </row>
    <row r="24" spans="1:29" ht="26" x14ac:dyDescent="0.35">
      <c r="A24" s="72"/>
      <c r="B24" s="50" t="s">
        <v>77</v>
      </c>
      <c r="C24" s="50">
        <v>2015</v>
      </c>
      <c r="D24" s="50">
        <v>2016</v>
      </c>
      <c r="E24" s="50">
        <v>2017</v>
      </c>
      <c r="F24" s="50">
        <v>2018</v>
      </c>
      <c r="G24" s="50">
        <v>2019</v>
      </c>
      <c r="H24" s="50">
        <v>2020</v>
      </c>
      <c r="I24" s="50" t="s">
        <v>170</v>
      </c>
      <c r="J24" s="71"/>
      <c r="K24" s="71"/>
      <c r="P24" s="4"/>
      <c r="Q24" s="4"/>
      <c r="R24" s="4"/>
      <c r="S24" s="4"/>
      <c r="T24" s="4"/>
      <c r="U24" s="4"/>
      <c r="V24" s="4"/>
      <c r="W24" s="4"/>
      <c r="X24" s="4"/>
      <c r="Y24" s="4"/>
      <c r="Z24" s="4"/>
      <c r="AA24" s="4"/>
      <c r="AB24" s="4"/>
      <c r="AC24" s="4"/>
    </row>
    <row r="25" spans="1:29" x14ac:dyDescent="0.35">
      <c r="A25" s="72"/>
      <c r="B25" s="13" t="s">
        <v>78</v>
      </c>
      <c r="C25" s="29">
        <v>189.4</v>
      </c>
      <c r="D25" s="29">
        <v>224.2</v>
      </c>
      <c r="E25" s="29">
        <v>235.3</v>
      </c>
      <c r="F25" s="29">
        <v>230.7</v>
      </c>
      <c r="G25" s="29">
        <v>233.4</v>
      </c>
      <c r="H25" s="29">
        <v>240</v>
      </c>
      <c r="I25" s="73">
        <f>SUM(C25:H25)</f>
        <v>1353.0000000000002</v>
      </c>
      <c r="J25" s="71"/>
      <c r="K25" s="71"/>
      <c r="P25" s="71"/>
      <c r="Q25" s="71"/>
      <c r="R25" s="71"/>
      <c r="S25" s="71"/>
      <c r="T25" s="71"/>
      <c r="U25" s="71"/>
      <c r="V25" s="71"/>
      <c r="W25" s="71"/>
      <c r="X25" s="71"/>
      <c r="Y25" s="71"/>
      <c r="Z25" s="71"/>
      <c r="AA25" s="71"/>
      <c r="AB25" s="71"/>
      <c r="AC25" s="71"/>
    </row>
    <row r="26" spans="1:29" x14ac:dyDescent="0.35">
      <c r="A26" s="72"/>
      <c r="B26" s="13" t="s">
        <v>79</v>
      </c>
      <c r="C26" s="29">
        <v>15</v>
      </c>
      <c r="D26" s="29">
        <v>16.3</v>
      </c>
      <c r="E26" s="29">
        <v>11.7</v>
      </c>
      <c r="F26" s="29">
        <v>14.2</v>
      </c>
      <c r="G26" s="29">
        <v>15.1</v>
      </c>
      <c r="H26" s="29">
        <v>11.1</v>
      </c>
      <c r="I26" s="73">
        <f t="shared" ref="I26:I32" si="1">SUM(C26:H26)</f>
        <v>83.399999999999991</v>
      </c>
      <c r="J26" s="71"/>
      <c r="K26" s="71"/>
    </row>
    <row r="27" spans="1:29" x14ac:dyDescent="0.35">
      <c r="A27" s="72"/>
      <c r="B27" s="13" t="s">
        <v>80</v>
      </c>
      <c r="C27" s="29">
        <v>14.8</v>
      </c>
      <c r="D27" s="29">
        <v>12.7</v>
      </c>
      <c r="E27" s="29">
        <v>20.100000000000001</v>
      </c>
      <c r="F27" s="29">
        <v>17.5</v>
      </c>
      <c r="G27" s="29">
        <v>15.7</v>
      </c>
      <c r="H27" s="29">
        <v>16.600000000000001</v>
      </c>
      <c r="I27" s="73">
        <f t="shared" si="1"/>
        <v>97.4</v>
      </c>
      <c r="J27" s="71"/>
      <c r="K27" s="71"/>
    </row>
    <row r="28" spans="1:29" x14ac:dyDescent="0.35">
      <c r="A28" s="72"/>
      <c r="B28" s="13" t="s">
        <v>81</v>
      </c>
      <c r="C28" s="29">
        <v>4</v>
      </c>
      <c r="D28" s="29">
        <v>1.1000000000000001</v>
      </c>
      <c r="E28" s="29">
        <v>5.3</v>
      </c>
      <c r="F28" s="29">
        <v>5.2</v>
      </c>
      <c r="G28" s="29">
        <v>5.3</v>
      </c>
      <c r="H28" s="29">
        <v>5.3</v>
      </c>
      <c r="I28" s="73">
        <f t="shared" si="1"/>
        <v>26.2</v>
      </c>
      <c r="J28" s="71"/>
      <c r="K28" s="71"/>
    </row>
    <row r="29" spans="1:29" x14ac:dyDescent="0.35">
      <c r="A29" s="72"/>
      <c r="B29" s="13" t="s">
        <v>82</v>
      </c>
      <c r="C29" s="29">
        <v>2</v>
      </c>
      <c r="D29" s="29">
        <v>2.8</v>
      </c>
      <c r="E29" s="29">
        <v>3.5</v>
      </c>
      <c r="F29" s="29">
        <v>4.4000000000000004</v>
      </c>
      <c r="G29" s="29">
        <v>2.6</v>
      </c>
      <c r="H29" s="29">
        <v>0.9</v>
      </c>
      <c r="I29" s="73">
        <f t="shared" si="1"/>
        <v>16.2</v>
      </c>
      <c r="J29" s="71"/>
      <c r="K29" s="71"/>
    </row>
    <row r="30" spans="1:29" x14ac:dyDescent="0.35">
      <c r="A30" s="72"/>
      <c r="B30" s="13" t="s">
        <v>83</v>
      </c>
      <c r="C30" s="29"/>
      <c r="D30" s="29">
        <v>3.9</v>
      </c>
      <c r="E30" s="29">
        <v>4.0999999999999996</v>
      </c>
      <c r="F30" s="29">
        <v>4</v>
      </c>
      <c r="G30" s="29">
        <v>3.7</v>
      </c>
      <c r="H30" s="29">
        <v>3.6</v>
      </c>
      <c r="I30" s="73">
        <f t="shared" si="1"/>
        <v>19.3</v>
      </c>
      <c r="J30" s="71"/>
      <c r="K30" s="71"/>
    </row>
    <row r="31" spans="1:29" x14ac:dyDescent="0.35">
      <c r="A31" s="72"/>
      <c r="B31" s="13" t="s">
        <v>84</v>
      </c>
      <c r="C31" s="29"/>
      <c r="D31" s="29"/>
      <c r="E31" s="29">
        <v>1.1000000000000001</v>
      </c>
      <c r="F31" s="29">
        <v>2.1</v>
      </c>
      <c r="G31" s="29">
        <v>2.2000000000000002</v>
      </c>
      <c r="H31" s="29">
        <v>1.1000000000000001</v>
      </c>
      <c r="I31" s="73">
        <f t="shared" si="1"/>
        <v>6.5</v>
      </c>
      <c r="J31" s="71"/>
      <c r="K31" s="71"/>
    </row>
    <row r="32" spans="1:29" x14ac:dyDescent="0.35">
      <c r="A32" s="72"/>
      <c r="B32" s="74" t="s">
        <v>168</v>
      </c>
      <c r="C32" s="75">
        <f>SUM(C25:C31)</f>
        <v>225.20000000000002</v>
      </c>
      <c r="D32" s="75">
        <f t="shared" ref="D32:H32" si="2">SUM(D25:D31)</f>
        <v>260.99999999999994</v>
      </c>
      <c r="E32" s="75">
        <f t="shared" si="2"/>
        <v>281.10000000000008</v>
      </c>
      <c r="F32" s="75">
        <f t="shared" si="2"/>
        <v>278.09999999999997</v>
      </c>
      <c r="G32" s="75">
        <f t="shared" si="2"/>
        <v>278</v>
      </c>
      <c r="H32" s="75">
        <f t="shared" si="2"/>
        <v>278.60000000000002</v>
      </c>
      <c r="I32" s="75">
        <f t="shared" si="1"/>
        <v>1602</v>
      </c>
      <c r="J32" s="71"/>
      <c r="K32" s="71"/>
    </row>
    <row r="33" spans="1:26" x14ac:dyDescent="0.35">
      <c r="A33" s="72"/>
      <c r="B33" s="70"/>
      <c r="C33" s="70"/>
      <c r="D33" s="70"/>
      <c r="E33" s="70"/>
      <c r="F33" s="70"/>
      <c r="G33" s="70"/>
      <c r="H33" s="70"/>
      <c r="I33" s="70"/>
      <c r="J33" s="71"/>
      <c r="K33" s="71"/>
    </row>
    <row r="34" spans="1:26" x14ac:dyDescent="0.35">
      <c r="A34" s="72"/>
      <c r="B34" s="71"/>
      <c r="C34" s="70"/>
      <c r="D34" s="70"/>
      <c r="E34" s="70"/>
      <c r="F34" s="70"/>
      <c r="G34" s="70"/>
      <c r="H34" s="70"/>
      <c r="I34" s="70"/>
      <c r="J34" s="71"/>
      <c r="K34" s="71"/>
    </row>
    <row r="35" spans="1:26" x14ac:dyDescent="0.35">
      <c r="A35" s="72"/>
      <c r="B35" s="473" t="s">
        <v>259</v>
      </c>
      <c r="C35" s="470"/>
      <c r="D35" s="470"/>
      <c r="E35" s="470"/>
      <c r="F35" s="470"/>
      <c r="G35" s="470"/>
      <c r="H35" s="470"/>
      <c r="I35" s="470"/>
      <c r="J35" s="71"/>
      <c r="K35" s="71"/>
    </row>
    <row r="36" spans="1:26" ht="32.25" customHeight="1" x14ac:dyDescent="0.35">
      <c r="A36" s="72"/>
      <c r="B36" s="494" t="s">
        <v>174</v>
      </c>
      <c r="C36" s="494"/>
      <c r="D36" s="494"/>
      <c r="E36" s="494"/>
      <c r="F36" s="494"/>
      <c r="G36" s="494"/>
      <c r="H36" s="494"/>
      <c r="I36" s="494"/>
      <c r="J36" s="71"/>
      <c r="K36" s="71"/>
    </row>
    <row r="37" spans="1:26" x14ac:dyDescent="0.35">
      <c r="A37" s="72"/>
      <c r="B37" s="21"/>
      <c r="C37" s="21"/>
      <c r="D37" s="21"/>
      <c r="E37" s="5"/>
      <c r="F37" s="5"/>
      <c r="G37" s="21"/>
      <c r="H37" s="21"/>
      <c r="I37" s="21"/>
      <c r="J37" s="71"/>
      <c r="K37" s="71"/>
      <c r="M37" s="4"/>
      <c r="N37" s="4"/>
      <c r="O37" s="4"/>
      <c r="P37" s="4"/>
      <c r="Q37" s="4"/>
      <c r="R37" s="4"/>
      <c r="S37" s="4"/>
      <c r="T37" s="4"/>
      <c r="U37" s="4"/>
      <c r="V37" s="4"/>
      <c r="W37" s="4"/>
      <c r="X37" s="4"/>
      <c r="Y37" s="4"/>
      <c r="Z37" s="4"/>
    </row>
    <row r="38" spans="1:26" ht="16.5" customHeight="1" x14ac:dyDescent="0.35">
      <c r="A38" s="72"/>
      <c r="B38" s="470" t="s">
        <v>6</v>
      </c>
      <c r="C38" s="470"/>
      <c r="D38" s="470"/>
      <c r="E38" s="470"/>
      <c r="F38" s="470"/>
      <c r="G38" s="470"/>
      <c r="H38" s="470"/>
      <c r="I38" s="470"/>
      <c r="J38" s="71"/>
      <c r="K38" s="71"/>
      <c r="M38" s="71"/>
      <c r="N38" s="71"/>
      <c r="O38" s="71"/>
      <c r="P38" s="71"/>
      <c r="Q38" s="71"/>
      <c r="R38" s="71"/>
      <c r="S38" s="71"/>
      <c r="T38" s="71"/>
      <c r="U38" s="71"/>
      <c r="V38" s="71"/>
      <c r="W38" s="71"/>
      <c r="X38" s="71"/>
      <c r="Y38" s="71"/>
      <c r="Z38" s="71"/>
    </row>
    <row r="39" spans="1:26" ht="12.75" customHeight="1" x14ac:dyDescent="0.35">
      <c r="A39" s="72"/>
      <c r="B39" s="494" t="s">
        <v>167</v>
      </c>
      <c r="C39" s="494"/>
      <c r="D39" s="494"/>
      <c r="E39" s="494"/>
      <c r="F39" s="494"/>
      <c r="G39" s="494"/>
      <c r="H39" s="494"/>
      <c r="I39" s="494"/>
      <c r="J39" s="71"/>
      <c r="K39" s="71"/>
    </row>
    <row r="40" spans="1:26" ht="12.75" customHeight="1" x14ac:dyDescent="0.35">
      <c r="A40" s="72"/>
      <c r="B40" s="494" t="s">
        <v>173</v>
      </c>
      <c r="C40" s="494"/>
      <c r="D40" s="494"/>
      <c r="E40" s="494"/>
      <c r="F40" s="494"/>
      <c r="G40" s="494"/>
      <c r="H40" s="494"/>
      <c r="I40" s="494"/>
      <c r="J40" s="71"/>
      <c r="K40" s="71"/>
    </row>
    <row r="41" spans="1:26" x14ac:dyDescent="0.35">
      <c r="A41" s="72"/>
      <c r="B41" s="71"/>
      <c r="C41" s="71"/>
      <c r="D41" s="71"/>
      <c r="E41" s="71"/>
      <c r="F41" s="71"/>
      <c r="G41" s="71"/>
      <c r="H41" s="71"/>
      <c r="I41" s="71"/>
      <c r="J41" s="71"/>
      <c r="K41" s="71"/>
    </row>
    <row r="42" spans="1:26" x14ac:dyDescent="0.35">
      <c r="A42" s="72"/>
      <c r="B42" s="483" t="s">
        <v>7</v>
      </c>
      <c r="C42" s="484"/>
      <c r="D42" s="484"/>
      <c r="E42" s="484"/>
      <c r="F42" s="484"/>
      <c r="G42" s="484"/>
      <c r="H42" s="484"/>
      <c r="I42" s="485"/>
      <c r="J42" s="71"/>
      <c r="K42" s="71"/>
    </row>
    <row r="43" spans="1:26" ht="41.25" customHeight="1" x14ac:dyDescent="0.35">
      <c r="A43" s="72"/>
      <c r="B43" s="495" t="s">
        <v>172</v>
      </c>
      <c r="C43" s="487"/>
      <c r="D43" s="487"/>
      <c r="E43" s="487"/>
      <c r="F43" s="487"/>
      <c r="G43" s="487"/>
      <c r="H43" s="487"/>
      <c r="I43" s="488"/>
      <c r="J43" s="71"/>
      <c r="K43" s="71"/>
    </row>
    <row r="44" spans="1:26" x14ac:dyDescent="0.35">
      <c r="A44" s="72"/>
      <c r="B44" s="20"/>
      <c r="C44" s="20"/>
      <c r="D44" s="20"/>
      <c r="E44" s="20"/>
      <c r="F44" s="20"/>
      <c r="G44" s="20"/>
      <c r="H44" s="20"/>
      <c r="I44" s="20"/>
      <c r="J44" s="20"/>
      <c r="K44" s="20"/>
    </row>
    <row r="45" spans="1:26" x14ac:dyDescent="0.35">
      <c r="A45" s="72"/>
      <c r="B45" s="10" t="s">
        <v>149</v>
      </c>
      <c r="C45" s="471" t="s">
        <v>100</v>
      </c>
      <c r="D45" s="471"/>
      <c r="E45" s="471"/>
      <c r="F45" s="471"/>
      <c r="G45" s="471"/>
      <c r="H45" s="471"/>
      <c r="I45" s="471"/>
      <c r="J45" s="71"/>
      <c r="K45" s="71"/>
    </row>
    <row r="46" spans="1:26" x14ac:dyDescent="0.35">
      <c r="A46" s="72"/>
      <c r="B46" s="10" t="s">
        <v>145</v>
      </c>
      <c r="C46" s="471">
        <v>44439</v>
      </c>
      <c r="D46" s="471"/>
      <c r="E46" s="471"/>
      <c r="F46" s="471"/>
      <c r="G46" s="471"/>
      <c r="H46" s="471"/>
      <c r="I46" s="471"/>
      <c r="J46" s="71"/>
      <c r="K46" s="71"/>
    </row>
    <row r="47" spans="1:26" x14ac:dyDescent="0.35">
      <c r="A47" s="72"/>
      <c r="B47" s="31" t="s">
        <v>146</v>
      </c>
      <c r="C47" s="496" t="s">
        <v>102</v>
      </c>
      <c r="D47" s="471"/>
      <c r="E47" s="471"/>
      <c r="F47" s="471"/>
      <c r="G47" s="471"/>
      <c r="H47" s="471"/>
      <c r="I47" s="471"/>
      <c r="J47" s="71"/>
      <c r="K47" s="71"/>
    </row>
    <row r="48" spans="1:26" x14ac:dyDescent="0.35">
      <c r="A48" s="72"/>
      <c r="B48" s="476" t="s">
        <v>147</v>
      </c>
      <c r="C48" s="471"/>
      <c r="D48" s="471"/>
      <c r="E48" s="471"/>
      <c r="F48" s="471"/>
      <c r="G48" s="471"/>
      <c r="H48" s="471"/>
      <c r="I48" s="471"/>
      <c r="J48" s="71"/>
      <c r="K48" s="71"/>
    </row>
    <row r="49" spans="1:11" x14ac:dyDescent="0.35">
      <c r="A49" s="72"/>
      <c r="B49" s="476"/>
      <c r="C49" s="472"/>
      <c r="D49" s="472"/>
      <c r="E49" s="472"/>
      <c r="F49" s="472"/>
      <c r="G49" s="472"/>
      <c r="H49" s="472"/>
      <c r="I49" s="472"/>
      <c r="J49" s="71"/>
      <c r="K49" s="71"/>
    </row>
    <row r="50" spans="1:11" x14ac:dyDescent="0.35">
      <c r="A50" s="72"/>
      <c r="B50" s="476"/>
      <c r="C50" s="472"/>
      <c r="D50" s="472"/>
      <c r="E50" s="472"/>
      <c r="F50" s="472"/>
      <c r="G50" s="472"/>
      <c r="H50" s="472"/>
      <c r="I50" s="472"/>
      <c r="J50" s="71"/>
      <c r="K50" s="71"/>
    </row>
    <row r="51" spans="1:11" x14ac:dyDescent="0.35">
      <c r="A51" s="72"/>
      <c r="B51" s="71"/>
      <c r="C51" s="71"/>
      <c r="D51" s="71"/>
      <c r="E51" s="71"/>
      <c r="F51" s="71"/>
      <c r="G51" s="71"/>
      <c r="H51" s="71"/>
      <c r="I51" s="71"/>
      <c r="J51" s="71"/>
      <c r="K51" s="71"/>
    </row>
    <row r="52" spans="1:11" x14ac:dyDescent="0.35">
      <c r="A52" s="71"/>
      <c r="B52" s="71"/>
      <c r="C52" s="71"/>
      <c r="D52" s="71"/>
      <c r="E52" s="71"/>
      <c r="F52" s="71"/>
      <c r="G52" s="71"/>
      <c r="H52" s="71"/>
      <c r="I52" s="71"/>
      <c r="J52" s="71"/>
      <c r="K52" s="71"/>
    </row>
    <row r="53" spans="1:11" x14ac:dyDescent="0.35"/>
  </sheetData>
  <mergeCells count="17">
    <mergeCell ref="B2:B3"/>
    <mergeCell ref="C2:D2"/>
    <mergeCell ref="C3:D3"/>
    <mergeCell ref="B35:I35"/>
    <mergeCell ref="B36:I36"/>
    <mergeCell ref="B38:I38"/>
    <mergeCell ref="B39:I39"/>
    <mergeCell ref="B42:I42"/>
    <mergeCell ref="B43:I43"/>
    <mergeCell ref="C45:I45"/>
    <mergeCell ref="B40:I40"/>
    <mergeCell ref="C46:I46"/>
    <mergeCell ref="C47:I47"/>
    <mergeCell ref="B48:B50"/>
    <mergeCell ref="C48:I48"/>
    <mergeCell ref="C49:I49"/>
    <mergeCell ref="C50:I50"/>
  </mergeCells>
  <hyperlinks>
    <hyperlink ref="C47" r:id="rId1" xr:uid="{1CC3DB1E-F339-42E0-85E4-3C7F9E1CC278}"/>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6B89-9F0E-4FBC-88CA-84F2E23FA83F}">
  <sheetPr codeName="Sheet14">
    <tabColor theme="0" tint="-4.9989318521683403E-2"/>
  </sheetPr>
  <dimension ref="A1:Z47"/>
  <sheetViews>
    <sheetView showGridLines="0" topLeftCell="A2" zoomScaleNormal="100" workbookViewId="0">
      <selection activeCell="F11" sqref="F11:I12"/>
    </sheetView>
  </sheetViews>
  <sheetFormatPr defaultColWidth="0" defaultRowHeight="15.5" zeroHeight="1" x14ac:dyDescent="0.35"/>
  <cols>
    <col min="1" max="1" width="3.765625" customWidth="1"/>
    <col min="2" max="2" width="19.84375" customWidth="1"/>
    <col min="3" max="4" width="25.69140625" customWidth="1"/>
    <col min="5" max="5" width="10.3046875" customWidth="1"/>
    <col min="6" max="9" width="13.3046875" customWidth="1"/>
    <col min="10" max="10" width="4.69140625" customWidth="1"/>
    <col min="11" max="26" width="0" hidden="1" customWidth="1"/>
    <col min="27" max="16384" width="9.23046875" hidden="1"/>
  </cols>
  <sheetData>
    <row r="1" spans="1:13" x14ac:dyDescent="0.35">
      <c r="A1" s="47"/>
      <c r="B1" s="46"/>
      <c r="C1" s="46"/>
      <c r="D1" s="46"/>
      <c r="E1" s="46"/>
      <c r="F1" s="46"/>
      <c r="G1" s="46"/>
      <c r="H1" s="46"/>
      <c r="I1" s="46"/>
      <c r="J1" s="49"/>
      <c r="K1" s="2"/>
    </row>
    <row r="2" spans="1:13" s="59" customFormat="1" ht="26" x14ac:dyDescent="0.25">
      <c r="A2" s="54"/>
      <c r="B2" s="497" t="s">
        <v>114</v>
      </c>
      <c r="C2" s="466" t="s">
        <v>1</v>
      </c>
      <c r="D2" s="467"/>
      <c r="E2" s="79" t="s">
        <v>2</v>
      </c>
      <c r="F2" s="80" t="s">
        <v>4</v>
      </c>
      <c r="G2" s="81" t="s">
        <v>179</v>
      </c>
      <c r="H2" s="80" t="s">
        <v>101</v>
      </c>
      <c r="I2" s="79" t="s">
        <v>3</v>
      </c>
      <c r="J2" s="49"/>
      <c r="K2" s="136"/>
    </row>
    <row r="3" spans="1:13" s="59" customFormat="1" ht="30" customHeight="1" x14ac:dyDescent="0.25">
      <c r="A3" s="54"/>
      <c r="B3" s="497"/>
      <c r="C3" s="468" t="s">
        <v>129</v>
      </c>
      <c r="D3" s="469"/>
      <c r="E3" s="55">
        <v>3</v>
      </c>
      <c r="F3" s="27" t="s">
        <v>91</v>
      </c>
      <c r="G3" s="77" t="str">
        <f>F7</f>
        <v xml:space="preserve">295 (Stoc+) and 507 (HerdAdvance) </v>
      </c>
      <c r="H3" s="56" t="str">
        <f>F8</f>
        <v>No data</v>
      </c>
      <c r="I3" s="60" t="s">
        <v>241</v>
      </c>
      <c r="J3" s="49"/>
      <c r="K3" s="136"/>
    </row>
    <row r="4" spans="1:13" x14ac:dyDescent="0.35">
      <c r="A4" s="48"/>
      <c r="B4" s="49"/>
      <c r="C4" s="49"/>
      <c r="D4" s="49"/>
      <c r="E4" s="49"/>
      <c r="F4" s="49"/>
      <c r="G4" s="49"/>
      <c r="H4" s="49"/>
      <c r="I4" s="49"/>
      <c r="J4" s="49"/>
      <c r="K4" s="2"/>
    </row>
    <row r="5" spans="1:13" x14ac:dyDescent="0.35">
      <c r="A5" s="52"/>
      <c r="B5" s="2"/>
      <c r="C5" s="2"/>
      <c r="D5" s="2"/>
      <c r="E5" s="2"/>
      <c r="F5" s="2"/>
      <c r="G5" s="2"/>
      <c r="H5" s="2"/>
      <c r="I5" s="2"/>
      <c r="J5" s="2"/>
      <c r="K5" s="2"/>
    </row>
    <row r="6" spans="1:13" x14ac:dyDescent="0.35">
      <c r="A6" s="52"/>
      <c r="B6" s="3"/>
      <c r="C6" s="3"/>
      <c r="D6" s="3"/>
      <c r="E6" s="83"/>
      <c r="F6" s="83" t="s">
        <v>201</v>
      </c>
      <c r="G6" s="83" t="s">
        <v>200</v>
      </c>
      <c r="J6" s="2"/>
      <c r="K6" s="2"/>
    </row>
    <row r="7" spans="1:13" ht="30.65" customHeight="1" x14ac:dyDescent="0.35">
      <c r="A7" s="52"/>
      <c r="B7" s="3"/>
      <c r="C7" s="3"/>
      <c r="D7" s="3"/>
      <c r="E7" s="83" t="s">
        <v>180</v>
      </c>
      <c r="F7" s="77" t="str">
        <f>CONCATENATE(G12, " (Stoc+) and ", I12, " (HerdAdvance) ")</f>
        <v xml:space="preserve">295 (Stoc+) and 507 (HerdAdvance) </v>
      </c>
      <c r="G7" s="27" t="s">
        <v>91</v>
      </c>
      <c r="J7" s="2"/>
      <c r="K7" s="76"/>
      <c r="L7" s="76"/>
      <c r="M7" s="76"/>
    </row>
    <row r="8" spans="1:13" ht="23" x14ac:dyDescent="0.35">
      <c r="A8" s="52"/>
      <c r="B8" s="3"/>
      <c r="C8" s="3"/>
      <c r="D8" s="3"/>
      <c r="E8" s="83" t="s">
        <v>101</v>
      </c>
      <c r="F8" s="143" t="s">
        <v>74</v>
      </c>
      <c r="G8" s="27" t="s">
        <v>91</v>
      </c>
      <c r="J8" s="2"/>
      <c r="K8" s="76"/>
      <c r="L8" s="76"/>
      <c r="M8" s="76"/>
    </row>
    <row r="9" spans="1:13" x14ac:dyDescent="0.35">
      <c r="A9" s="52"/>
      <c r="B9" s="3"/>
      <c r="C9" s="3"/>
      <c r="D9" s="3"/>
      <c r="E9" s="3"/>
      <c r="F9" s="3"/>
      <c r="G9" s="2"/>
      <c r="H9" s="2"/>
      <c r="I9" s="2"/>
      <c r="J9" s="2"/>
      <c r="K9" s="76"/>
      <c r="L9" s="76"/>
      <c r="M9" s="76"/>
    </row>
    <row r="10" spans="1:13" ht="52.5" thickBot="1" x14ac:dyDescent="0.4">
      <c r="A10" s="52"/>
      <c r="B10" s="3"/>
      <c r="C10" s="3"/>
      <c r="D10" s="3"/>
      <c r="E10" s="213" t="s">
        <v>69</v>
      </c>
      <c r="F10" s="214" t="s">
        <v>175</v>
      </c>
      <c r="G10" s="214" t="s">
        <v>176</v>
      </c>
      <c r="H10" s="214" t="s">
        <v>177</v>
      </c>
      <c r="I10" s="214" t="s">
        <v>178</v>
      </c>
      <c r="J10" s="76"/>
      <c r="K10" s="76"/>
      <c r="L10" s="76"/>
      <c r="M10" s="76"/>
    </row>
    <row r="11" spans="1:13" x14ac:dyDescent="0.35">
      <c r="A11" s="52"/>
      <c r="B11" s="3"/>
      <c r="C11" s="3"/>
      <c r="D11" s="3"/>
      <c r="E11" s="215">
        <v>2019</v>
      </c>
      <c r="F11" s="388">
        <v>250</v>
      </c>
      <c r="G11" s="388">
        <v>250</v>
      </c>
      <c r="H11" s="388">
        <v>325</v>
      </c>
      <c r="I11" s="389">
        <v>325</v>
      </c>
      <c r="J11" s="76"/>
      <c r="K11" s="76"/>
      <c r="L11" s="76"/>
      <c r="M11" s="76"/>
    </row>
    <row r="12" spans="1:13" ht="16" thickBot="1" x14ac:dyDescent="0.4">
      <c r="A12" s="52"/>
      <c r="B12" s="3"/>
      <c r="C12" s="3"/>
      <c r="D12" s="3"/>
      <c r="E12" s="216">
        <v>2020</v>
      </c>
      <c r="F12" s="390">
        <v>45</v>
      </c>
      <c r="G12" s="391">
        <v>295</v>
      </c>
      <c r="H12" s="390">
        <v>182</v>
      </c>
      <c r="I12" s="392">
        <v>507</v>
      </c>
      <c r="J12" s="76"/>
      <c r="K12" s="76"/>
      <c r="L12" s="76"/>
      <c r="M12" s="76"/>
    </row>
    <row r="13" spans="1:13" x14ac:dyDescent="0.35">
      <c r="A13" s="52"/>
      <c r="B13" s="3"/>
      <c r="C13" s="3"/>
      <c r="D13" s="3"/>
      <c r="E13" s="3"/>
      <c r="F13" s="3"/>
      <c r="G13" s="2"/>
      <c r="H13" s="2"/>
      <c r="I13" s="2"/>
      <c r="J13" s="76"/>
      <c r="K13" s="76"/>
      <c r="L13" s="76"/>
      <c r="M13" s="76"/>
    </row>
    <row r="14" spans="1:13" x14ac:dyDescent="0.35">
      <c r="A14" s="52"/>
      <c r="B14" s="3"/>
      <c r="C14" s="3"/>
      <c r="D14" s="3"/>
      <c r="E14" s="3"/>
      <c r="F14" s="3"/>
      <c r="G14" s="2"/>
      <c r="H14" s="2"/>
      <c r="I14" s="2"/>
      <c r="J14" s="76"/>
      <c r="K14" s="76"/>
      <c r="L14" s="76"/>
      <c r="M14" s="76"/>
    </row>
    <row r="15" spans="1:13" x14ac:dyDescent="0.35">
      <c r="A15" s="52"/>
      <c r="B15" s="3"/>
      <c r="C15" s="3"/>
      <c r="D15" s="3"/>
      <c r="E15" s="3"/>
      <c r="F15" s="3"/>
      <c r="G15" s="2"/>
      <c r="H15" s="2"/>
      <c r="I15" s="2"/>
      <c r="J15" s="76"/>
      <c r="K15" s="76"/>
      <c r="L15" s="76"/>
      <c r="M15" s="76"/>
    </row>
    <row r="16" spans="1:13" x14ac:dyDescent="0.35">
      <c r="A16" s="52"/>
      <c r="B16" s="3"/>
      <c r="C16" s="3"/>
      <c r="D16" s="3"/>
      <c r="E16" s="3"/>
      <c r="F16" s="3"/>
      <c r="G16" s="2"/>
      <c r="H16" s="2"/>
      <c r="I16" s="2"/>
      <c r="J16" s="76"/>
      <c r="K16" s="76"/>
      <c r="L16" s="76"/>
      <c r="M16" s="76"/>
    </row>
    <row r="17" spans="1:26" x14ac:dyDescent="0.35">
      <c r="A17" s="52"/>
      <c r="B17" s="3"/>
      <c r="C17" s="3"/>
      <c r="D17" s="3"/>
      <c r="E17" s="3"/>
      <c r="F17" s="3"/>
      <c r="G17" s="2"/>
      <c r="H17" s="2"/>
      <c r="I17" s="2"/>
      <c r="J17" s="76"/>
      <c r="K17" s="76"/>
      <c r="L17" s="76"/>
      <c r="M17" s="76"/>
    </row>
    <row r="18" spans="1:26" x14ac:dyDescent="0.35">
      <c r="A18" s="52"/>
      <c r="B18" s="3"/>
      <c r="C18" s="3"/>
      <c r="D18" s="3"/>
      <c r="E18" s="3"/>
      <c r="F18" s="3"/>
      <c r="G18" s="2"/>
      <c r="H18" s="2"/>
      <c r="I18" s="2"/>
      <c r="J18" s="76"/>
      <c r="K18" s="76"/>
      <c r="L18" s="76"/>
      <c r="M18" s="76"/>
    </row>
    <row r="19" spans="1:26" x14ac:dyDescent="0.35">
      <c r="A19" s="52"/>
      <c r="B19" s="3"/>
      <c r="C19" s="3"/>
      <c r="D19" s="3"/>
      <c r="E19" s="3"/>
      <c r="F19" s="3"/>
      <c r="G19" s="2"/>
      <c r="H19" s="2"/>
      <c r="I19" s="2"/>
      <c r="J19" s="76"/>
      <c r="K19" s="76"/>
      <c r="L19" s="76"/>
      <c r="M19" s="76"/>
    </row>
    <row r="20" spans="1:26" x14ac:dyDescent="0.35">
      <c r="A20" s="52"/>
      <c r="B20" s="3"/>
      <c r="C20" s="3"/>
      <c r="D20" s="3"/>
      <c r="E20" s="3"/>
      <c r="F20" s="3"/>
      <c r="G20" s="2"/>
      <c r="H20" s="2"/>
      <c r="I20" s="2"/>
      <c r="J20" s="76"/>
      <c r="K20" s="76"/>
      <c r="L20" s="76"/>
      <c r="M20" s="76"/>
    </row>
    <row r="21" spans="1:26" x14ac:dyDescent="0.35">
      <c r="A21" s="52"/>
      <c r="B21" s="473" t="s">
        <v>259</v>
      </c>
      <c r="C21" s="470"/>
      <c r="D21" s="470"/>
      <c r="E21" s="470"/>
      <c r="F21" s="470"/>
      <c r="G21" s="470"/>
      <c r="H21" s="470"/>
      <c r="I21" s="470"/>
      <c r="J21" s="2"/>
      <c r="K21" s="2"/>
    </row>
    <row r="22" spans="1:26" ht="36" customHeight="1" x14ac:dyDescent="0.35">
      <c r="A22" s="52"/>
      <c r="B22" s="498" t="s">
        <v>263</v>
      </c>
      <c r="C22" s="475"/>
      <c r="D22" s="475"/>
      <c r="E22" s="475"/>
      <c r="F22" s="475"/>
      <c r="G22" s="475"/>
      <c r="H22" s="475"/>
      <c r="I22" s="475"/>
      <c r="J22" s="2"/>
      <c r="K22" s="2"/>
    </row>
    <row r="23" spans="1:26" x14ac:dyDescent="0.35">
      <c r="A23" s="52"/>
      <c r="B23" s="21"/>
      <c r="C23" s="21"/>
      <c r="D23" s="21"/>
      <c r="E23" s="5"/>
      <c r="F23" s="5"/>
      <c r="G23" s="21"/>
      <c r="H23" s="21"/>
      <c r="I23" s="21"/>
      <c r="J23" s="2"/>
      <c r="K23" s="2"/>
      <c r="M23" s="4"/>
      <c r="N23" s="4"/>
      <c r="O23" s="4"/>
      <c r="P23" s="4"/>
      <c r="Q23" s="4"/>
      <c r="R23" s="4"/>
      <c r="S23" s="4"/>
      <c r="T23" s="4"/>
      <c r="U23" s="4"/>
      <c r="V23" s="4"/>
      <c r="W23" s="4"/>
      <c r="X23" s="4"/>
      <c r="Y23" s="4"/>
      <c r="Z23" s="4"/>
    </row>
    <row r="24" spans="1:26" ht="16.5" customHeight="1" x14ac:dyDescent="0.35">
      <c r="A24" s="52"/>
      <c r="B24" s="470" t="s">
        <v>6</v>
      </c>
      <c r="C24" s="470"/>
      <c r="D24" s="470"/>
      <c r="E24" s="470"/>
      <c r="F24" s="470"/>
      <c r="G24" s="470"/>
      <c r="H24" s="470"/>
      <c r="I24" s="470"/>
      <c r="J24" s="2"/>
      <c r="K24" s="2"/>
      <c r="M24" s="2"/>
      <c r="N24" s="2"/>
      <c r="O24" s="2"/>
      <c r="P24" s="2"/>
      <c r="Q24" s="2"/>
      <c r="R24" s="2"/>
      <c r="S24" s="2"/>
      <c r="T24" s="2"/>
      <c r="U24" s="2"/>
      <c r="V24" s="2"/>
      <c r="W24" s="2"/>
      <c r="X24" s="2"/>
      <c r="Y24" s="2"/>
      <c r="Z24" s="2"/>
    </row>
    <row r="25" spans="1:26" ht="18" customHeight="1" x14ac:dyDescent="0.35">
      <c r="A25" s="52"/>
      <c r="B25" s="475" t="s">
        <v>110</v>
      </c>
      <c r="C25" s="475"/>
      <c r="D25" s="475"/>
      <c r="E25" s="475"/>
      <c r="F25" s="475"/>
      <c r="G25" s="475"/>
      <c r="H25" s="475"/>
      <c r="I25" s="475"/>
      <c r="J25" s="2"/>
      <c r="K25" s="2"/>
    </row>
    <row r="26" spans="1:26" ht="18" customHeight="1" x14ac:dyDescent="0.35">
      <c r="A26" s="52"/>
      <c r="B26" s="475" t="s">
        <v>256</v>
      </c>
      <c r="C26" s="475"/>
      <c r="D26" s="475"/>
      <c r="E26" s="475"/>
      <c r="F26" s="475"/>
      <c r="G26" s="475"/>
      <c r="H26" s="475"/>
      <c r="I26" s="475"/>
      <c r="J26" s="2"/>
      <c r="K26" s="2"/>
    </row>
    <row r="27" spans="1:26" x14ac:dyDescent="0.35">
      <c r="A27" s="52"/>
      <c r="B27" s="2"/>
      <c r="C27" s="2"/>
      <c r="D27" s="2"/>
      <c r="E27" s="2"/>
      <c r="F27" s="2"/>
      <c r="G27" s="2"/>
      <c r="H27" s="2"/>
      <c r="I27" s="2"/>
      <c r="J27" s="2"/>
      <c r="K27" s="2"/>
    </row>
    <row r="28" spans="1:26" x14ac:dyDescent="0.35">
      <c r="A28" s="52"/>
      <c r="B28" s="483" t="s">
        <v>7</v>
      </c>
      <c r="C28" s="484"/>
      <c r="D28" s="484"/>
      <c r="E28" s="484"/>
      <c r="F28" s="484"/>
      <c r="G28" s="484"/>
      <c r="H28" s="484"/>
      <c r="I28" s="485"/>
      <c r="J28" s="2"/>
      <c r="K28" s="2"/>
    </row>
    <row r="29" spans="1:26" ht="51" customHeight="1" x14ac:dyDescent="0.35">
      <c r="A29" s="52"/>
      <c r="B29" s="477" t="s">
        <v>130</v>
      </c>
      <c r="C29" s="481"/>
      <c r="D29" s="481"/>
      <c r="E29" s="481"/>
      <c r="F29" s="481"/>
      <c r="G29" s="481"/>
      <c r="H29" s="481"/>
      <c r="I29" s="482"/>
      <c r="J29" s="2"/>
      <c r="K29" s="2"/>
    </row>
    <row r="30" spans="1:26" x14ac:dyDescent="0.35">
      <c r="A30" s="52"/>
      <c r="B30" s="20"/>
      <c r="C30" s="20"/>
      <c r="D30" s="20"/>
      <c r="E30" s="20"/>
      <c r="F30" s="20"/>
      <c r="G30" s="20"/>
      <c r="H30" s="20"/>
      <c r="I30" s="20"/>
      <c r="J30" s="20"/>
      <c r="K30" s="20"/>
    </row>
    <row r="31" spans="1:26" ht="33" customHeight="1" x14ac:dyDescent="0.35">
      <c r="A31" s="52"/>
      <c r="B31" s="10" t="s">
        <v>149</v>
      </c>
      <c r="C31" s="499" t="s">
        <v>206</v>
      </c>
      <c r="D31" s="491"/>
      <c r="E31" s="491"/>
      <c r="F31" s="491"/>
      <c r="G31" s="491"/>
      <c r="H31" s="491"/>
      <c r="I31" s="491"/>
      <c r="J31" s="2"/>
      <c r="K31" s="2"/>
    </row>
    <row r="32" spans="1:26" ht="29.15" customHeight="1" x14ac:dyDescent="0.35">
      <c r="A32" s="52"/>
      <c r="B32" s="10" t="s">
        <v>145</v>
      </c>
      <c r="C32" s="499" t="s">
        <v>205</v>
      </c>
      <c r="D32" s="491"/>
      <c r="E32" s="491"/>
      <c r="F32" s="491"/>
      <c r="G32" s="491"/>
      <c r="H32" s="491"/>
      <c r="I32" s="491"/>
      <c r="J32" s="2"/>
      <c r="K32" s="2"/>
    </row>
    <row r="33" spans="1:11" ht="30.65" customHeight="1" x14ac:dyDescent="0.35">
      <c r="A33" s="52"/>
      <c r="B33" s="31" t="s">
        <v>146</v>
      </c>
      <c r="C33" s="499" t="s">
        <v>204</v>
      </c>
      <c r="D33" s="491"/>
      <c r="E33" s="491"/>
      <c r="F33" s="491"/>
      <c r="G33" s="491"/>
      <c r="H33" s="491"/>
      <c r="I33" s="491"/>
      <c r="J33" s="2"/>
      <c r="K33" s="2"/>
    </row>
    <row r="34" spans="1:11" x14ac:dyDescent="0.35">
      <c r="A34" s="52"/>
      <c r="B34" s="476" t="s">
        <v>147</v>
      </c>
      <c r="C34" s="490"/>
      <c r="D34" s="491"/>
      <c r="E34" s="491"/>
      <c r="F34" s="491"/>
      <c r="G34" s="491"/>
      <c r="H34" s="491"/>
      <c r="I34" s="491"/>
      <c r="J34" s="2"/>
      <c r="K34" s="2"/>
    </row>
    <row r="35" spans="1:11" x14ac:dyDescent="0.35">
      <c r="A35" s="52"/>
      <c r="B35" s="476"/>
      <c r="C35" s="493"/>
      <c r="D35" s="493"/>
      <c r="E35" s="493"/>
      <c r="F35" s="493"/>
      <c r="G35" s="493"/>
      <c r="H35" s="493"/>
      <c r="I35" s="493"/>
      <c r="J35" s="2"/>
      <c r="K35" s="2"/>
    </row>
    <row r="36" spans="1:11" x14ac:dyDescent="0.35">
      <c r="A36" s="52"/>
      <c r="B36" s="476"/>
      <c r="C36" s="472"/>
      <c r="D36" s="472"/>
      <c r="E36" s="472"/>
      <c r="F36" s="472"/>
      <c r="G36" s="472"/>
      <c r="H36" s="472"/>
      <c r="I36" s="472"/>
      <c r="J36" s="2"/>
      <c r="K36" s="2"/>
    </row>
    <row r="37" spans="1:11" x14ac:dyDescent="0.35">
      <c r="A37" s="52"/>
      <c r="B37" s="2"/>
      <c r="C37" s="2"/>
      <c r="D37" s="2"/>
      <c r="E37" s="2"/>
      <c r="F37" s="2"/>
      <c r="G37" s="2"/>
      <c r="H37" s="2"/>
      <c r="I37" s="2"/>
      <c r="J37" s="2"/>
      <c r="K37" s="2"/>
    </row>
    <row r="38" spans="1:11" x14ac:dyDescent="0.35">
      <c r="A38" s="2"/>
      <c r="B38" s="2"/>
      <c r="C38" s="2"/>
      <c r="D38" s="2"/>
      <c r="E38" s="2"/>
      <c r="F38" s="2"/>
      <c r="G38" s="2"/>
      <c r="H38" s="2"/>
      <c r="I38" s="2"/>
      <c r="J38" s="2"/>
      <c r="K38" s="2"/>
    </row>
    <row r="39" spans="1:11" hidden="1" x14ac:dyDescent="0.35">
      <c r="K39" s="2"/>
    </row>
    <row r="40" spans="1:11" hidden="1" x14ac:dyDescent="0.35">
      <c r="K40" s="2"/>
    </row>
    <row r="41" spans="1:11" hidden="1" x14ac:dyDescent="0.35">
      <c r="K41" s="2"/>
    </row>
    <row r="42" spans="1:11" hidden="1" x14ac:dyDescent="0.35">
      <c r="K42" s="2"/>
    </row>
    <row r="43" spans="1:11" hidden="1" x14ac:dyDescent="0.35">
      <c r="K43" s="2"/>
    </row>
    <row r="44" spans="1:11" hidden="1" x14ac:dyDescent="0.35">
      <c r="K44" s="2"/>
    </row>
    <row r="45" spans="1:11" hidden="1" x14ac:dyDescent="0.35">
      <c r="K45" s="2"/>
    </row>
    <row r="46" spans="1:11" hidden="1" x14ac:dyDescent="0.35">
      <c r="K46" s="2"/>
    </row>
    <row r="47" spans="1:11" hidden="1" x14ac:dyDescent="0.35">
      <c r="K47" s="2"/>
    </row>
  </sheetData>
  <mergeCells count="17">
    <mergeCell ref="C36:I36"/>
    <mergeCell ref="B29:I29"/>
    <mergeCell ref="C31:I31"/>
    <mergeCell ref="C32:I32"/>
    <mergeCell ref="C33:I33"/>
    <mergeCell ref="B34:B36"/>
    <mergeCell ref="C34:I34"/>
    <mergeCell ref="C35:I35"/>
    <mergeCell ref="B28:I28"/>
    <mergeCell ref="B26:I26"/>
    <mergeCell ref="B2:B3"/>
    <mergeCell ref="C2:D2"/>
    <mergeCell ref="C3:D3"/>
    <mergeCell ref="B21:I21"/>
    <mergeCell ref="B22:I22"/>
    <mergeCell ref="B24:I24"/>
    <mergeCell ref="B25:I25"/>
  </mergeCells>
  <phoneticPr fontId="24" type="noConversion"/>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0" tint="-4.9989318521683403E-2"/>
  </sheetPr>
  <dimension ref="A1:AC47"/>
  <sheetViews>
    <sheetView showGridLines="0" workbookViewId="0">
      <selection activeCell="J9" sqref="J9"/>
    </sheetView>
  </sheetViews>
  <sheetFormatPr defaultColWidth="0" defaultRowHeight="15.5" zeroHeight="1" x14ac:dyDescent="0.35"/>
  <cols>
    <col min="1" max="1" width="4.23046875" customWidth="1"/>
    <col min="2" max="2" width="18" customWidth="1"/>
    <col min="3" max="3" width="21.3046875" customWidth="1"/>
    <col min="4" max="4" width="8" bestFit="1" customWidth="1"/>
    <col min="5" max="5" width="12.765625" customWidth="1"/>
    <col min="6" max="6" width="11.07421875" customWidth="1"/>
    <col min="7" max="9" width="12.4609375" customWidth="1"/>
    <col min="10" max="10" width="7.3046875" customWidth="1"/>
    <col min="11" max="11" width="11.07421875" hidden="1" customWidth="1"/>
    <col min="12" max="12" width="8.07421875" hidden="1" customWidth="1"/>
    <col min="13" max="13" width="7.765625" hidden="1" customWidth="1"/>
    <col min="14" max="16" width="6.765625" hidden="1" customWidth="1"/>
    <col min="17" max="17" width="8.84375" hidden="1" customWidth="1"/>
    <col min="18" max="18" width="5.23046875" hidden="1" customWidth="1"/>
    <col min="19" max="26" width="5.07421875" hidden="1" customWidth="1"/>
    <col min="27" max="28" width="4.69140625" hidden="1" customWidth="1"/>
    <col min="29" max="29" width="6" hidden="1" customWidth="1"/>
    <col min="30" max="16384" width="9.23046875" hidden="1"/>
  </cols>
  <sheetData>
    <row r="1" spans="1:11" x14ac:dyDescent="0.35">
      <c r="A1" s="47"/>
      <c r="B1" s="46"/>
      <c r="C1" s="46"/>
      <c r="D1" s="46"/>
      <c r="E1" s="46"/>
      <c r="F1" s="46"/>
      <c r="G1" s="46"/>
      <c r="H1" s="46"/>
      <c r="I1" s="46"/>
      <c r="J1" s="46"/>
      <c r="K1" s="2"/>
    </row>
    <row r="2" spans="1:11" s="59" customFormat="1" ht="39" x14ac:dyDescent="0.35">
      <c r="A2" s="54"/>
      <c r="B2" s="465" t="s">
        <v>24</v>
      </c>
      <c r="C2" s="466" t="s">
        <v>1</v>
      </c>
      <c r="D2" s="467"/>
      <c r="E2" s="79" t="s">
        <v>2</v>
      </c>
      <c r="F2" s="80" t="s">
        <v>4</v>
      </c>
      <c r="G2" s="81" t="s">
        <v>180</v>
      </c>
      <c r="H2" s="80" t="s">
        <v>101</v>
      </c>
      <c r="I2" s="79" t="s">
        <v>3</v>
      </c>
      <c r="J2" s="133"/>
      <c r="K2" s="136"/>
    </row>
    <row r="3" spans="1:11" s="66" customFormat="1" ht="30" customHeight="1" x14ac:dyDescent="0.35">
      <c r="A3" s="65"/>
      <c r="B3" s="465"/>
      <c r="C3" s="468" t="s">
        <v>71</v>
      </c>
      <c r="D3" s="469"/>
      <c r="E3" s="55">
        <v>2</v>
      </c>
      <c r="F3" s="78" t="s">
        <v>35</v>
      </c>
      <c r="G3" s="55">
        <f>I7</f>
        <v>2</v>
      </c>
      <c r="H3" s="149">
        <f>I8</f>
        <v>0</v>
      </c>
      <c r="I3" s="119" t="s">
        <v>207</v>
      </c>
      <c r="J3" s="137"/>
      <c r="K3" s="138"/>
    </row>
    <row r="4" spans="1:11" x14ac:dyDescent="0.35">
      <c r="A4" s="48"/>
      <c r="B4" s="49"/>
      <c r="C4" s="49"/>
      <c r="D4" s="49"/>
      <c r="E4" s="49"/>
      <c r="F4" s="49"/>
      <c r="G4" s="49"/>
      <c r="H4" s="49"/>
      <c r="I4" s="49"/>
      <c r="J4" s="49"/>
      <c r="K4" s="2"/>
    </row>
    <row r="5" spans="1:11" x14ac:dyDescent="0.35">
      <c r="A5" s="52"/>
      <c r="B5" s="2"/>
      <c r="C5" s="2"/>
      <c r="D5" s="2"/>
      <c r="E5" s="2"/>
      <c r="F5" s="2"/>
      <c r="G5" s="2"/>
      <c r="H5" s="2"/>
      <c r="I5" s="2"/>
      <c r="J5" s="2"/>
      <c r="K5" s="2"/>
    </row>
    <row r="6" spans="1:11" x14ac:dyDescent="0.35">
      <c r="A6" s="52"/>
      <c r="B6" s="3"/>
      <c r="C6" s="3"/>
      <c r="D6" s="3"/>
      <c r="E6" s="3"/>
      <c r="F6" s="3"/>
      <c r="G6" s="83"/>
      <c r="H6" s="83" t="s">
        <v>189</v>
      </c>
      <c r="I6" s="83" t="s">
        <v>181</v>
      </c>
      <c r="J6" s="2"/>
      <c r="K6" s="2"/>
    </row>
    <row r="7" spans="1:11" ht="20.25" customHeight="1" x14ac:dyDescent="0.35">
      <c r="A7" s="52"/>
      <c r="B7" s="3"/>
      <c r="C7" s="3"/>
      <c r="D7" s="3"/>
      <c r="E7" s="3"/>
      <c r="F7" s="3"/>
      <c r="G7" s="83" t="s">
        <v>180</v>
      </c>
      <c r="H7" s="84">
        <f>(H26-H22)/H22</f>
        <v>-2.0450009160035122E-2</v>
      </c>
      <c r="I7" s="78">
        <f t="shared" ref="I7:I8" si="0">IF(H7="No data",0,IF(H7&gt;0.05,1,IF(H7&lt;-0.05,3,2)))</f>
        <v>2</v>
      </c>
      <c r="J7" s="2"/>
      <c r="K7" s="2"/>
    </row>
    <row r="8" spans="1:11" ht="23" x14ac:dyDescent="0.35">
      <c r="A8" s="52"/>
      <c r="B8" s="3"/>
      <c r="C8" s="3"/>
      <c r="D8" s="3"/>
      <c r="E8" s="3"/>
      <c r="F8" s="3"/>
      <c r="G8" s="83" t="s">
        <v>101</v>
      </c>
      <c r="H8" s="84" t="s">
        <v>74</v>
      </c>
      <c r="I8" s="78">
        <f t="shared" si="0"/>
        <v>0</v>
      </c>
      <c r="J8" s="2"/>
      <c r="K8" s="2"/>
    </row>
    <row r="9" spans="1:11" x14ac:dyDescent="0.35">
      <c r="A9" s="52"/>
      <c r="B9" s="3"/>
      <c r="C9" s="3"/>
      <c r="D9" s="3"/>
      <c r="E9" s="3"/>
      <c r="F9" s="3"/>
      <c r="G9" s="2"/>
      <c r="H9" s="2"/>
      <c r="I9" s="2"/>
      <c r="J9" s="2"/>
      <c r="K9" s="2"/>
    </row>
    <row r="10" spans="1:11" ht="46" x14ac:dyDescent="0.35">
      <c r="A10" s="52"/>
      <c r="B10" s="3"/>
      <c r="C10" s="3"/>
      <c r="D10" s="3"/>
      <c r="E10" s="3"/>
      <c r="F10" s="3"/>
      <c r="G10" s="83" t="s">
        <v>69</v>
      </c>
      <c r="H10" s="83" t="s">
        <v>119</v>
      </c>
      <c r="I10" s="2"/>
      <c r="J10" s="2"/>
      <c r="K10" s="2"/>
    </row>
    <row r="11" spans="1:11" x14ac:dyDescent="0.35">
      <c r="A11" s="52"/>
      <c r="B11" s="3"/>
      <c r="C11" s="3"/>
      <c r="D11" s="3"/>
      <c r="E11" s="3"/>
      <c r="F11" s="3"/>
      <c r="G11" s="83">
        <v>2005</v>
      </c>
      <c r="H11" s="85">
        <v>168.92003253102266</v>
      </c>
      <c r="I11" s="2"/>
      <c r="J11" s="2"/>
      <c r="K11" s="2"/>
    </row>
    <row r="12" spans="1:11" x14ac:dyDescent="0.35">
      <c r="A12" s="52"/>
      <c r="B12" s="3"/>
      <c r="C12" s="3"/>
      <c r="D12" s="3"/>
      <c r="E12" s="3"/>
      <c r="F12" s="3"/>
      <c r="G12" s="83">
        <v>2006</v>
      </c>
      <c r="H12" s="85">
        <v>160.69638019800229</v>
      </c>
      <c r="I12" s="2"/>
      <c r="J12" s="2"/>
      <c r="K12" s="2"/>
    </row>
    <row r="13" spans="1:11" x14ac:dyDescent="0.35">
      <c r="A13" s="52"/>
      <c r="B13" s="3"/>
      <c r="C13" s="3"/>
      <c r="D13" s="3"/>
      <c r="E13" s="3"/>
      <c r="F13" s="3"/>
      <c r="G13" s="83">
        <v>2007</v>
      </c>
      <c r="H13" s="85">
        <v>152.56221890449524</v>
      </c>
      <c r="I13" s="2"/>
      <c r="J13" s="2"/>
      <c r="K13" s="2"/>
    </row>
    <row r="14" spans="1:11" x14ac:dyDescent="0.35">
      <c r="A14" s="52"/>
      <c r="B14" s="3"/>
      <c r="C14" s="3"/>
      <c r="D14" s="3"/>
      <c r="E14" s="3"/>
      <c r="F14" s="3"/>
      <c r="G14" s="83">
        <v>2008</v>
      </c>
      <c r="H14" s="85">
        <v>149.12237314879883</v>
      </c>
      <c r="I14" s="2"/>
      <c r="J14" s="2"/>
      <c r="K14" s="2"/>
    </row>
    <row r="15" spans="1:11" x14ac:dyDescent="0.35">
      <c r="A15" s="52"/>
      <c r="B15" s="3"/>
      <c r="C15" s="3"/>
      <c r="D15" s="3"/>
      <c r="E15" s="3"/>
      <c r="F15" s="3"/>
      <c r="G15" s="83">
        <v>2009</v>
      </c>
      <c r="H15" s="85">
        <v>151.15354919433599</v>
      </c>
      <c r="I15" s="2"/>
      <c r="J15" s="2"/>
      <c r="K15" s="2"/>
    </row>
    <row r="16" spans="1:11" x14ac:dyDescent="0.35">
      <c r="A16" s="52"/>
      <c r="B16" s="3"/>
      <c r="C16" s="3"/>
      <c r="D16" s="3"/>
      <c r="E16" s="3"/>
      <c r="F16" s="3"/>
      <c r="G16" s="83">
        <v>2010</v>
      </c>
      <c r="H16" s="85">
        <v>152.48373737186205</v>
      </c>
      <c r="I16" s="2"/>
      <c r="J16" s="2"/>
      <c r="K16" s="2"/>
    </row>
    <row r="17" spans="1:26" x14ac:dyDescent="0.35">
      <c r="A17" s="52"/>
      <c r="B17" s="3"/>
      <c r="C17" s="3"/>
      <c r="D17" s="3"/>
      <c r="E17" s="3"/>
      <c r="F17" s="3"/>
      <c r="G17" s="83">
        <v>2011</v>
      </c>
      <c r="H17" s="85">
        <v>154.74948563426696</v>
      </c>
      <c r="I17" s="2"/>
      <c r="J17" s="2"/>
      <c r="K17" s="2"/>
    </row>
    <row r="18" spans="1:26" x14ac:dyDescent="0.35">
      <c r="A18" s="52"/>
      <c r="B18" s="3"/>
      <c r="C18" s="3"/>
      <c r="D18" s="3"/>
      <c r="E18" s="3"/>
      <c r="F18" s="3"/>
      <c r="G18" s="83">
        <v>2012</v>
      </c>
      <c r="H18" s="85">
        <v>159.29474941641067</v>
      </c>
      <c r="I18" s="2"/>
      <c r="J18" s="2"/>
      <c r="K18" s="2"/>
    </row>
    <row r="19" spans="1:26" x14ac:dyDescent="0.35">
      <c r="A19" s="52"/>
      <c r="B19" s="3"/>
      <c r="C19" s="3"/>
      <c r="D19" s="3"/>
      <c r="E19" s="3"/>
      <c r="F19" s="3"/>
      <c r="G19" s="83">
        <v>2013</v>
      </c>
      <c r="H19" s="85">
        <v>157.27272033691401</v>
      </c>
      <c r="I19" s="2"/>
      <c r="J19" s="2"/>
      <c r="K19" s="2"/>
    </row>
    <row r="20" spans="1:26" x14ac:dyDescent="0.35">
      <c r="A20" s="52"/>
      <c r="B20" s="3"/>
      <c r="C20" s="3"/>
      <c r="D20" s="3"/>
      <c r="E20" s="3"/>
      <c r="F20" s="3"/>
      <c r="G20" s="83">
        <v>2014</v>
      </c>
      <c r="H20" s="85">
        <v>158.81918334960901</v>
      </c>
      <c r="I20" s="2"/>
      <c r="J20" s="2"/>
      <c r="K20" s="2"/>
    </row>
    <row r="21" spans="1:26" ht="16" thickBot="1" x14ac:dyDescent="0.4">
      <c r="A21" s="52"/>
      <c r="B21" s="3"/>
      <c r="C21" s="3"/>
      <c r="D21" s="3"/>
      <c r="E21" s="3"/>
      <c r="F21" s="3"/>
      <c r="G21" s="217">
        <v>2015</v>
      </c>
      <c r="H21" s="218">
        <v>165.63711547851599</v>
      </c>
      <c r="I21" s="2"/>
      <c r="J21" s="2"/>
      <c r="K21" s="2"/>
    </row>
    <row r="22" spans="1:26" x14ac:dyDescent="0.35">
      <c r="A22" s="52"/>
      <c r="B22" s="3"/>
      <c r="C22" s="3"/>
      <c r="D22" s="3"/>
      <c r="E22" s="3"/>
      <c r="F22" s="3"/>
      <c r="G22" s="219">
        <v>2016</v>
      </c>
      <c r="H22" s="220">
        <v>174.49256896972699</v>
      </c>
      <c r="I22" s="2"/>
      <c r="J22" s="2"/>
      <c r="K22" s="2"/>
    </row>
    <row r="23" spans="1:26" x14ac:dyDescent="0.35">
      <c r="A23" s="52"/>
      <c r="B23" s="3"/>
      <c r="C23" s="3"/>
      <c r="D23" s="3"/>
      <c r="E23" s="3"/>
      <c r="F23" s="3"/>
      <c r="G23" s="221">
        <v>2017</v>
      </c>
      <c r="H23" s="222">
        <v>172.74668884277301</v>
      </c>
      <c r="I23" s="2"/>
      <c r="J23" s="2"/>
      <c r="K23" s="2"/>
    </row>
    <row r="24" spans="1:26" x14ac:dyDescent="0.35">
      <c r="A24" s="52"/>
      <c r="B24" s="3"/>
      <c r="C24" s="3"/>
      <c r="D24" s="3"/>
      <c r="E24" s="3"/>
      <c r="F24" s="3"/>
      <c r="G24" s="221">
        <v>2018</v>
      </c>
      <c r="H24" s="222">
        <v>172.50936889648401</v>
      </c>
      <c r="I24" s="2"/>
      <c r="J24" s="2"/>
      <c r="K24" s="2"/>
    </row>
    <row r="25" spans="1:26" x14ac:dyDescent="0.35">
      <c r="A25" s="52"/>
      <c r="B25" s="3"/>
      <c r="C25" s="3"/>
      <c r="D25" s="3"/>
      <c r="E25" s="3"/>
      <c r="F25" s="3"/>
      <c r="G25" s="221">
        <v>2019</v>
      </c>
      <c r="H25" s="222">
        <v>172.55986022949199</v>
      </c>
      <c r="I25" s="2"/>
      <c r="J25" s="2"/>
      <c r="K25" s="2"/>
    </row>
    <row r="26" spans="1:26" ht="16" thickBot="1" x14ac:dyDescent="0.4">
      <c r="A26" s="52"/>
      <c r="B26" s="3"/>
      <c r="C26" s="3"/>
      <c r="D26" s="3"/>
      <c r="E26" s="3"/>
      <c r="F26" s="3"/>
      <c r="G26" s="223">
        <v>2020</v>
      </c>
      <c r="H26" s="224">
        <v>170.92419433593801</v>
      </c>
      <c r="I26" s="2"/>
      <c r="J26" s="2"/>
      <c r="K26" s="2"/>
    </row>
    <row r="27" spans="1:26" x14ac:dyDescent="0.35">
      <c r="A27" s="52"/>
      <c r="B27" s="3"/>
      <c r="C27" s="3"/>
      <c r="D27" s="3"/>
      <c r="E27" s="3"/>
      <c r="F27" s="3"/>
      <c r="G27" s="2"/>
      <c r="H27" s="2"/>
      <c r="I27" s="2"/>
      <c r="J27" s="2"/>
      <c r="K27" s="2"/>
    </row>
    <row r="28" spans="1:26" x14ac:dyDescent="0.35">
      <c r="A28" s="52"/>
      <c r="B28" s="3"/>
      <c r="C28" s="3"/>
      <c r="D28" s="3"/>
      <c r="E28" s="3"/>
      <c r="F28" s="3"/>
      <c r="G28" s="2"/>
      <c r="H28" s="2"/>
      <c r="I28" s="2"/>
      <c r="J28" s="2"/>
      <c r="K28" s="2"/>
    </row>
    <row r="29" spans="1:26" x14ac:dyDescent="0.35">
      <c r="A29" s="52"/>
      <c r="B29" s="473" t="s">
        <v>259</v>
      </c>
      <c r="C29" s="470"/>
      <c r="D29" s="470"/>
      <c r="E29" s="470"/>
      <c r="F29" s="470"/>
      <c r="G29" s="470"/>
      <c r="H29" s="470"/>
      <c r="I29" s="470"/>
      <c r="J29" s="2"/>
      <c r="K29" s="2"/>
    </row>
    <row r="30" spans="1:26" ht="19.5" customHeight="1" x14ac:dyDescent="0.35">
      <c r="A30" s="52"/>
      <c r="B30" s="498" t="s">
        <v>183</v>
      </c>
      <c r="C30" s="475"/>
      <c r="D30" s="475"/>
      <c r="E30" s="475"/>
      <c r="F30" s="475"/>
      <c r="G30" s="475"/>
      <c r="H30" s="475"/>
      <c r="I30" s="475"/>
      <c r="J30" s="2"/>
      <c r="K30" s="2"/>
    </row>
    <row r="31" spans="1:26" x14ac:dyDescent="0.35">
      <c r="A31" s="52"/>
      <c r="B31" s="21"/>
      <c r="C31" s="21"/>
      <c r="D31" s="21"/>
      <c r="E31" s="5"/>
      <c r="F31" s="5"/>
      <c r="G31" s="21"/>
      <c r="H31" s="21"/>
      <c r="I31" s="21"/>
      <c r="J31" s="2"/>
      <c r="K31" s="2"/>
      <c r="M31" s="4"/>
      <c r="N31" s="4"/>
      <c r="O31" s="4"/>
      <c r="P31" s="4"/>
      <c r="Q31" s="4"/>
      <c r="R31" s="4"/>
      <c r="S31" s="4"/>
      <c r="T31" s="4"/>
      <c r="U31" s="4"/>
      <c r="V31" s="4"/>
      <c r="W31" s="4"/>
      <c r="X31" s="4"/>
      <c r="Y31" s="4"/>
      <c r="Z31" s="4"/>
    </row>
    <row r="32" spans="1:26" ht="16.5" customHeight="1" x14ac:dyDescent="0.35">
      <c r="A32" s="52"/>
      <c r="B32" s="470" t="s">
        <v>6</v>
      </c>
      <c r="C32" s="470"/>
      <c r="D32" s="470"/>
      <c r="E32" s="470"/>
      <c r="F32" s="470"/>
      <c r="G32" s="470"/>
      <c r="H32" s="470"/>
      <c r="I32" s="470"/>
      <c r="J32" s="2"/>
      <c r="K32" s="2"/>
      <c r="M32" s="2"/>
      <c r="N32" s="2"/>
      <c r="O32" s="2"/>
      <c r="P32" s="2"/>
      <c r="Q32" s="2"/>
      <c r="R32" s="2"/>
      <c r="S32" s="2"/>
      <c r="T32" s="2"/>
      <c r="U32" s="2"/>
      <c r="V32" s="2"/>
      <c r="W32" s="2"/>
      <c r="X32" s="2"/>
      <c r="Y32" s="2"/>
      <c r="Z32" s="2"/>
    </row>
    <row r="33" spans="1:11" ht="26.25" customHeight="1" x14ac:dyDescent="0.35">
      <c r="A33" s="52"/>
      <c r="B33" s="475" t="s">
        <v>120</v>
      </c>
      <c r="C33" s="475"/>
      <c r="D33" s="475"/>
      <c r="E33" s="475"/>
      <c r="F33" s="475"/>
      <c r="G33" s="475"/>
      <c r="H33" s="475"/>
      <c r="I33" s="475"/>
      <c r="J33" s="2"/>
      <c r="K33" s="2"/>
    </row>
    <row r="34" spans="1:11" x14ac:dyDescent="0.35">
      <c r="A34" s="52"/>
      <c r="B34" s="2"/>
      <c r="C34" s="2"/>
      <c r="D34" s="2"/>
      <c r="E34" s="2"/>
      <c r="F34" s="2"/>
      <c r="G34" s="2"/>
      <c r="H34" s="2"/>
      <c r="I34" s="2"/>
      <c r="J34" s="2"/>
      <c r="K34" s="2"/>
    </row>
    <row r="35" spans="1:11" x14ac:dyDescent="0.35">
      <c r="A35" s="52"/>
      <c r="B35" s="483" t="s">
        <v>7</v>
      </c>
      <c r="C35" s="484"/>
      <c r="D35" s="484"/>
      <c r="E35" s="484"/>
      <c r="F35" s="484"/>
      <c r="G35" s="484"/>
      <c r="H35" s="484"/>
      <c r="I35" s="485"/>
      <c r="J35" s="2"/>
      <c r="K35" s="2"/>
    </row>
    <row r="36" spans="1:11" ht="31.5" customHeight="1" x14ac:dyDescent="0.35">
      <c r="A36" s="52"/>
      <c r="B36" s="477" t="s">
        <v>132</v>
      </c>
      <c r="C36" s="481"/>
      <c r="D36" s="481"/>
      <c r="E36" s="481"/>
      <c r="F36" s="481"/>
      <c r="G36" s="481"/>
      <c r="H36" s="481"/>
      <c r="I36" s="482"/>
      <c r="J36" s="2"/>
      <c r="K36" s="2"/>
    </row>
    <row r="37" spans="1:11" x14ac:dyDescent="0.35">
      <c r="A37" s="52"/>
      <c r="B37" s="20"/>
      <c r="C37" s="20"/>
      <c r="D37" s="20"/>
      <c r="E37" s="20"/>
      <c r="F37" s="20"/>
      <c r="G37" s="20"/>
      <c r="H37" s="20"/>
      <c r="I37" s="20"/>
      <c r="J37" s="20"/>
      <c r="K37" s="20"/>
    </row>
    <row r="38" spans="1:11" x14ac:dyDescent="0.35">
      <c r="A38" s="52"/>
      <c r="B38" s="10" t="s">
        <v>149</v>
      </c>
      <c r="C38" s="490" t="s">
        <v>121</v>
      </c>
      <c r="D38" s="491"/>
      <c r="E38" s="491"/>
      <c r="F38" s="491"/>
      <c r="G38" s="491"/>
      <c r="H38" s="491"/>
      <c r="I38" s="491"/>
      <c r="J38" s="2"/>
      <c r="K38" s="2"/>
    </row>
    <row r="39" spans="1:11" x14ac:dyDescent="0.35">
      <c r="A39" s="52"/>
      <c r="B39" s="10" t="s">
        <v>145</v>
      </c>
      <c r="C39" s="490">
        <v>44833</v>
      </c>
      <c r="D39" s="491"/>
      <c r="E39" s="491"/>
      <c r="F39" s="491"/>
      <c r="G39" s="491"/>
      <c r="H39" s="491"/>
      <c r="I39" s="491"/>
      <c r="J39" s="2"/>
      <c r="K39" s="2"/>
    </row>
    <row r="40" spans="1:11" x14ac:dyDescent="0.35">
      <c r="A40" s="52"/>
      <c r="B40" s="31" t="s">
        <v>146</v>
      </c>
      <c r="C40" s="500" t="s">
        <v>122</v>
      </c>
      <c r="D40" s="491"/>
      <c r="E40" s="491"/>
      <c r="F40" s="491"/>
      <c r="G40" s="491"/>
      <c r="H40" s="491"/>
      <c r="I40" s="491"/>
      <c r="J40" s="2"/>
      <c r="K40" s="2"/>
    </row>
    <row r="41" spans="1:11" x14ac:dyDescent="0.35">
      <c r="A41" s="52"/>
      <c r="B41" s="476" t="s">
        <v>147</v>
      </c>
      <c r="C41" s="490" t="s">
        <v>91</v>
      </c>
      <c r="D41" s="491"/>
      <c r="E41" s="491"/>
      <c r="F41" s="491"/>
      <c r="G41" s="491"/>
      <c r="H41" s="491"/>
      <c r="I41" s="491"/>
      <c r="J41" s="2"/>
      <c r="K41" s="2"/>
    </row>
    <row r="42" spans="1:11" x14ac:dyDescent="0.35">
      <c r="A42" s="52"/>
      <c r="B42" s="476"/>
      <c r="C42" s="493"/>
      <c r="D42" s="493"/>
      <c r="E42" s="493"/>
      <c r="F42" s="493"/>
      <c r="G42" s="493"/>
      <c r="H42" s="493"/>
      <c r="I42" s="493"/>
      <c r="J42" s="2"/>
      <c r="K42" s="2"/>
    </row>
    <row r="43" spans="1:11" x14ac:dyDescent="0.35">
      <c r="A43" s="52"/>
      <c r="B43" s="476"/>
      <c r="C43" s="472"/>
      <c r="D43" s="472"/>
      <c r="E43" s="472"/>
      <c r="F43" s="472"/>
      <c r="G43" s="472"/>
      <c r="H43" s="472"/>
      <c r="I43" s="472"/>
      <c r="J43" s="2"/>
      <c r="K43" s="2"/>
    </row>
    <row r="44" spans="1:11" x14ac:dyDescent="0.35">
      <c r="A44" s="52"/>
      <c r="B44" s="2"/>
      <c r="C44" s="2"/>
      <c r="D44" s="2"/>
      <c r="E44" s="2"/>
      <c r="F44" s="2"/>
      <c r="G44" s="2"/>
      <c r="H44" s="2"/>
      <c r="I44" s="2"/>
      <c r="J44" s="2"/>
      <c r="K44" s="2"/>
    </row>
    <row r="45" spans="1:11" x14ac:dyDescent="0.35">
      <c r="A45" s="2"/>
      <c r="B45" s="2"/>
      <c r="C45" s="2"/>
      <c r="D45" s="2"/>
      <c r="E45" s="2"/>
      <c r="F45" s="2"/>
      <c r="G45" s="2"/>
      <c r="H45" s="2"/>
      <c r="I45" s="2"/>
      <c r="J45" s="2"/>
      <c r="K45" s="2"/>
    </row>
    <row r="46" spans="1:11" hidden="1" x14ac:dyDescent="0.35">
      <c r="A46" s="2"/>
      <c r="B46" s="2"/>
      <c r="C46" s="2"/>
      <c r="D46" s="2"/>
      <c r="E46" s="2"/>
      <c r="F46" s="2"/>
      <c r="G46" s="2"/>
      <c r="H46" s="2"/>
      <c r="I46" s="2"/>
      <c r="J46" s="2"/>
      <c r="K46" s="2"/>
    </row>
    <row r="47" spans="1:11" hidden="1" x14ac:dyDescent="0.35">
      <c r="A47" s="2"/>
      <c r="B47" s="2"/>
      <c r="C47" s="2"/>
      <c r="D47" s="2"/>
      <c r="E47" s="2"/>
      <c r="F47" s="2"/>
      <c r="G47" s="2"/>
      <c r="H47" s="2"/>
      <c r="I47" s="2"/>
      <c r="J47" s="2"/>
      <c r="K47" s="2"/>
    </row>
  </sheetData>
  <mergeCells count="16">
    <mergeCell ref="B2:B3"/>
    <mergeCell ref="C2:D2"/>
    <mergeCell ref="C3:D3"/>
    <mergeCell ref="B29:I29"/>
    <mergeCell ref="B30:I30"/>
    <mergeCell ref="B32:I32"/>
    <mergeCell ref="B33:I33"/>
    <mergeCell ref="B35:I35"/>
    <mergeCell ref="B36:I36"/>
    <mergeCell ref="C38:I38"/>
    <mergeCell ref="C39:I39"/>
    <mergeCell ref="C40:I40"/>
    <mergeCell ref="B41:B43"/>
    <mergeCell ref="C41:I41"/>
    <mergeCell ref="C42:I42"/>
    <mergeCell ref="C43:I43"/>
  </mergeCells>
  <conditionalFormatting sqref="I7:I8">
    <cfRule type="iconSet" priority="3">
      <iconSet iconSet="4TrafficLights" showValue="0">
        <cfvo type="percent" val="0"/>
        <cfvo type="num" val="1"/>
        <cfvo type="num" val="2"/>
        <cfvo type="num" val="3"/>
      </iconSet>
    </cfRule>
  </conditionalFormatting>
  <conditionalFormatting sqref="G3">
    <cfRule type="iconSet" priority="28">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40" r:id="rId1" xr:uid="{697D4691-894E-4815-87E1-892BAA3D29B0}"/>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AC53"/>
  <sheetViews>
    <sheetView showGridLines="0" zoomScale="80" zoomScaleNormal="80" workbookViewId="0">
      <selection activeCell="I23" sqref="I23"/>
    </sheetView>
  </sheetViews>
  <sheetFormatPr defaultColWidth="0" defaultRowHeight="15.5" zeroHeight="1" x14ac:dyDescent="0.35"/>
  <cols>
    <col min="1" max="1" width="4.23046875" customWidth="1"/>
    <col min="2" max="2" width="23.3046875" customWidth="1"/>
    <col min="3" max="3" width="11.23046875" customWidth="1"/>
    <col min="4" max="4" width="11.53515625" customWidth="1"/>
    <col min="5" max="5" width="12.53515625" customWidth="1"/>
    <col min="6" max="6" width="11.07421875" customWidth="1"/>
    <col min="7" max="7" width="13.3046875" customWidth="1"/>
    <col min="8" max="8" width="10.4609375" customWidth="1"/>
    <col min="9" max="9" width="12.53515625" customWidth="1"/>
    <col min="10" max="10" width="9.69140625" customWidth="1"/>
    <col min="11" max="11" width="13.3046875" customWidth="1"/>
    <col min="12" max="12" width="8.07421875" customWidth="1"/>
    <col min="13" max="13" width="11.4609375" customWidth="1"/>
    <col min="14" max="14" width="5.07421875" customWidth="1"/>
    <col min="15" max="26" width="5.07421875" hidden="1" customWidth="1"/>
    <col min="27" max="28" width="4.69140625" hidden="1" customWidth="1"/>
    <col min="29" max="29" width="6" hidden="1" customWidth="1"/>
    <col min="30" max="16384" width="9.23046875" hidden="1"/>
  </cols>
  <sheetData>
    <row r="1" spans="1:14" x14ac:dyDescent="0.35">
      <c r="A1" s="47"/>
      <c r="B1" s="46"/>
      <c r="C1" s="46"/>
      <c r="D1" s="46"/>
      <c r="E1" s="46"/>
      <c r="F1" s="46"/>
      <c r="G1" s="46"/>
      <c r="H1" s="46"/>
      <c r="I1" s="46"/>
      <c r="J1" s="46"/>
      <c r="K1" s="46"/>
      <c r="L1" s="46"/>
      <c r="M1" s="46"/>
      <c r="N1" s="46"/>
    </row>
    <row r="2" spans="1:14" ht="39" x14ac:dyDescent="0.35">
      <c r="A2" s="54"/>
      <c r="B2" s="465" t="s">
        <v>23</v>
      </c>
      <c r="C2" s="466" t="s">
        <v>1</v>
      </c>
      <c r="D2" s="467"/>
      <c r="E2" s="79" t="s">
        <v>2</v>
      </c>
      <c r="F2" s="80" t="s">
        <v>194</v>
      </c>
      <c r="G2" s="81" t="s">
        <v>180</v>
      </c>
      <c r="H2" s="80" t="s">
        <v>101</v>
      </c>
      <c r="I2" s="79" t="s">
        <v>3</v>
      </c>
      <c r="J2" s="133"/>
      <c r="K2" s="133"/>
      <c r="L2" s="133"/>
      <c r="M2" s="133"/>
      <c r="N2" s="133"/>
    </row>
    <row r="3" spans="1:14" ht="28.5" customHeight="1" x14ac:dyDescent="0.35">
      <c r="A3" s="65"/>
      <c r="B3" s="465"/>
      <c r="C3" s="468" t="s">
        <v>73</v>
      </c>
      <c r="D3" s="469"/>
      <c r="E3" s="55">
        <v>2</v>
      </c>
      <c r="F3" s="27" t="s">
        <v>91</v>
      </c>
      <c r="G3" s="147">
        <f>H7</f>
        <v>5.7748529730071378E-2</v>
      </c>
      <c r="H3" s="148">
        <f>H8</f>
        <v>5.6217256513323727E-3</v>
      </c>
      <c r="I3" s="119" t="s">
        <v>208</v>
      </c>
      <c r="J3" s="137"/>
      <c r="K3" s="137"/>
      <c r="L3" s="137"/>
      <c r="M3" s="137"/>
      <c r="N3" s="137"/>
    </row>
    <row r="4" spans="1:14" x14ac:dyDescent="0.35">
      <c r="A4" s="48"/>
      <c r="B4" s="49"/>
      <c r="C4" s="49"/>
      <c r="D4" s="49"/>
      <c r="E4" s="49"/>
      <c r="F4" s="49"/>
      <c r="G4" s="49"/>
      <c r="H4" s="49"/>
      <c r="I4" s="49"/>
      <c r="J4" s="49"/>
      <c r="K4" s="49"/>
      <c r="L4" s="49"/>
      <c r="M4" s="49"/>
      <c r="N4" s="49"/>
    </row>
    <row r="5" spans="1:14" x14ac:dyDescent="0.35">
      <c r="A5" s="52"/>
      <c r="B5" s="2"/>
      <c r="C5" s="2"/>
      <c r="D5" s="2"/>
      <c r="E5" s="2"/>
      <c r="F5" s="2"/>
      <c r="G5" s="2"/>
      <c r="H5" s="2"/>
      <c r="I5" s="2"/>
      <c r="J5" s="2"/>
    </row>
    <row r="6" spans="1:14" ht="26.15" customHeight="1" x14ac:dyDescent="0.35">
      <c r="A6" s="52"/>
      <c r="B6" s="3"/>
      <c r="C6" s="3"/>
      <c r="D6" s="3"/>
      <c r="E6" s="3"/>
      <c r="F6" s="3"/>
      <c r="G6" s="83"/>
      <c r="H6" s="83" t="s">
        <v>189</v>
      </c>
      <c r="I6" s="83" t="s">
        <v>195</v>
      </c>
      <c r="J6" s="2"/>
    </row>
    <row r="7" spans="1:14" x14ac:dyDescent="0.35">
      <c r="A7" s="52"/>
      <c r="B7" s="3"/>
      <c r="C7" s="3"/>
      <c r="D7" s="3"/>
      <c r="E7" s="3"/>
      <c r="F7" s="3"/>
      <c r="G7" s="83" t="s">
        <v>180</v>
      </c>
      <c r="H7" s="126">
        <f>(L12-H12)/H12</f>
        <v>5.7748529730071378E-2</v>
      </c>
      <c r="I7" s="27" t="s">
        <v>91</v>
      </c>
      <c r="J7" s="2"/>
    </row>
    <row r="8" spans="1:14" ht="23" x14ac:dyDescent="0.35">
      <c r="A8" s="52"/>
      <c r="B8" s="3"/>
      <c r="C8" s="3"/>
      <c r="D8" s="3"/>
      <c r="E8" s="3"/>
      <c r="F8" s="3"/>
      <c r="G8" s="83" t="s">
        <v>101</v>
      </c>
      <c r="H8" s="126">
        <f>(M12-L12)/L12</f>
        <v>5.6217256513323727E-3</v>
      </c>
      <c r="I8" s="27" t="s">
        <v>91</v>
      </c>
      <c r="J8" s="2"/>
    </row>
    <row r="9" spans="1:14" x14ac:dyDescent="0.35">
      <c r="H9" s="11"/>
    </row>
    <row r="10" spans="1:14" ht="16" thickBot="1" x14ac:dyDescent="0.4">
      <c r="B10" s="7"/>
      <c r="C10" s="7"/>
      <c r="D10" s="7"/>
      <c r="E10" s="7"/>
      <c r="F10" s="7"/>
    </row>
    <row r="11" spans="1:14" x14ac:dyDescent="0.35">
      <c r="B11" s="7"/>
      <c r="C11" s="7"/>
      <c r="D11" s="7"/>
      <c r="E11" s="7"/>
      <c r="F11" s="7"/>
      <c r="G11" s="6"/>
      <c r="H11" s="226">
        <v>2016</v>
      </c>
      <c r="I11" s="227">
        <v>2017</v>
      </c>
      <c r="J11" s="227">
        <v>2018</v>
      </c>
      <c r="K11" s="227">
        <v>2019</v>
      </c>
      <c r="L11" s="228">
        <v>2020</v>
      </c>
      <c r="M11" s="225">
        <v>2021</v>
      </c>
    </row>
    <row r="12" spans="1:14" x14ac:dyDescent="0.35">
      <c r="B12" s="7"/>
      <c r="C12" s="7"/>
      <c r="D12" s="7"/>
      <c r="E12" s="7"/>
      <c r="F12" s="7"/>
      <c r="G12" s="386" t="s">
        <v>213</v>
      </c>
      <c r="H12" s="382">
        <f t="shared" ref="H12:M12" si="0">SUM(H14:H17)</f>
        <v>1677073</v>
      </c>
      <c r="I12" s="371">
        <f t="shared" si="0"/>
        <v>1686733</v>
      </c>
      <c r="J12" s="371">
        <f t="shared" si="0"/>
        <v>1722988</v>
      </c>
      <c r="K12" s="371">
        <f t="shared" si="0"/>
        <v>1763949</v>
      </c>
      <c r="L12" s="372">
        <f t="shared" si="0"/>
        <v>1773921.5</v>
      </c>
      <c r="M12" s="373">
        <f t="shared" si="0"/>
        <v>1783894</v>
      </c>
    </row>
    <row r="13" spans="1:14" x14ac:dyDescent="0.35">
      <c r="B13" s="7"/>
      <c r="C13" s="7"/>
      <c r="D13" s="7"/>
      <c r="E13" s="7"/>
      <c r="F13" s="7"/>
      <c r="G13" s="387" t="s">
        <v>76</v>
      </c>
      <c r="H13" s="383"/>
      <c r="I13" s="374"/>
      <c r="J13" s="374"/>
      <c r="K13" s="374"/>
      <c r="L13" s="375"/>
      <c r="M13" s="376"/>
    </row>
    <row r="14" spans="1:14" ht="39" x14ac:dyDescent="0.35">
      <c r="B14" s="7"/>
      <c r="C14" s="7"/>
      <c r="D14" s="7"/>
      <c r="E14" s="7"/>
      <c r="F14" s="7"/>
      <c r="G14" s="386" t="s">
        <v>214</v>
      </c>
      <c r="H14" s="384">
        <v>87653</v>
      </c>
      <c r="I14" s="377">
        <v>90144</v>
      </c>
      <c r="J14" s="377">
        <v>93818</v>
      </c>
      <c r="K14" s="377">
        <v>93116</v>
      </c>
      <c r="L14" s="378">
        <v>93712</v>
      </c>
      <c r="M14" s="379">
        <v>94308</v>
      </c>
    </row>
    <row r="15" spans="1:14" x14ac:dyDescent="0.35">
      <c r="B15" s="7"/>
      <c r="C15" s="7"/>
      <c r="D15" s="7"/>
      <c r="E15" s="7"/>
      <c r="F15" s="7"/>
      <c r="G15" s="386" t="s">
        <v>215</v>
      </c>
      <c r="H15" s="384">
        <v>1628</v>
      </c>
      <c r="I15" s="377">
        <v>1702</v>
      </c>
      <c r="J15" s="377">
        <v>1678</v>
      </c>
      <c r="K15" s="377">
        <v>1480</v>
      </c>
      <c r="L15" s="378">
        <v>1461.5</v>
      </c>
      <c r="M15" s="379">
        <v>1443</v>
      </c>
    </row>
    <row r="16" spans="1:14" x14ac:dyDescent="0.35">
      <c r="B16" s="7"/>
      <c r="C16" s="7"/>
      <c r="D16" s="7"/>
      <c r="E16" s="7"/>
      <c r="F16" s="7"/>
      <c r="G16" s="386" t="s">
        <v>216</v>
      </c>
      <c r="H16" s="384">
        <v>1483577</v>
      </c>
      <c r="I16" s="377">
        <v>1485988</v>
      </c>
      <c r="J16" s="377">
        <v>1514535</v>
      </c>
      <c r="K16" s="377">
        <v>1541692</v>
      </c>
      <c r="L16" s="378">
        <v>1540242</v>
      </c>
      <c r="M16" s="379">
        <v>1538792</v>
      </c>
    </row>
    <row r="17" spans="2:13" ht="26.5" thickBot="1" x14ac:dyDescent="0.4">
      <c r="B17" s="7"/>
      <c r="C17" s="7"/>
      <c r="D17" s="7"/>
      <c r="E17" s="7"/>
      <c r="F17" s="7"/>
      <c r="G17" s="386" t="s">
        <v>217</v>
      </c>
      <c r="H17" s="385">
        <v>104215</v>
      </c>
      <c r="I17" s="380">
        <v>108899</v>
      </c>
      <c r="J17" s="380">
        <v>112957</v>
      </c>
      <c r="K17" s="380">
        <v>127661</v>
      </c>
      <c r="L17" s="381">
        <v>138506</v>
      </c>
      <c r="M17" s="379">
        <v>149351</v>
      </c>
    </row>
    <row r="18" spans="2:13" x14ac:dyDescent="0.35">
      <c r="B18" s="7"/>
      <c r="C18" s="7"/>
      <c r="D18" s="7"/>
      <c r="E18" s="7"/>
      <c r="F18" s="7"/>
    </row>
    <row r="19" spans="2:13" x14ac:dyDescent="0.35">
      <c r="B19" s="7"/>
      <c r="C19" s="7"/>
      <c r="D19" s="7"/>
      <c r="E19" s="7"/>
      <c r="F19" s="7"/>
    </row>
    <row r="20" spans="2:13" x14ac:dyDescent="0.35">
      <c r="B20" s="7"/>
      <c r="C20" s="7"/>
      <c r="D20" s="7"/>
      <c r="E20" s="7"/>
      <c r="F20" s="7"/>
    </row>
    <row r="21" spans="2:13" x14ac:dyDescent="0.35">
      <c r="B21" s="7"/>
      <c r="C21" s="7"/>
      <c r="D21" s="7"/>
      <c r="E21" s="7"/>
      <c r="F21" s="7"/>
    </row>
    <row r="22" spans="2:13" x14ac:dyDescent="0.35">
      <c r="B22" s="7"/>
      <c r="C22" s="7"/>
      <c r="D22" s="7"/>
      <c r="E22" s="7"/>
      <c r="F22" s="7"/>
    </row>
    <row r="23" spans="2:13" x14ac:dyDescent="0.35">
      <c r="B23" s="7"/>
      <c r="C23" s="7"/>
      <c r="D23" s="7"/>
      <c r="E23" s="7"/>
      <c r="F23" s="7"/>
    </row>
    <row r="24" spans="2:13" x14ac:dyDescent="0.35">
      <c r="B24" s="7"/>
      <c r="C24" s="7"/>
      <c r="D24" s="7"/>
      <c r="E24" s="7"/>
      <c r="F24" s="7"/>
    </row>
    <row r="25" spans="2:13" x14ac:dyDescent="0.35">
      <c r="B25" s="7"/>
      <c r="C25" s="7"/>
      <c r="D25" s="7"/>
      <c r="E25" s="7"/>
      <c r="F25" s="7"/>
    </row>
    <row r="26" spans="2:13" x14ac:dyDescent="0.35">
      <c r="B26" s="7"/>
      <c r="C26" s="7"/>
      <c r="D26" s="7"/>
      <c r="E26" s="7"/>
      <c r="F26" s="7"/>
    </row>
    <row r="27" spans="2:13" x14ac:dyDescent="0.35">
      <c r="B27" s="7"/>
      <c r="C27" s="7"/>
      <c r="D27" s="7"/>
      <c r="E27" s="7"/>
      <c r="F27" s="7"/>
    </row>
    <row r="28" spans="2:13" x14ac:dyDescent="0.35">
      <c r="B28" s="473" t="s">
        <v>259</v>
      </c>
      <c r="C28" s="470"/>
      <c r="D28" s="470"/>
      <c r="E28" s="470"/>
      <c r="F28" s="470"/>
      <c r="G28" s="470"/>
      <c r="H28" s="470"/>
      <c r="I28" s="470"/>
    </row>
    <row r="29" spans="2:13" x14ac:dyDescent="0.35">
      <c r="B29" s="498" t="s">
        <v>264</v>
      </c>
      <c r="C29" s="475"/>
      <c r="D29" s="475"/>
      <c r="E29" s="475"/>
      <c r="F29" s="475"/>
      <c r="G29" s="475"/>
      <c r="H29" s="475"/>
      <c r="I29" s="475"/>
    </row>
    <row r="30" spans="2:13" x14ac:dyDescent="0.35">
      <c r="B30" s="21"/>
      <c r="C30" s="21"/>
      <c r="D30" s="21"/>
      <c r="E30" s="5"/>
      <c r="F30" s="5"/>
      <c r="G30" s="21"/>
      <c r="H30" s="21"/>
      <c r="I30" s="21"/>
    </row>
    <row r="31" spans="2:13" x14ac:dyDescent="0.35">
      <c r="B31" s="470" t="s">
        <v>6</v>
      </c>
      <c r="C31" s="470"/>
      <c r="D31" s="470"/>
      <c r="E31" s="470"/>
      <c r="F31" s="470"/>
      <c r="G31" s="470"/>
      <c r="H31" s="470"/>
      <c r="I31" s="470"/>
    </row>
    <row r="32" spans="2:13" x14ac:dyDescent="0.35">
      <c r="B32" s="475" t="s">
        <v>265</v>
      </c>
      <c r="C32" s="475"/>
      <c r="D32" s="475"/>
      <c r="E32" s="475"/>
      <c r="F32" s="475"/>
      <c r="G32" s="475"/>
      <c r="H32" s="475"/>
      <c r="I32" s="475"/>
    </row>
    <row r="33" spans="1:9" ht="31.5" customHeight="1" x14ac:dyDescent="0.35">
      <c r="B33" s="475" t="s">
        <v>286</v>
      </c>
      <c r="C33" s="475"/>
      <c r="D33" s="475"/>
      <c r="E33" s="475"/>
      <c r="F33" s="475"/>
      <c r="G33" s="475"/>
      <c r="H33" s="475"/>
      <c r="I33" s="475"/>
    </row>
    <row r="34" spans="1:9" ht="41.5" customHeight="1" x14ac:dyDescent="0.35">
      <c r="B34" s="475" t="s">
        <v>253</v>
      </c>
      <c r="C34" s="475"/>
      <c r="D34" s="475"/>
      <c r="E34" s="475"/>
      <c r="F34" s="475"/>
      <c r="G34" s="475"/>
      <c r="H34" s="475"/>
      <c r="I34" s="475"/>
    </row>
    <row r="35" spans="1:9" x14ac:dyDescent="0.35">
      <c r="B35" s="2"/>
      <c r="C35" s="2"/>
      <c r="D35" s="2"/>
      <c r="E35" s="2"/>
      <c r="F35" s="2"/>
      <c r="G35" s="2"/>
      <c r="H35" s="2"/>
      <c r="I35" s="2"/>
    </row>
    <row r="36" spans="1:9" x14ac:dyDescent="0.35">
      <c r="B36" s="483" t="s">
        <v>7</v>
      </c>
      <c r="C36" s="484"/>
      <c r="D36" s="484"/>
      <c r="E36" s="484"/>
      <c r="F36" s="484"/>
      <c r="G36" s="484"/>
      <c r="H36" s="484"/>
      <c r="I36" s="485"/>
    </row>
    <row r="37" spans="1:9" ht="54" customHeight="1" x14ac:dyDescent="0.35">
      <c r="B37" s="477" t="s">
        <v>266</v>
      </c>
      <c r="C37" s="481"/>
      <c r="D37" s="481"/>
      <c r="E37" s="481"/>
      <c r="F37" s="481"/>
      <c r="G37" s="481"/>
      <c r="H37" s="481"/>
      <c r="I37" s="482"/>
    </row>
    <row r="38" spans="1:9" x14ac:dyDescent="0.35">
      <c r="B38" s="20"/>
      <c r="C38" s="20"/>
      <c r="D38" s="20"/>
      <c r="E38" s="20"/>
      <c r="F38" s="20"/>
      <c r="G38" s="20"/>
      <c r="H38" s="20"/>
      <c r="I38" s="20"/>
    </row>
    <row r="39" spans="1:9" x14ac:dyDescent="0.35">
      <c r="B39" s="10" t="s">
        <v>149</v>
      </c>
      <c r="C39" s="490" t="s">
        <v>267</v>
      </c>
      <c r="D39" s="501"/>
      <c r="E39" s="501"/>
      <c r="F39" s="501"/>
      <c r="G39" s="501"/>
      <c r="H39" s="501"/>
      <c r="I39" s="502"/>
    </row>
    <row r="40" spans="1:9" x14ac:dyDescent="0.35">
      <c r="A40" s="2"/>
      <c r="B40" s="10" t="s">
        <v>145</v>
      </c>
      <c r="C40" s="490">
        <v>44523</v>
      </c>
      <c r="D40" s="501"/>
      <c r="E40" s="501"/>
      <c r="F40" s="501"/>
      <c r="G40" s="501"/>
      <c r="H40" s="501"/>
      <c r="I40" s="502"/>
    </row>
    <row r="41" spans="1:9" x14ac:dyDescent="0.35">
      <c r="A41" s="2"/>
      <c r="B41" s="124" t="s">
        <v>146</v>
      </c>
      <c r="C41" s="500" t="s">
        <v>117</v>
      </c>
      <c r="D41" s="503"/>
      <c r="E41" s="503"/>
      <c r="F41" s="503"/>
      <c r="G41" s="503"/>
      <c r="H41" s="503"/>
      <c r="I41" s="504"/>
    </row>
    <row r="42" spans="1:9" x14ac:dyDescent="0.35">
      <c r="A42" s="2"/>
      <c r="B42" s="476" t="s">
        <v>147</v>
      </c>
      <c r="C42" s="505"/>
      <c r="D42" s="506"/>
      <c r="E42" s="506"/>
      <c r="F42" s="506"/>
      <c r="G42" s="506"/>
      <c r="H42" s="506"/>
      <c r="I42" s="507"/>
    </row>
    <row r="43" spans="1:9" x14ac:dyDescent="0.35">
      <c r="A43" s="2"/>
      <c r="B43" s="476"/>
      <c r="C43" s="493"/>
      <c r="D43" s="493"/>
      <c r="E43" s="493"/>
      <c r="F43" s="493"/>
      <c r="G43" s="493"/>
      <c r="H43" s="493"/>
      <c r="I43" s="493"/>
    </row>
    <row r="44" spans="1:9" x14ac:dyDescent="0.35">
      <c r="A44" s="2"/>
      <c r="B44" s="476"/>
      <c r="C44" s="472"/>
      <c r="D44" s="472"/>
      <c r="E44" s="472"/>
      <c r="F44" s="472"/>
      <c r="G44" s="472"/>
      <c r="H44" s="472"/>
      <c r="I44" s="472"/>
    </row>
    <row r="45" spans="1:9" x14ac:dyDescent="0.35">
      <c r="A45" s="2"/>
    </row>
    <row r="46" spans="1:9" s="14" customFormat="1" x14ac:dyDescent="0.35"/>
    <row r="49" x14ac:dyDescent="0.35"/>
    <row r="50" x14ac:dyDescent="0.35"/>
    <row r="52" ht="40.5" hidden="1" customHeight="1" x14ac:dyDescent="0.35"/>
    <row r="53" x14ac:dyDescent="0.35"/>
  </sheetData>
  <mergeCells count="18">
    <mergeCell ref="C39:I39"/>
    <mergeCell ref="C40:I40"/>
    <mergeCell ref="C41:I41"/>
    <mergeCell ref="B42:B44"/>
    <mergeCell ref="C42:I42"/>
    <mergeCell ref="C43:I43"/>
    <mergeCell ref="C44:I44"/>
    <mergeCell ref="B31:I31"/>
    <mergeCell ref="B34:I34"/>
    <mergeCell ref="B36:I36"/>
    <mergeCell ref="B37:I37"/>
    <mergeCell ref="B33:I33"/>
    <mergeCell ref="B32:I32"/>
    <mergeCell ref="B2:B3"/>
    <mergeCell ref="C2:D2"/>
    <mergeCell ref="C3:D3"/>
    <mergeCell ref="B28:I28"/>
    <mergeCell ref="B29:I2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F49"/>
  <sheetViews>
    <sheetView showGridLines="0" zoomScale="80" zoomScaleNormal="80" workbookViewId="0">
      <selection activeCell="I26" sqref="I26"/>
    </sheetView>
  </sheetViews>
  <sheetFormatPr defaultColWidth="0" defaultRowHeight="15.5" zeroHeight="1" x14ac:dyDescent="0.35"/>
  <cols>
    <col min="1" max="1" width="4.23046875" customWidth="1"/>
    <col min="2" max="2" width="23.3046875" customWidth="1"/>
    <col min="3" max="3" width="11.23046875" customWidth="1"/>
    <col min="4" max="5" width="11.53515625" customWidth="1"/>
    <col min="6" max="6" width="18.84375" customWidth="1"/>
    <col min="7" max="7" width="12.53515625" customWidth="1"/>
    <col min="8" max="8" width="11.07421875" customWidth="1"/>
    <col min="9" max="9" width="14" customWidth="1"/>
    <col min="10" max="10" width="13" customWidth="1"/>
    <col min="11" max="12" width="14.07421875" customWidth="1"/>
    <col min="13" max="13" width="7.3046875" hidden="1" customWidth="1"/>
    <col min="14" max="14" width="11.07421875" hidden="1" customWidth="1"/>
    <col min="15" max="15" width="10.84375" hidden="1" customWidth="1"/>
    <col min="16" max="16" width="11.07421875" hidden="1" customWidth="1"/>
    <col min="17" max="29" width="5.07421875" hidden="1" customWidth="1"/>
    <col min="30" max="31" width="4.69140625" hidden="1" customWidth="1"/>
    <col min="32" max="32" width="6" hidden="1" customWidth="1"/>
    <col min="33" max="16384" width="9.23046875" hidden="1"/>
  </cols>
  <sheetData>
    <row r="1" spans="1:12" x14ac:dyDescent="0.35">
      <c r="A1" s="47"/>
      <c r="B1" s="46"/>
      <c r="C1" s="46"/>
      <c r="D1" s="46"/>
      <c r="E1" s="46"/>
      <c r="F1" s="46"/>
      <c r="G1" s="46"/>
      <c r="H1" s="46"/>
      <c r="I1" s="46"/>
      <c r="J1" s="49"/>
      <c r="K1" s="132"/>
      <c r="L1" s="132"/>
    </row>
    <row r="2" spans="1:12" ht="26" x14ac:dyDescent="0.35">
      <c r="A2" s="54"/>
      <c r="B2" s="465" t="s">
        <v>25</v>
      </c>
      <c r="C2" s="466" t="s">
        <v>1</v>
      </c>
      <c r="D2" s="467"/>
      <c r="E2" s="79" t="s">
        <v>2</v>
      </c>
      <c r="F2" s="80" t="s">
        <v>194</v>
      </c>
      <c r="G2" s="81" t="s">
        <v>192</v>
      </c>
      <c r="H2" s="80" t="s">
        <v>101</v>
      </c>
      <c r="I2" s="79" t="s">
        <v>3</v>
      </c>
      <c r="J2" s="133"/>
      <c r="K2" s="132"/>
      <c r="L2" s="132"/>
    </row>
    <row r="3" spans="1:12" x14ac:dyDescent="0.35">
      <c r="A3" s="54"/>
      <c r="B3" s="465"/>
      <c r="C3" s="468" t="s">
        <v>103</v>
      </c>
      <c r="D3" s="469"/>
      <c r="E3" s="55">
        <v>2</v>
      </c>
      <c r="F3" s="27" t="s">
        <v>91</v>
      </c>
      <c r="G3" s="128">
        <f>H7</f>
        <v>-7.6007449285851514E-2</v>
      </c>
      <c r="H3" s="129">
        <f>H8</f>
        <v>4.7584048139265665E-2</v>
      </c>
      <c r="I3" s="125" t="s">
        <v>193</v>
      </c>
      <c r="J3" s="133"/>
      <c r="K3" s="132"/>
      <c r="L3" s="132"/>
    </row>
    <row r="4" spans="1:12" x14ac:dyDescent="0.35">
      <c r="A4" s="48"/>
      <c r="B4" s="49"/>
      <c r="C4" s="49"/>
      <c r="D4" s="49"/>
      <c r="E4" s="49"/>
      <c r="F4" s="49"/>
      <c r="G4" s="49"/>
      <c r="H4" s="49"/>
      <c r="I4" s="49"/>
      <c r="J4" s="49"/>
      <c r="K4" s="132"/>
      <c r="L4" s="132"/>
    </row>
    <row r="5" spans="1:12" x14ac:dyDescent="0.35">
      <c r="B5" s="130"/>
      <c r="C5" s="130"/>
    </row>
    <row r="6" spans="1:12" ht="15.65" customHeight="1" x14ac:dyDescent="0.35">
      <c r="B6" s="130"/>
      <c r="C6" s="131"/>
      <c r="G6" s="83"/>
      <c r="H6" s="83" t="s">
        <v>189</v>
      </c>
      <c r="I6" s="83" t="s">
        <v>195</v>
      </c>
    </row>
    <row r="7" spans="1:12" x14ac:dyDescent="0.35">
      <c r="B7" s="130"/>
      <c r="C7" s="131"/>
      <c r="G7" s="83" t="s">
        <v>180</v>
      </c>
      <c r="H7" s="126">
        <f>(K17-K13)/K13</f>
        <v>-7.6007449285851514E-2</v>
      </c>
      <c r="I7" s="27" t="s">
        <v>91</v>
      </c>
    </row>
    <row r="8" spans="1:12" ht="23" x14ac:dyDescent="0.35">
      <c r="B8" s="130"/>
      <c r="C8" s="131"/>
      <c r="G8" s="83" t="s">
        <v>101</v>
      </c>
      <c r="H8" s="84">
        <f>(K18-K17)/K17</f>
        <v>4.7584048139265665E-2</v>
      </c>
      <c r="I8" s="27" t="s">
        <v>91</v>
      </c>
      <c r="K8" s="11"/>
    </row>
    <row r="9" spans="1:12" x14ac:dyDescent="0.35"/>
    <row r="10" spans="1:12" x14ac:dyDescent="0.35">
      <c r="B10" s="7"/>
      <c r="C10" s="7"/>
      <c r="D10" s="7"/>
      <c r="E10" s="7"/>
      <c r="F10" s="7"/>
      <c r="G10" s="7"/>
      <c r="H10" s="7"/>
    </row>
    <row r="11" spans="1:12" ht="39" x14ac:dyDescent="0.35">
      <c r="B11" s="7"/>
      <c r="C11" s="7"/>
      <c r="D11" s="7"/>
      <c r="E11" s="7"/>
      <c r="F11" s="7"/>
      <c r="G11" s="50" t="s">
        <v>69</v>
      </c>
      <c r="H11" s="50" t="s">
        <v>97</v>
      </c>
      <c r="I11" s="50" t="s">
        <v>98</v>
      </c>
      <c r="J11" s="50" t="s">
        <v>99</v>
      </c>
      <c r="K11" s="155" t="s">
        <v>196</v>
      </c>
    </row>
    <row r="12" spans="1:12" ht="16" thickBot="1" x14ac:dyDescent="0.4">
      <c r="B12" s="7"/>
      <c r="C12" s="7"/>
      <c r="D12" s="7"/>
      <c r="E12" s="7"/>
      <c r="F12" s="7"/>
      <c r="G12" s="229">
        <v>2015</v>
      </c>
      <c r="H12" s="361">
        <v>1118979</v>
      </c>
      <c r="I12" s="361">
        <v>9503977</v>
      </c>
      <c r="J12" s="361">
        <v>10132</v>
      </c>
      <c r="K12" s="362">
        <f>SUM(H12:J12)</f>
        <v>10633088</v>
      </c>
    </row>
    <row r="13" spans="1:12" x14ac:dyDescent="0.35">
      <c r="B13" s="7"/>
      <c r="C13" s="7"/>
      <c r="D13" s="7"/>
      <c r="E13" s="7"/>
      <c r="F13" s="7"/>
      <c r="G13" s="193">
        <v>2016</v>
      </c>
      <c r="H13" s="363">
        <v>1134341</v>
      </c>
      <c r="I13" s="363">
        <v>9810486</v>
      </c>
      <c r="J13" s="363">
        <v>11928</v>
      </c>
      <c r="K13" s="364">
        <f t="shared" ref="K13:K18" si="0">SUM(H13:J13)</f>
        <v>10956755</v>
      </c>
    </row>
    <row r="14" spans="1:12" x14ac:dyDescent="0.35">
      <c r="B14" s="7"/>
      <c r="C14" s="7"/>
      <c r="D14" s="7"/>
      <c r="E14" s="7"/>
      <c r="F14" s="7"/>
      <c r="G14" s="194">
        <v>2017</v>
      </c>
      <c r="H14" s="365">
        <v>1137399</v>
      </c>
      <c r="I14" s="365">
        <v>10037473</v>
      </c>
      <c r="J14" s="365">
        <v>12308</v>
      </c>
      <c r="K14" s="366">
        <f t="shared" si="0"/>
        <v>11187180</v>
      </c>
    </row>
    <row r="15" spans="1:12" x14ac:dyDescent="0.35">
      <c r="B15" s="7"/>
      <c r="C15" s="7"/>
      <c r="D15" s="7"/>
      <c r="E15" s="7"/>
      <c r="F15" s="7"/>
      <c r="G15" s="194">
        <v>2018</v>
      </c>
      <c r="H15" s="365">
        <v>1134135</v>
      </c>
      <c r="I15" s="365">
        <v>9530790</v>
      </c>
      <c r="J15" s="365">
        <v>11844</v>
      </c>
      <c r="K15" s="366">
        <f t="shared" si="0"/>
        <v>10676769</v>
      </c>
    </row>
    <row r="16" spans="1:12" x14ac:dyDescent="0.35">
      <c r="B16" s="7"/>
      <c r="C16" s="7"/>
      <c r="D16" s="7"/>
      <c r="E16" s="7"/>
      <c r="F16" s="7"/>
      <c r="G16" s="194">
        <v>2019</v>
      </c>
      <c r="H16" s="365">
        <v>1119844</v>
      </c>
      <c r="I16" s="365">
        <v>9533616</v>
      </c>
      <c r="J16" s="365">
        <v>13022</v>
      </c>
      <c r="K16" s="366">
        <f t="shared" si="0"/>
        <v>10666482</v>
      </c>
    </row>
    <row r="17" spans="2:11" ht="16" thickBot="1" x14ac:dyDescent="0.4">
      <c r="B17" s="7"/>
      <c r="C17" s="7"/>
      <c r="D17" s="7"/>
      <c r="E17" s="7"/>
      <c r="F17" s="7"/>
      <c r="G17" s="195">
        <v>2020</v>
      </c>
      <c r="H17" s="367">
        <v>1122369</v>
      </c>
      <c r="I17" s="367">
        <v>8989410</v>
      </c>
      <c r="J17" s="367">
        <v>12181</v>
      </c>
      <c r="K17" s="368">
        <f t="shared" si="0"/>
        <v>10123960</v>
      </c>
    </row>
    <row r="18" spans="2:11" x14ac:dyDescent="0.35">
      <c r="B18" s="7"/>
      <c r="C18" s="7"/>
      <c r="D18" s="7"/>
      <c r="E18" s="7"/>
      <c r="F18" s="7"/>
      <c r="G18" s="192">
        <v>2021</v>
      </c>
      <c r="H18" s="369">
        <v>1128849</v>
      </c>
      <c r="I18" s="369">
        <v>9464299</v>
      </c>
      <c r="J18" s="369">
        <v>12551</v>
      </c>
      <c r="K18" s="370">
        <f t="shared" si="0"/>
        <v>10605699</v>
      </c>
    </row>
    <row r="19" spans="2:11" x14ac:dyDescent="0.35">
      <c r="B19" s="7"/>
      <c r="C19" s="7"/>
      <c r="D19" s="7"/>
      <c r="E19" s="7"/>
      <c r="F19" s="7"/>
    </row>
    <row r="20" spans="2:11" x14ac:dyDescent="0.35">
      <c r="B20" s="7"/>
      <c r="C20" s="7"/>
      <c r="D20" s="7"/>
      <c r="E20" s="7"/>
      <c r="F20" s="7"/>
    </row>
    <row r="21" spans="2:11" x14ac:dyDescent="0.35">
      <c r="B21" s="7"/>
      <c r="C21" s="7"/>
      <c r="D21" s="7"/>
      <c r="E21" s="7"/>
      <c r="F21" s="7"/>
    </row>
    <row r="22" spans="2:11" x14ac:dyDescent="0.35">
      <c r="B22" s="7"/>
      <c r="C22" s="7"/>
      <c r="D22" s="7"/>
      <c r="E22" s="7"/>
      <c r="F22" s="7"/>
    </row>
    <row r="23" spans="2:11" x14ac:dyDescent="0.35">
      <c r="B23" s="7"/>
      <c r="C23" s="7"/>
      <c r="D23" s="7"/>
      <c r="E23" s="7"/>
      <c r="F23" s="7"/>
      <c r="G23" s="7"/>
      <c r="H23" s="7"/>
    </row>
    <row r="24" spans="2:11" x14ac:dyDescent="0.35">
      <c r="B24" s="7"/>
      <c r="C24" s="7"/>
      <c r="D24" s="7"/>
      <c r="E24" s="7"/>
      <c r="F24" s="7"/>
      <c r="G24" s="7"/>
      <c r="H24" s="7"/>
    </row>
    <row r="25" spans="2:11" x14ac:dyDescent="0.35">
      <c r="B25" s="7"/>
      <c r="C25" s="7"/>
      <c r="D25" s="7"/>
      <c r="E25" s="7"/>
      <c r="F25" s="7"/>
      <c r="G25" s="7"/>
      <c r="H25" s="7"/>
    </row>
    <row r="26" spans="2:11" x14ac:dyDescent="0.35">
      <c r="B26" s="7"/>
      <c r="C26" s="7"/>
      <c r="D26" s="7"/>
      <c r="E26" s="7"/>
      <c r="F26" s="7"/>
      <c r="G26" s="7"/>
      <c r="H26" s="7"/>
    </row>
    <row r="27" spans="2:11" x14ac:dyDescent="0.35">
      <c r="B27" s="7"/>
      <c r="C27" s="7"/>
      <c r="D27" s="7"/>
      <c r="E27" s="7"/>
      <c r="F27" s="7"/>
      <c r="G27" s="7"/>
      <c r="H27" s="7"/>
    </row>
    <row r="28" spans="2:11" x14ac:dyDescent="0.35">
      <c r="B28" s="7"/>
      <c r="C28" s="7"/>
      <c r="D28" s="7"/>
      <c r="E28" s="7"/>
      <c r="F28" s="7"/>
      <c r="G28" s="7"/>
      <c r="H28" s="7"/>
    </row>
    <row r="29" spans="2:11" x14ac:dyDescent="0.35">
      <c r="B29" s="508" t="s">
        <v>259</v>
      </c>
      <c r="C29" s="509"/>
      <c r="D29" s="509"/>
      <c r="E29" s="509"/>
      <c r="F29" s="509"/>
      <c r="G29" s="509"/>
      <c r="H29" s="509"/>
      <c r="I29" s="510"/>
    </row>
    <row r="30" spans="2:11" x14ac:dyDescent="0.35">
      <c r="B30" s="498" t="s">
        <v>197</v>
      </c>
      <c r="C30" s="511"/>
      <c r="D30" s="511"/>
      <c r="E30" s="511"/>
      <c r="F30" s="511"/>
      <c r="G30" s="511"/>
      <c r="H30" s="511"/>
      <c r="I30" s="512"/>
    </row>
    <row r="31" spans="2:11" x14ac:dyDescent="0.35">
      <c r="B31" s="17"/>
      <c r="C31" s="17"/>
      <c r="D31" s="17"/>
      <c r="E31" s="17"/>
      <c r="F31" s="17"/>
      <c r="G31" s="17"/>
      <c r="H31" s="17"/>
      <c r="I31" s="17"/>
    </row>
    <row r="32" spans="2:11" x14ac:dyDescent="0.35">
      <c r="B32" s="483" t="s">
        <v>6</v>
      </c>
      <c r="C32" s="484"/>
      <c r="D32" s="484"/>
      <c r="E32" s="484"/>
      <c r="F32" s="484"/>
      <c r="G32" s="484"/>
      <c r="H32" s="484"/>
      <c r="I32" s="485"/>
    </row>
    <row r="33" spans="2:9" ht="24" customHeight="1" x14ac:dyDescent="0.35">
      <c r="B33" s="513" t="s">
        <v>286</v>
      </c>
      <c r="C33" s="514"/>
      <c r="D33" s="514"/>
      <c r="E33" s="514"/>
      <c r="F33" s="514"/>
      <c r="G33" s="514"/>
      <c r="H33" s="514"/>
      <c r="I33" s="515"/>
    </row>
    <row r="34" spans="2:9" x14ac:dyDescent="0.35">
      <c r="B34" s="17"/>
      <c r="C34" s="17"/>
      <c r="D34" s="17"/>
      <c r="E34" s="17"/>
      <c r="F34" s="17"/>
      <c r="G34" s="17"/>
      <c r="H34" s="17"/>
      <c r="I34" s="17"/>
    </row>
    <row r="35" spans="2:9" x14ac:dyDescent="0.35">
      <c r="B35" s="483" t="s">
        <v>7</v>
      </c>
      <c r="C35" s="484"/>
      <c r="D35" s="484"/>
      <c r="E35" s="484"/>
      <c r="F35" s="484"/>
      <c r="G35" s="484"/>
      <c r="H35" s="484"/>
      <c r="I35" s="485"/>
    </row>
    <row r="36" spans="2:9" ht="45" customHeight="1" x14ac:dyDescent="0.35">
      <c r="B36" s="477" t="s">
        <v>133</v>
      </c>
      <c r="C36" s="478"/>
      <c r="D36" s="478"/>
      <c r="E36" s="478"/>
      <c r="F36" s="478"/>
      <c r="G36" s="478"/>
      <c r="H36" s="478"/>
      <c r="I36" s="479"/>
    </row>
    <row r="37" spans="2:9" x14ac:dyDescent="0.35">
      <c r="B37" s="17"/>
      <c r="C37" s="17"/>
      <c r="D37" s="17"/>
      <c r="E37" s="17"/>
      <c r="F37" s="17"/>
      <c r="G37" s="17"/>
      <c r="H37" s="17"/>
      <c r="I37" s="17"/>
    </row>
    <row r="38" spans="2:9" x14ac:dyDescent="0.35">
      <c r="B38" s="10" t="s">
        <v>149</v>
      </c>
      <c r="C38" s="490" t="s">
        <v>267</v>
      </c>
      <c r="D38" s="501"/>
      <c r="E38" s="501"/>
      <c r="F38" s="501"/>
      <c r="G38" s="501"/>
      <c r="H38" s="501"/>
      <c r="I38" s="502"/>
    </row>
    <row r="39" spans="2:9" x14ac:dyDescent="0.35">
      <c r="B39" s="10" t="s">
        <v>145</v>
      </c>
      <c r="C39" s="490">
        <v>44523</v>
      </c>
      <c r="D39" s="501"/>
      <c r="E39" s="501"/>
      <c r="F39" s="501"/>
      <c r="G39" s="501"/>
      <c r="H39" s="501"/>
      <c r="I39" s="502"/>
    </row>
    <row r="40" spans="2:9" x14ac:dyDescent="0.35">
      <c r="B40" s="124" t="s">
        <v>146</v>
      </c>
      <c r="C40" s="500" t="s">
        <v>117</v>
      </c>
      <c r="D40" s="503"/>
      <c r="E40" s="503"/>
      <c r="F40" s="503"/>
      <c r="G40" s="503"/>
      <c r="H40" s="503"/>
      <c r="I40" s="504"/>
    </row>
    <row r="41" spans="2:9" x14ac:dyDescent="0.35">
      <c r="B41" s="516" t="s">
        <v>147</v>
      </c>
      <c r="C41" s="505"/>
      <c r="D41" s="506"/>
      <c r="E41" s="506"/>
      <c r="F41" s="506"/>
      <c r="G41" s="506"/>
      <c r="H41" s="506"/>
      <c r="I41" s="507"/>
    </row>
    <row r="42" spans="2:9" x14ac:dyDescent="0.35">
      <c r="B42" s="517"/>
      <c r="C42" s="519"/>
      <c r="D42" s="520"/>
      <c r="E42" s="520"/>
      <c r="F42" s="520"/>
      <c r="G42" s="520"/>
      <c r="H42" s="520"/>
      <c r="I42" s="521"/>
    </row>
    <row r="43" spans="2:9" x14ac:dyDescent="0.35">
      <c r="B43" s="518"/>
      <c r="C43" s="522"/>
      <c r="D43" s="523"/>
      <c r="E43" s="523"/>
      <c r="F43" s="523"/>
      <c r="G43" s="523"/>
      <c r="H43" s="523"/>
      <c r="I43" s="524"/>
    </row>
    <row r="44" spans="2:9" x14ac:dyDescent="0.35"/>
    <row r="45" spans="2:9" x14ac:dyDescent="0.35">
      <c r="F45" s="11"/>
    </row>
    <row r="46" spans="2:9" x14ac:dyDescent="0.35"/>
    <row r="49" x14ac:dyDescent="0.35"/>
  </sheetData>
  <mergeCells count="16">
    <mergeCell ref="C40:I40"/>
    <mergeCell ref="B41:B43"/>
    <mergeCell ref="C41:I41"/>
    <mergeCell ref="C42:I42"/>
    <mergeCell ref="C43:I43"/>
    <mergeCell ref="B35:I35"/>
    <mergeCell ref="B36:I36"/>
    <mergeCell ref="C38:I38"/>
    <mergeCell ref="C39:I39"/>
    <mergeCell ref="C3:D3"/>
    <mergeCell ref="B29:I29"/>
    <mergeCell ref="B30:I30"/>
    <mergeCell ref="B32:I32"/>
    <mergeCell ref="B33:I33"/>
    <mergeCell ref="B2:B3"/>
    <mergeCell ref="C2:D2"/>
  </mergeCells>
  <conditionalFormatting sqref="C6">
    <cfRule type="iconSet" priority="3">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1:AD61"/>
  <sheetViews>
    <sheetView showGridLines="0" zoomScale="90" zoomScaleNormal="90" workbookViewId="0">
      <selection activeCell="G3" sqref="G3"/>
    </sheetView>
  </sheetViews>
  <sheetFormatPr defaultColWidth="0" defaultRowHeight="15.5" zeroHeight="1" x14ac:dyDescent="0.35"/>
  <cols>
    <col min="1" max="1" width="4.23046875" customWidth="1"/>
    <col min="2" max="2" width="28.23046875" customWidth="1"/>
    <col min="3" max="4" width="11.23046875" customWidth="1"/>
    <col min="5" max="5" width="11.53515625" customWidth="1"/>
    <col min="6" max="6" width="12.53515625" customWidth="1"/>
    <col min="7" max="7" width="11.07421875" customWidth="1"/>
    <col min="8" max="8" width="12.53515625" customWidth="1"/>
    <col min="9" max="9" width="11.765625" customWidth="1"/>
    <col min="10" max="10" width="6.765625" bestFit="1" customWidth="1"/>
    <col min="11" max="11" width="7.3046875" customWidth="1"/>
    <col min="12" max="12" width="14.07421875" customWidth="1"/>
    <col min="13" max="13" width="8.07421875" hidden="1" customWidth="1"/>
    <col min="14" max="27" width="5.07421875" hidden="1" customWidth="1"/>
    <col min="28" max="29" width="4.69140625" hidden="1" customWidth="1"/>
    <col min="30" max="30" width="6" hidden="1" customWidth="1"/>
    <col min="31" max="16384" width="9.23046875" hidden="1"/>
  </cols>
  <sheetData>
    <row r="1" spans="1:12" x14ac:dyDescent="0.35">
      <c r="A1" s="47"/>
      <c r="B1" s="46"/>
      <c r="C1" s="46"/>
      <c r="D1" s="46"/>
      <c r="E1" s="46"/>
      <c r="F1" s="46"/>
      <c r="G1" s="46"/>
      <c r="H1" s="46"/>
      <c r="I1" s="46"/>
      <c r="J1" s="49"/>
      <c r="K1" s="132"/>
      <c r="L1" s="132"/>
    </row>
    <row r="2" spans="1:12" ht="39" x14ac:dyDescent="0.35">
      <c r="A2" s="54"/>
      <c r="B2" s="465" t="s">
        <v>26</v>
      </c>
      <c r="C2" s="466" t="s">
        <v>1</v>
      </c>
      <c r="D2" s="467"/>
      <c r="E2" s="79" t="s">
        <v>2</v>
      </c>
      <c r="F2" s="80" t="s">
        <v>194</v>
      </c>
      <c r="G2" s="81" t="s">
        <v>192</v>
      </c>
      <c r="H2" s="80" t="s">
        <v>101</v>
      </c>
      <c r="I2" s="79" t="s">
        <v>3</v>
      </c>
      <c r="J2" s="133"/>
      <c r="K2" s="132"/>
      <c r="L2" s="132"/>
    </row>
    <row r="3" spans="1:12" ht="27.65" customHeight="1" x14ac:dyDescent="0.35">
      <c r="A3" s="54"/>
      <c r="B3" s="465"/>
      <c r="C3" s="468" t="s">
        <v>134</v>
      </c>
      <c r="D3" s="469"/>
      <c r="E3" s="55">
        <v>2</v>
      </c>
      <c r="F3" s="27" t="s">
        <v>91</v>
      </c>
      <c r="G3" s="360">
        <f>H7</f>
        <v>-2.8437269742389078E-3</v>
      </c>
      <c r="H3" s="129" t="str">
        <f>H8</f>
        <v>No data</v>
      </c>
      <c r="I3" s="125" t="s">
        <v>123</v>
      </c>
      <c r="J3" s="133"/>
      <c r="K3" s="132"/>
      <c r="L3" s="132"/>
    </row>
    <row r="4" spans="1:12" x14ac:dyDescent="0.35">
      <c r="A4" s="48"/>
      <c r="B4" s="49"/>
      <c r="C4" s="49"/>
      <c r="D4" s="49"/>
      <c r="E4" s="49"/>
      <c r="F4" s="49"/>
      <c r="G4" s="49"/>
      <c r="H4" s="49"/>
      <c r="I4" s="49"/>
      <c r="J4" s="49"/>
      <c r="K4" s="132"/>
      <c r="L4" s="132"/>
    </row>
    <row r="5" spans="1:12" x14ac:dyDescent="0.35">
      <c r="B5" s="130"/>
      <c r="C5" s="130"/>
    </row>
    <row r="6" spans="1:12" ht="15.65" customHeight="1" x14ac:dyDescent="0.35">
      <c r="B6" s="130"/>
      <c r="C6" s="131"/>
      <c r="G6" s="83"/>
      <c r="H6" s="83" t="s">
        <v>189</v>
      </c>
      <c r="I6" s="83" t="s">
        <v>195</v>
      </c>
    </row>
    <row r="7" spans="1:12" x14ac:dyDescent="0.35">
      <c r="B7" s="130"/>
      <c r="C7" s="131"/>
      <c r="G7" s="83" t="s">
        <v>180</v>
      </c>
      <c r="H7" s="150">
        <f>(H17-H13)/H13</f>
        <v>-2.8437269742389078E-3</v>
      </c>
      <c r="I7" s="27" t="s">
        <v>91</v>
      </c>
    </row>
    <row r="8" spans="1:12" ht="23" x14ac:dyDescent="0.35">
      <c r="B8" s="130"/>
      <c r="C8" s="131"/>
      <c r="G8" s="83" t="s">
        <v>101</v>
      </c>
      <c r="H8" s="84" t="s">
        <v>74</v>
      </c>
      <c r="I8" s="27" t="s">
        <v>91</v>
      </c>
      <c r="K8" s="11"/>
    </row>
    <row r="9" spans="1:12" x14ac:dyDescent="0.35">
      <c r="I9" s="11"/>
    </row>
    <row r="10" spans="1:12" x14ac:dyDescent="0.35">
      <c r="B10" s="7"/>
      <c r="C10" s="7"/>
      <c r="D10" s="7"/>
      <c r="E10" s="7"/>
      <c r="F10" s="7"/>
      <c r="G10" s="7"/>
    </row>
    <row r="11" spans="1:12" ht="43" customHeight="1" x14ac:dyDescent="0.35">
      <c r="B11" s="7"/>
      <c r="C11" s="7"/>
      <c r="D11" s="7"/>
      <c r="E11" s="7"/>
      <c r="F11" s="7"/>
      <c r="G11" s="22"/>
      <c r="H11" s="359" t="s">
        <v>212</v>
      </c>
    </row>
    <row r="12" spans="1:12" ht="16" thickBot="1" x14ac:dyDescent="0.4">
      <c r="B12" s="7"/>
      <c r="C12" s="7"/>
      <c r="D12" s="7"/>
      <c r="E12" s="7"/>
      <c r="F12" s="7"/>
      <c r="G12" s="230">
        <v>2015</v>
      </c>
      <c r="H12" s="355">
        <v>83</v>
      </c>
    </row>
    <row r="13" spans="1:12" x14ac:dyDescent="0.35">
      <c r="B13" s="7"/>
      <c r="C13" s="7"/>
      <c r="D13" s="7"/>
      <c r="E13" s="7"/>
      <c r="F13" s="7"/>
      <c r="G13" s="226">
        <v>2016</v>
      </c>
      <c r="H13" s="356">
        <v>97</v>
      </c>
    </row>
    <row r="14" spans="1:12" x14ac:dyDescent="0.35">
      <c r="B14" s="7"/>
      <c r="C14" s="7"/>
      <c r="D14" s="7"/>
      <c r="E14" s="7"/>
      <c r="F14" s="7"/>
      <c r="G14" s="231">
        <v>2017</v>
      </c>
      <c r="H14" s="357">
        <v>99</v>
      </c>
    </row>
    <row r="15" spans="1:12" x14ac:dyDescent="0.35">
      <c r="B15" s="7"/>
      <c r="C15" s="7"/>
      <c r="D15" s="7"/>
      <c r="E15" s="7"/>
      <c r="F15" s="7"/>
      <c r="G15" s="231">
        <v>2018</v>
      </c>
      <c r="H15" s="357">
        <v>105</v>
      </c>
    </row>
    <row r="16" spans="1:12" x14ac:dyDescent="0.35">
      <c r="B16" s="7"/>
      <c r="C16" s="7"/>
      <c r="D16" s="7"/>
      <c r="E16" s="7"/>
      <c r="F16" s="7"/>
      <c r="G16" s="231">
        <v>2019</v>
      </c>
      <c r="H16" s="357">
        <v>99.100980411955049</v>
      </c>
    </row>
    <row r="17" spans="2:9" ht="16" thickBot="1" x14ac:dyDescent="0.4">
      <c r="B17" s="7"/>
      <c r="C17" s="7"/>
      <c r="D17" s="7"/>
      <c r="E17" s="7"/>
      <c r="F17" s="7"/>
      <c r="G17" s="232">
        <v>2020</v>
      </c>
      <c r="H17" s="358">
        <v>96.724158483498826</v>
      </c>
    </row>
    <row r="18" spans="2:9" x14ac:dyDescent="0.35">
      <c r="B18" s="7"/>
      <c r="C18" s="7"/>
      <c r="D18" s="7"/>
      <c r="E18" s="7"/>
      <c r="F18" s="7"/>
      <c r="G18" s="7"/>
    </row>
    <row r="19" spans="2:9" x14ac:dyDescent="0.35">
      <c r="B19" s="7"/>
      <c r="C19" s="7"/>
      <c r="D19" s="7"/>
      <c r="E19" s="7"/>
      <c r="F19" s="7"/>
      <c r="G19" s="7"/>
    </row>
    <row r="20" spans="2:9" x14ac:dyDescent="0.35">
      <c r="B20" s="7"/>
      <c r="C20" s="7"/>
      <c r="D20" s="7"/>
      <c r="E20" s="7"/>
      <c r="F20" s="7"/>
      <c r="G20" s="7"/>
    </row>
    <row r="21" spans="2:9" x14ac:dyDescent="0.35">
      <c r="B21" s="7"/>
      <c r="C21" s="7"/>
      <c r="D21" s="7"/>
      <c r="E21" s="7"/>
      <c r="F21" s="7"/>
      <c r="G21" s="7"/>
    </row>
    <row r="22" spans="2:9" x14ac:dyDescent="0.35">
      <c r="B22" s="7"/>
      <c r="C22" s="7"/>
      <c r="D22" s="7"/>
      <c r="E22" s="7"/>
      <c r="F22" s="7"/>
      <c r="G22" s="7"/>
    </row>
    <row r="23" spans="2:9" x14ac:dyDescent="0.35">
      <c r="B23" s="7"/>
      <c r="C23" s="7"/>
      <c r="D23" s="7"/>
      <c r="E23" s="7"/>
      <c r="F23" s="7"/>
      <c r="G23" s="7"/>
    </row>
    <row r="24" spans="2:9" x14ac:dyDescent="0.35">
      <c r="B24" s="7"/>
      <c r="C24" s="7"/>
      <c r="D24" s="7"/>
      <c r="E24" s="7"/>
      <c r="F24" s="7"/>
      <c r="G24" s="7"/>
    </row>
    <row r="25" spans="2:9" x14ac:dyDescent="0.35">
      <c r="B25" s="7"/>
      <c r="C25" s="7"/>
      <c r="D25" s="7"/>
      <c r="E25" s="7"/>
      <c r="F25" s="7"/>
      <c r="G25" s="7"/>
    </row>
    <row r="26" spans="2:9" x14ac:dyDescent="0.35">
      <c r="B26" s="7"/>
      <c r="C26" s="7"/>
      <c r="D26" s="7"/>
      <c r="E26" s="7"/>
      <c r="F26" s="7"/>
      <c r="G26" s="7"/>
    </row>
    <row r="27" spans="2:9" x14ac:dyDescent="0.35">
      <c r="B27" s="7"/>
      <c r="C27" s="7"/>
      <c r="D27" s="7"/>
      <c r="E27" s="7"/>
      <c r="F27" s="7"/>
      <c r="G27" s="7"/>
    </row>
    <row r="28" spans="2:9" x14ac:dyDescent="0.35">
      <c r="B28" s="7"/>
      <c r="C28" s="7"/>
      <c r="D28" s="7"/>
      <c r="E28" s="7"/>
      <c r="F28" s="7"/>
      <c r="G28" s="7"/>
    </row>
    <row r="29" spans="2:9" x14ac:dyDescent="0.35">
      <c r="B29" s="508" t="s">
        <v>259</v>
      </c>
      <c r="C29" s="509"/>
      <c r="D29" s="509"/>
      <c r="E29" s="509"/>
      <c r="F29" s="509"/>
      <c r="G29" s="509"/>
      <c r="H29" s="509"/>
      <c r="I29" s="510"/>
    </row>
    <row r="30" spans="2:9" ht="42.65" customHeight="1" x14ac:dyDescent="0.35">
      <c r="B30" s="525" t="s">
        <v>268</v>
      </c>
      <c r="C30" s="511"/>
      <c r="D30" s="511"/>
      <c r="E30" s="511"/>
      <c r="F30" s="511"/>
      <c r="G30" s="511"/>
      <c r="H30" s="511"/>
      <c r="I30" s="512"/>
    </row>
    <row r="31" spans="2:9" x14ac:dyDescent="0.35">
      <c r="B31" s="21"/>
      <c r="C31" s="21"/>
      <c r="D31" s="21"/>
      <c r="E31" s="5"/>
      <c r="F31" s="5"/>
      <c r="G31" s="21"/>
      <c r="H31" s="21"/>
      <c r="I31" s="21"/>
    </row>
    <row r="32" spans="2:9" x14ac:dyDescent="0.35">
      <c r="B32" s="483" t="s">
        <v>6</v>
      </c>
      <c r="C32" s="484"/>
      <c r="D32" s="484"/>
      <c r="E32" s="484"/>
      <c r="F32" s="484"/>
      <c r="G32" s="484"/>
      <c r="H32" s="484"/>
      <c r="I32" s="485"/>
    </row>
    <row r="33" spans="1:9" ht="33" customHeight="1" x14ac:dyDescent="0.35">
      <c r="B33" s="525" t="s">
        <v>221</v>
      </c>
      <c r="C33" s="526"/>
      <c r="D33" s="526"/>
      <c r="E33" s="526"/>
      <c r="F33" s="526"/>
      <c r="G33" s="526"/>
      <c r="H33" s="526"/>
      <c r="I33" s="527"/>
    </row>
    <row r="34" spans="1:9" x14ac:dyDescent="0.35">
      <c r="B34" s="2"/>
      <c r="C34" s="2"/>
      <c r="D34" s="2"/>
      <c r="E34" s="2"/>
      <c r="F34" s="2"/>
      <c r="G34" s="2"/>
      <c r="H34" s="2"/>
      <c r="I34" s="2"/>
    </row>
    <row r="35" spans="1:9" x14ac:dyDescent="0.35">
      <c r="B35" s="483" t="s">
        <v>7</v>
      </c>
      <c r="C35" s="484"/>
      <c r="D35" s="484"/>
      <c r="E35" s="484"/>
      <c r="F35" s="484"/>
      <c r="G35" s="484"/>
      <c r="H35" s="484"/>
      <c r="I35" s="485"/>
    </row>
    <row r="36" spans="1:9" ht="33" customHeight="1" x14ac:dyDescent="0.35">
      <c r="B36" s="477" t="s">
        <v>135</v>
      </c>
      <c r="C36" s="478"/>
      <c r="D36" s="478"/>
      <c r="E36" s="478"/>
      <c r="F36" s="478"/>
      <c r="G36" s="478"/>
      <c r="H36" s="478"/>
      <c r="I36" s="479"/>
    </row>
    <row r="37" spans="1:9" x14ac:dyDescent="0.35">
      <c r="B37" s="20"/>
      <c r="C37" s="20"/>
      <c r="D37" s="20"/>
      <c r="E37" s="20"/>
      <c r="F37" s="20"/>
      <c r="G37" s="20"/>
      <c r="H37" s="20"/>
      <c r="I37" s="20"/>
    </row>
    <row r="38" spans="1:9" x14ac:dyDescent="0.35">
      <c r="B38" s="10" t="s">
        <v>149</v>
      </c>
      <c r="C38" s="528" t="s">
        <v>116</v>
      </c>
      <c r="D38" s="501"/>
      <c r="E38" s="501"/>
      <c r="F38" s="501"/>
      <c r="G38" s="501"/>
      <c r="H38" s="501"/>
      <c r="I38" s="502"/>
    </row>
    <row r="39" spans="1:9" x14ac:dyDescent="0.35">
      <c r="B39" s="10" t="s">
        <v>145</v>
      </c>
      <c r="C39" s="528" t="s">
        <v>219</v>
      </c>
      <c r="D39" s="501"/>
      <c r="E39" s="501"/>
      <c r="F39" s="501"/>
      <c r="G39" s="501"/>
      <c r="H39" s="501"/>
      <c r="I39" s="502"/>
    </row>
    <row r="40" spans="1:9" x14ac:dyDescent="0.35">
      <c r="B40" s="124" t="s">
        <v>146</v>
      </c>
      <c r="C40" s="529" t="s">
        <v>115</v>
      </c>
      <c r="D40" s="503"/>
      <c r="E40" s="503"/>
      <c r="F40" s="503"/>
      <c r="G40" s="503"/>
      <c r="H40" s="503"/>
      <c r="I40" s="504"/>
    </row>
    <row r="41" spans="1:9" x14ac:dyDescent="0.35">
      <c r="B41" s="516" t="s">
        <v>147</v>
      </c>
      <c r="C41" s="528"/>
      <c r="D41" s="501"/>
      <c r="E41" s="501"/>
      <c r="F41" s="501"/>
      <c r="G41" s="501"/>
      <c r="H41" s="501"/>
      <c r="I41" s="502"/>
    </row>
    <row r="42" spans="1:9" x14ac:dyDescent="0.35">
      <c r="B42" s="517"/>
      <c r="C42" s="530"/>
      <c r="D42" s="531"/>
      <c r="E42" s="531"/>
      <c r="F42" s="531"/>
      <c r="G42" s="531"/>
      <c r="H42" s="531"/>
      <c r="I42" s="532"/>
    </row>
    <row r="43" spans="1:9" x14ac:dyDescent="0.35">
      <c r="B43" s="518"/>
      <c r="C43" s="522"/>
      <c r="D43" s="523"/>
      <c r="E43" s="523"/>
      <c r="F43" s="523"/>
      <c r="G43" s="523"/>
      <c r="H43" s="523"/>
      <c r="I43" s="524"/>
    </row>
    <row r="44" spans="1:9" x14ac:dyDescent="0.35"/>
    <row r="45" spans="1:9" x14ac:dyDescent="0.35"/>
    <row r="46" spans="1:9" x14ac:dyDescent="0.35"/>
    <row r="48" spans="1:9" hidden="1" x14ac:dyDescent="0.35">
      <c r="A48" s="2"/>
    </row>
    <row r="49" spans="1:1" hidden="1" x14ac:dyDescent="0.35">
      <c r="A49" s="2"/>
    </row>
    <row r="50" spans="1:1" hidden="1" x14ac:dyDescent="0.35">
      <c r="A50" s="2"/>
    </row>
    <row r="51" spans="1:1" hidden="1" x14ac:dyDescent="0.35">
      <c r="A51" s="2"/>
    </row>
    <row r="52" spans="1:1" hidden="1" x14ac:dyDescent="0.35">
      <c r="A52" s="2"/>
    </row>
    <row r="53" spans="1:1" hidden="1" x14ac:dyDescent="0.35">
      <c r="A53" s="2"/>
    </row>
    <row r="54" spans="1:1" hidden="1" x14ac:dyDescent="0.35">
      <c r="A54" s="2"/>
    </row>
    <row r="55" spans="1:1" hidden="1" x14ac:dyDescent="0.35">
      <c r="A55" s="2"/>
    </row>
    <row r="61" spans="1:1" ht="30.65" hidden="1" customHeight="1" x14ac:dyDescent="0.35"/>
  </sheetData>
  <mergeCells count="16">
    <mergeCell ref="C39:I39"/>
    <mergeCell ref="C40:I40"/>
    <mergeCell ref="B41:B43"/>
    <mergeCell ref="C41:I41"/>
    <mergeCell ref="C42:I42"/>
    <mergeCell ref="C43:I43"/>
    <mergeCell ref="B2:B3"/>
    <mergeCell ref="C2:D2"/>
    <mergeCell ref="C3:D3"/>
    <mergeCell ref="B29:I29"/>
    <mergeCell ref="B30:I30"/>
    <mergeCell ref="B32:I32"/>
    <mergeCell ref="B33:I33"/>
    <mergeCell ref="B35:I35"/>
    <mergeCell ref="B36:I36"/>
    <mergeCell ref="C38:I38"/>
  </mergeCells>
  <conditionalFormatting sqref="C6">
    <cfRule type="iconSet" priority="1">
      <iconSet iconSet="4TrafficLights" showValue="0">
        <cfvo type="percent" val="0"/>
        <cfvo type="num" val="1"/>
        <cfvo type="num" val="2"/>
        <cfvo type="num" val="3"/>
      </iconSet>
    </cfRule>
  </conditionalFormatting>
  <hyperlinks>
    <hyperlink ref="C40" r:id="rId1" xr:uid="{A0763FB0-2AD5-49AA-A8FC-E42B008C3618}"/>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0" tint="-4.9989318521683403E-2"/>
  </sheetPr>
  <dimension ref="A1:AD74"/>
  <sheetViews>
    <sheetView showGridLines="0" zoomScaleNormal="100" workbookViewId="0">
      <selection activeCell="I18" sqref="I18"/>
    </sheetView>
  </sheetViews>
  <sheetFormatPr defaultColWidth="0" defaultRowHeight="15.5" zeroHeight="1" x14ac:dyDescent="0.35"/>
  <cols>
    <col min="1" max="1" width="4.23046875" customWidth="1"/>
    <col min="2" max="2" width="19.23046875" customWidth="1"/>
    <col min="3" max="3" width="11.23046875" customWidth="1"/>
    <col min="4" max="4" width="13.07421875" bestFit="1" customWidth="1"/>
    <col min="5" max="5" width="12.3046875" bestFit="1" customWidth="1"/>
    <col min="6" max="6" width="12.53515625" customWidth="1"/>
    <col min="7" max="7" width="12" customWidth="1"/>
    <col min="8" max="8" width="11.53515625" customWidth="1"/>
    <col min="9" max="9" width="12" customWidth="1"/>
    <col min="10" max="10" width="10.53515625" customWidth="1"/>
    <col min="11" max="11" width="7.3046875" customWidth="1"/>
    <col min="12" max="12" width="11.07421875" hidden="1" customWidth="1"/>
    <col min="13" max="13" width="8.07421875" hidden="1" customWidth="1"/>
    <col min="14" max="27" width="5.07421875" hidden="1" customWidth="1"/>
    <col min="28" max="29" width="4.69140625" hidden="1" customWidth="1"/>
    <col min="30" max="30" width="6" hidden="1" customWidth="1"/>
    <col min="31" max="16384" width="9.23046875" hidden="1"/>
  </cols>
  <sheetData>
    <row r="1" spans="1:11" x14ac:dyDescent="0.35">
      <c r="A1" s="47"/>
      <c r="B1" s="46"/>
      <c r="C1" s="46"/>
      <c r="D1" s="46"/>
      <c r="E1" s="46"/>
      <c r="F1" s="46"/>
      <c r="G1" s="46"/>
      <c r="H1" s="46"/>
      <c r="I1" s="46"/>
      <c r="J1" s="46"/>
      <c r="K1" s="46"/>
    </row>
    <row r="2" spans="1:11" ht="39" x14ac:dyDescent="0.35">
      <c r="A2" s="54"/>
      <c r="B2" s="465" t="s">
        <v>27</v>
      </c>
      <c r="C2" s="466" t="s">
        <v>1</v>
      </c>
      <c r="D2" s="467"/>
      <c r="E2" s="79" t="s">
        <v>2</v>
      </c>
      <c r="F2" s="80" t="s">
        <v>4</v>
      </c>
      <c r="G2" s="81" t="s">
        <v>180</v>
      </c>
      <c r="H2" s="80" t="s">
        <v>101</v>
      </c>
      <c r="I2" s="79" t="s">
        <v>3</v>
      </c>
      <c r="J2" s="133"/>
      <c r="K2" s="133"/>
    </row>
    <row r="3" spans="1:11" ht="23.15" customHeight="1" x14ac:dyDescent="0.35">
      <c r="A3" s="65"/>
      <c r="B3" s="465"/>
      <c r="C3" s="468" t="s">
        <v>72</v>
      </c>
      <c r="D3" s="469"/>
      <c r="E3" s="55">
        <v>2</v>
      </c>
      <c r="F3" s="78" t="s">
        <v>37</v>
      </c>
      <c r="G3" s="55">
        <f>I7</f>
        <v>2</v>
      </c>
      <c r="H3" s="149">
        <f>I8</f>
        <v>0</v>
      </c>
      <c r="I3" s="119" t="s">
        <v>242</v>
      </c>
      <c r="J3" s="137"/>
      <c r="K3" s="137"/>
    </row>
    <row r="4" spans="1:11" x14ac:dyDescent="0.35">
      <c r="A4" s="48"/>
      <c r="B4" s="49"/>
      <c r="C4" s="49"/>
      <c r="D4" s="49"/>
      <c r="E4" s="49"/>
      <c r="F4" s="49"/>
      <c r="G4" s="49"/>
      <c r="H4" s="49"/>
      <c r="I4" s="49"/>
      <c r="J4" s="49"/>
      <c r="K4" s="49"/>
    </row>
    <row r="5" spans="1:11" x14ac:dyDescent="0.35">
      <c r="A5" s="52"/>
      <c r="B5" s="2"/>
      <c r="C5" s="2"/>
      <c r="D5" s="2"/>
      <c r="E5" s="2"/>
      <c r="F5" s="2"/>
      <c r="G5" s="2"/>
      <c r="H5" s="2"/>
      <c r="I5" s="2"/>
      <c r="J5" s="2"/>
    </row>
    <row r="6" spans="1:11" x14ac:dyDescent="0.35">
      <c r="A6" s="52"/>
      <c r="B6" s="3"/>
      <c r="C6" s="3"/>
      <c r="D6" s="3"/>
      <c r="E6" s="3"/>
      <c r="F6" s="3"/>
      <c r="G6" s="83"/>
      <c r="H6" s="83" t="s">
        <v>189</v>
      </c>
      <c r="I6" s="83" t="s">
        <v>181</v>
      </c>
      <c r="J6" s="2"/>
    </row>
    <row r="7" spans="1:11" x14ac:dyDescent="0.35">
      <c r="A7" s="52"/>
      <c r="B7" s="3"/>
      <c r="C7" s="3"/>
      <c r="D7" s="3"/>
      <c r="E7" s="3"/>
      <c r="F7" s="3"/>
      <c r="G7" s="83" t="s">
        <v>180</v>
      </c>
      <c r="H7" s="127">
        <f>(J14-J12)/J12</f>
        <v>2.899038450197795E-2</v>
      </c>
      <c r="I7" s="8">
        <f>IF(H7="No data",0,IF(H7&gt;0.05,1,IF(H7&lt;-0.05,3,2)))</f>
        <v>2</v>
      </c>
      <c r="J7" s="2"/>
    </row>
    <row r="8" spans="1:11" ht="23" x14ac:dyDescent="0.35">
      <c r="A8" s="52"/>
      <c r="B8" s="3"/>
      <c r="C8" s="3"/>
      <c r="D8" s="3"/>
      <c r="E8" s="3"/>
      <c r="F8" s="3"/>
      <c r="G8" s="83" t="s">
        <v>101</v>
      </c>
      <c r="H8" s="84" t="s">
        <v>74</v>
      </c>
      <c r="I8" s="78">
        <f t="shared" ref="I8" si="0">IF(H8="No data",0,IF(H8&gt;0.05,1,IF(H8&lt;-0.05,3,2)))</f>
        <v>0</v>
      </c>
      <c r="J8" s="2"/>
    </row>
    <row r="9" spans="1:11" x14ac:dyDescent="0.35">
      <c r="I9" s="11"/>
    </row>
    <row r="10" spans="1:11" x14ac:dyDescent="0.35">
      <c r="B10" s="7"/>
      <c r="C10" s="7"/>
      <c r="D10" s="7"/>
      <c r="E10" s="7"/>
      <c r="F10" s="7"/>
      <c r="G10" s="7"/>
    </row>
    <row r="11" spans="1:11" ht="52.5" thickBot="1" x14ac:dyDescent="0.4">
      <c r="B11" s="7"/>
      <c r="C11" s="7"/>
      <c r="D11" s="7"/>
      <c r="E11" s="7"/>
      <c r="F11" s="7"/>
      <c r="G11" s="213" t="s">
        <v>69</v>
      </c>
      <c r="H11" s="190" t="s">
        <v>284</v>
      </c>
      <c r="I11" s="190" t="s">
        <v>285</v>
      </c>
      <c r="J11" s="190" t="s">
        <v>283</v>
      </c>
    </row>
    <row r="12" spans="1:11" x14ac:dyDescent="0.35">
      <c r="B12" s="7"/>
      <c r="C12" s="7"/>
      <c r="D12" s="7"/>
      <c r="E12" s="7"/>
      <c r="F12" s="7"/>
      <c r="G12" s="215">
        <v>2018</v>
      </c>
      <c r="H12" s="406">
        <v>1858</v>
      </c>
      <c r="I12" s="406">
        <v>1379</v>
      </c>
      <c r="J12" s="407">
        <f>H12/I12</f>
        <v>1.3473531544597535</v>
      </c>
    </row>
    <row r="13" spans="1:11" x14ac:dyDescent="0.35">
      <c r="B13" s="7"/>
      <c r="C13" s="7"/>
      <c r="D13" s="7"/>
      <c r="E13" s="7"/>
      <c r="F13" s="7"/>
      <c r="G13" s="408">
        <v>2019</v>
      </c>
      <c r="H13" s="149">
        <v>1906</v>
      </c>
      <c r="I13" s="149">
        <v>1407</v>
      </c>
      <c r="J13" s="410">
        <f t="shared" ref="J13:J14" si="1">H13/I13</f>
        <v>1.3546552949538024</v>
      </c>
    </row>
    <row r="14" spans="1:11" ht="16" thickBot="1" x14ac:dyDescent="0.4">
      <c r="B14" s="7"/>
      <c r="C14" s="7"/>
      <c r="D14" s="7"/>
      <c r="E14" s="7"/>
      <c r="F14" s="7"/>
      <c r="G14" s="216">
        <v>2020</v>
      </c>
      <c r="H14" s="409">
        <v>1898</v>
      </c>
      <c r="I14" s="409">
        <v>1369</v>
      </c>
      <c r="J14" s="411">
        <f t="shared" si="1"/>
        <v>1.3864134404674946</v>
      </c>
    </row>
    <row r="15" spans="1:11" x14ac:dyDescent="0.35">
      <c r="B15" s="7"/>
      <c r="C15" s="7"/>
      <c r="D15" s="7"/>
      <c r="E15" s="7"/>
      <c r="F15" s="7"/>
    </row>
    <row r="16" spans="1:11" x14ac:dyDescent="0.35">
      <c r="B16" s="7"/>
      <c r="C16" s="7"/>
      <c r="D16" s="7"/>
      <c r="E16" s="7"/>
      <c r="F16" s="7"/>
    </row>
    <row r="17" spans="2:9" x14ac:dyDescent="0.35">
      <c r="B17" s="7"/>
      <c r="C17" s="7"/>
      <c r="D17" s="7"/>
      <c r="E17" s="7"/>
      <c r="F17" s="7"/>
    </row>
    <row r="18" spans="2:9" x14ac:dyDescent="0.35">
      <c r="B18" s="7"/>
      <c r="C18" s="7"/>
      <c r="D18" s="7"/>
      <c r="E18" s="7"/>
      <c r="F18" s="7"/>
    </row>
    <row r="19" spans="2:9" x14ac:dyDescent="0.35">
      <c r="B19" s="7"/>
      <c r="C19" s="7"/>
      <c r="D19" s="7"/>
      <c r="E19" s="7"/>
      <c r="F19" s="7"/>
    </row>
    <row r="20" spans="2:9" x14ac:dyDescent="0.35">
      <c r="B20" s="7"/>
      <c r="C20" s="7"/>
      <c r="D20" s="7"/>
      <c r="E20" s="7"/>
      <c r="F20" s="7"/>
    </row>
    <row r="21" spans="2:9" x14ac:dyDescent="0.35">
      <c r="B21" s="7"/>
      <c r="C21" s="7"/>
      <c r="D21" s="7"/>
      <c r="E21" s="7"/>
      <c r="F21" s="7"/>
    </row>
    <row r="22" spans="2:9" x14ac:dyDescent="0.35">
      <c r="B22" s="7"/>
      <c r="C22" s="7"/>
      <c r="D22" s="7"/>
      <c r="E22" s="7"/>
      <c r="F22" s="7"/>
      <c r="G22" s="7"/>
    </row>
    <row r="23" spans="2:9" x14ac:dyDescent="0.35">
      <c r="B23" s="7"/>
      <c r="C23" s="7"/>
      <c r="D23" s="7"/>
      <c r="E23" s="7"/>
      <c r="F23" s="7"/>
      <c r="G23" s="7"/>
    </row>
    <row r="24" spans="2:9" x14ac:dyDescent="0.35">
      <c r="B24" s="7"/>
      <c r="C24" s="7"/>
      <c r="D24" s="7"/>
      <c r="E24" s="7"/>
      <c r="F24" s="7"/>
      <c r="G24" s="7"/>
    </row>
    <row r="25" spans="2:9" x14ac:dyDescent="0.35">
      <c r="B25" s="508" t="s">
        <v>259</v>
      </c>
      <c r="C25" s="509"/>
      <c r="D25" s="509"/>
      <c r="E25" s="509"/>
      <c r="F25" s="509"/>
      <c r="G25" s="509"/>
      <c r="H25" s="509"/>
      <c r="I25" s="510"/>
    </row>
    <row r="26" spans="2:9" ht="42.65" customHeight="1" x14ac:dyDescent="0.35">
      <c r="B26" s="525" t="s">
        <v>220</v>
      </c>
      <c r="C26" s="511"/>
      <c r="D26" s="511"/>
      <c r="E26" s="511"/>
      <c r="F26" s="511"/>
      <c r="G26" s="511"/>
      <c r="H26" s="511"/>
      <c r="I26" s="512"/>
    </row>
    <row r="27" spans="2:9" x14ac:dyDescent="0.35">
      <c r="B27" s="21"/>
      <c r="C27" s="21"/>
      <c r="D27" s="21"/>
      <c r="E27" s="5"/>
      <c r="F27" s="5"/>
      <c r="G27" s="21"/>
      <c r="H27" s="21"/>
      <c r="I27" s="21"/>
    </row>
    <row r="28" spans="2:9" x14ac:dyDescent="0.35">
      <c r="B28" s="483" t="s">
        <v>6</v>
      </c>
      <c r="C28" s="484"/>
      <c r="D28" s="484"/>
      <c r="E28" s="484"/>
      <c r="F28" s="484"/>
      <c r="G28" s="484"/>
      <c r="H28" s="484"/>
      <c r="I28" s="485"/>
    </row>
    <row r="29" spans="2:9" x14ac:dyDescent="0.35">
      <c r="B29" s="533" t="s">
        <v>257</v>
      </c>
      <c r="C29" s="526"/>
      <c r="D29" s="526"/>
      <c r="E29" s="526"/>
      <c r="F29" s="526"/>
      <c r="G29" s="526"/>
      <c r="H29" s="526"/>
      <c r="I29" s="527"/>
    </row>
    <row r="30" spans="2:9" ht="48.65" customHeight="1" x14ac:dyDescent="0.35">
      <c r="B30" s="533" t="s">
        <v>221</v>
      </c>
      <c r="C30" s="526"/>
      <c r="D30" s="526"/>
      <c r="E30" s="526"/>
      <c r="F30" s="526"/>
      <c r="G30" s="526"/>
      <c r="H30" s="526"/>
      <c r="I30" s="527"/>
    </row>
    <row r="31" spans="2:9" x14ac:dyDescent="0.35">
      <c r="B31" s="2"/>
      <c r="C31" s="2"/>
      <c r="D31" s="2"/>
      <c r="E31" s="2"/>
      <c r="F31" s="2"/>
      <c r="G31" s="2"/>
      <c r="H31" s="2"/>
      <c r="I31" s="2"/>
    </row>
    <row r="32" spans="2:9" x14ac:dyDescent="0.35">
      <c r="B32" s="483" t="s">
        <v>7</v>
      </c>
      <c r="C32" s="484"/>
      <c r="D32" s="484"/>
      <c r="E32" s="484"/>
      <c r="F32" s="484"/>
      <c r="G32" s="484"/>
      <c r="H32" s="484"/>
      <c r="I32" s="485"/>
    </row>
    <row r="33" spans="2:9" ht="32.15" customHeight="1" x14ac:dyDescent="0.35">
      <c r="B33" s="477" t="s">
        <v>269</v>
      </c>
      <c r="C33" s="478"/>
      <c r="D33" s="478"/>
      <c r="E33" s="478"/>
      <c r="F33" s="478"/>
      <c r="G33" s="478"/>
      <c r="H33" s="478"/>
      <c r="I33" s="479"/>
    </row>
    <row r="34" spans="2:9" x14ac:dyDescent="0.35">
      <c r="B34" s="20"/>
      <c r="C34" s="20"/>
      <c r="D34" s="20"/>
      <c r="E34" s="20"/>
      <c r="F34" s="20"/>
      <c r="G34" s="20"/>
      <c r="H34" s="20"/>
      <c r="I34" s="20"/>
    </row>
    <row r="35" spans="2:9" x14ac:dyDescent="0.35">
      <c r="B35" s="10" t="s">
        <v>149</v>
      </c>
      <c r="C35" s="528" t="s">
        <v>100</v>
      </c>
      <c r="D35" s="501"/>
      <c r="E35" s="501"/>
      <c r="F35" s="501"/>
      <c r="G35" s="501"/>
      <c r="H35" s="501"/>
      <c r="I35" s="502"/>
    </row>
    <row r="36" spans="2:9" x14ac:dyDescent="0.35">
      <c r="B36" s="10" t="s">
        <v>145</v>
      </c>
      <c r="C36" s="528">
        <v>44439</v>
      </c>
      <c r="D36" s="501"/>
      <c r="E36" s="501"/>
      <c r="F36" s="501"/>
      <c r="G36" s="501"/>
      <c r="H36" s="501"/>
      <c r="I36" s="502"/>
    </row>
    <row r="37" spans="2:9" x14ac:dyDescent="0.35">
      <c r="B37" s="124" t="s">
        <v>146</v>
      </c>
      <c r="C37" s="529" t="s">
        <v>102</v>
      </c>
      <c r="D37" s="503"/>
      <c r="E37" s="503"/>
      <c r="F37" s="503"/>
      <c r="G37" s="503"/>
      <c r="H37" s="503"/>
      <c r="I37" s="504"/>
    </row>
    <row r="38" spans="2:9" x14ac:dyDescent="0.35">
      <c r="B38" s="516" t="s">
        <v>147</v>
      </c>
      <c r="C38" s="528"/>
      <c r="D38" s="501"/>
      <c r="E38" s="501"/>
      <c r="F38" s="501"/>
      <c r="G38" s="501"/>
      <c r="H38" s="501"/>
      <c r="I38" s="502"/>
    </row>
    <row r="39" spans="2:9" ht="39.65" customHeight="1" x14ac:dyDescent="0.35">
      <c r="B39" s="517"/>
      <c r="C39" s="530"/>
      <c r="D39" s="531"/>
      <c r="E39" s="531"/>
      <c r="F39" s="531"/>
      <c r="G39" s="531"/>
      <c r="H39" s="531"/>
      <c r="I39" s="532"/>
    </row>
    <row r="40" spans="2:9" x14ac:dyDescent="0.35">
      <c r="B40" s="518"/>
      <c r="C40" s="522"/>
      <c r="D40" s="523"/>
      <c r="E40" s="523"/>
      <c r="F40" s="523"/>
      <c r="G40" s="523"/>
      <c r="H40" s="523"/>
      <c r="I40" s="524"/>
    </row>
    <row r="41" spans="2:9" x14ac:dyDescent="0.35"/>
    <row r="42" spans="2:9" x14ac:dyDescent="0.35"/>
    <row r="43" spans="2:9" x14ac:dyDescent="0.35"/>
    <row r="49" customFormat="1" hidden="1" x14ac:dyDescent="0.35"/>
    <row r="50" customFormat="1" hidden="1" x14ac:dyDescent="0.35"/>
    <row r="51" customFormat="1" hidden="1" x14ac:dyDescent="0.35"/>
    <row r="52" customFormat="1" hidden="1" x14ac:dyDescent="0.35"/>
    <row r="53" customFormat="1" hidden="1" x14ac:dyDescent="0.35"/>
    <row r="54" customFormat="1" hidden="1" x14ac:dyDescent="0.35"/>
    <row r="55" customFormat="1" hidden="1" x14ac:dyDescent="0.35"/>
    <row r="56" customFormat="1" hidden="1" x14ac:dyDescent="0.35"/>
    <row r="57" customFormat="1" hidden="1" x14ac:dyDescent="0.35"/>
    <row r="58" customFormat="1" hidden="1" x14ac:dyDescent="0.35"/>
    <row r="59" customFormat="1" hidden="1" x14ac:dyDescent="0.35"/>
    <row r="60" customFormat="1" hidden="1" x14ac:dyDescent="0.35"/>
    <row r="61" customFormat="1" hidden="1" x14ac:dyDescent="0.35"/>
    <row r="62" customFormat="1" hidden="1" x14ac:dyDescent="0.35"/>
    <row r="63" customFormat="1" hidden="1" x14ac:dyDescent="0.35"/>
    <row r="64" customFormat="1" hidden="1" x14ac:dyDescent="0.35"/>
    <row r="65" customFormat="1" x14ac:dyDescent="0.35"/>
    <row r="66" customFormat="1" hidden="1" x14ac:dyDescent="0.35"/>
    <row r="67" customFormat="1" hidden="1" x14ac:dyDescent="0.35"/>
    <row r="68" customFormat="1" hidden="1" x14ac:dyDescent="0.35"/>
    <row r="69" customFormat="1" hidden="1" x14ac:dyDescent="0.35"/>
    <row r="70" customFormat="1" hidden="1" x14ac:dyDescent="0.35"/>
    <row r="71" customFormat="1" ht="15.65" hidden="1" customHeight="1" x14ac:dyDescent="0.35"/>
    <row r="72" customFormat="1" hidden="1" x14ac:dyDescent="0.35"/>
    <row r="73" customFormat="1" hidden="1" x14ac:dyDescent="0.35"/>
    <row r="74" customFormat="1" ht="37.5" hidden="1" customHeight="1" x14ac:dyDescent="0.35"/>
  </sheetData>
  <mergeCells count="17">
    <mergeCell ref="B29:I29"/>
    <mergeCell ref="C37:I37"/>
    <mergeCell ref="B38:B40"/>
    <mergeCell ref="C38:I38"/>
    <mergeCell ref="C39:I39"/>
    <mergeCell ref="C40:I40"/>
    <mergeCell ref="B30:I30"/>
    <mergeCell ref="B32:I32"/>
    <mergeCell ref="B33:I33"/>
    <mergeCell ref="C35:I35"/>
    <mergeCell ref="C36:I36"/>
    <mergeCell ref="B26:I26"/>
    <mergeCell ref="B28:I28"/>
    <mergeCell ref="B2:B3"/>
    <mergeCell ref="C2:D2"/>
    <mergeCell ref="C3:D3"/>
    <mergeCell ref="B25:I25"/>
  </mergeCells>
  <conditionalFormatting sqref="I7">
    <cfRule type="iconSet" priority="4">
      <iconSet iconSet="4TrafficLights" showValue="0">
        <cfvo type="percent" val="0"/>
        <cfvo type="num" val="1"/>
        <cfvo type="num" val="2"/>
        <cfvo type="num" val="3"/>
      </iconSet>
    </cfRule>
  </conditionalFormatting>
  <conditionalFormatting sqref="I8">
    <cfRule type="iconSet" priority="2">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tabColor theme="0" tint="-4.9989318521683403E-2"/>
  </sheetPr>
  <dimension ref="A1:AD70"/>
  <sheetViews>
    <sheetView showGridLines="0" zoomScaleNormal="100" workbookViewId="0">
      <selection activeCell="H8" sqref="H8"/>
    </sheetView>
  </sheetViews>
  <sheetFormatPr defaultColWidth="0" defaultRowHeight="15.5" zeroHeight="1" x14ac:dyDescent="0.35"/>
  <cols>
    <col min="1" max="1" width="4.23046875" customWidth="1"/>
    <col min="2" max="2" width="19.23046875" customWidth="1"/>
    <col min="3" max="3" width="16.69140625" customWidth="1"/>
    <col min="4" max="4" width="10.765625" customWidth="1"/>
    <col min="5" max="5" width="16.69140625" customWidth="1"/>
    <col min="6" max="6" width="9.07421875" customWidth="1"/>
    <col min="7" max="7" width="11.07421875" customWidth="1"/>
    <col min="8" max="8" width="13.84375" customWidth="1"/>
    <col min="9" max="9" width="18.07421875" customWidth="1"/>
    <col min="10" max="10" width="15.765625" bestFit="1" customWidth="1"/>
    <col min="11" max="11" width="7.84375" hidden="1" customWidth="1"/>
    <col min="12" max="12" width="11.07421875" hidden="1" customWidth="1"/>
    <col min="13" max="13" width="11" hidden="1" customWidth="1"/>
    <col min="14" max="14" width="10.69140625" hidden="1" customWidth="1"/>
    <col min="15" max="15" width="15.765625" hidden="1" customWidth="1"/>
    <col min="16" max="27" width="5.07421875" hidden="1" customWidth="1"/>
    <col min="28" max="29" width="4.69140625" hidden="1" customWidth="1"/>
    <col min="30" max="30" width="6" hidden="1" customWidth="1"/>
    <col min="31" max="16384" width="9.23046875" hidden="1"/>
  </cols>
  <sheetData>
    <row r="1" spans="1:10" x14ac:dyDescent="0.35">
      <c r="A1" s="47"/>
      <c r="B1" s="46"/>
      <c r="C1" s="46"/>
      <c r="D1" s="46"/>
      <c r="E1" s="46"/>
      <c r="F1" s="46"/>
      <c r="G1" s="46"/>
      <c r="H1" s="46"/>
      <c r="I1" s="46"/>
      <c r="J1" s="46"/>
    </row>
    <row r="2" spans="1:10" ht="39" x14ac:dyDescent="0.35">
      <c r="A2" s="54"/>
      <c r="B2" s="465" t="s">
        <v>28</v>
      </c>
      <c r="C2" s="466" t="s">
        <v>1</v>
      </c>
      <c r="D2" s="467"/>
      <c r="E2" s="79" t="s">
        <v>2</v>
      </c>
      <c r="F2" s="80" t="s">
        <v>4</v>
      </c>
      <c r="G2" s="81" t="s">
        <v>180</v>
      </c>
      <c r="H2" s="80" t="s">
        <v>101</v>
      </c>
      <c r="I2" s="79" t="s">
        <v>3</v>
      </c>
      <c r="J2" s="133"/>
    </row>
    <row r="3" spans="1:10" ht="27.65" customHeight="1" x14ac:dyDescent="0.35">
      <c r="A3" s="65"/>
      <c r="B3" s="465"/>
      <c r="C3" s="468" t="s">
        <v>209</v>
      </c>
      <c r="D3" s="469"/>
      <c r="E3" s="55">
        <v>2</v>
      </c>
      <c r="F3" s="78" t="s">
        <v>35</v>
      </c>
      <c r="G3" s="55">
        <f>I7</f>
        <v>3</v>
      </c>
      <c r="H3" s="149">
        <f>I8</f>
        <v>2</v>
      </c>
      <c r="I3" s="119" t="s">
        <v>86</v>
      </c>
      <c r="J3" s="137"/>
    </row>
    <row r="4" spans="1:10" x14ac:dyDescent="0.35">
      <c r="A4" s="48"/>
      <c r="B4" s="49"/>
      <c r="C4" s="49"/>
      <c r="D4" s="49"/>
      <c r="E4" s="49"/>
      <c r="F4" s="49"/>
      <c r="G4" s="49"/>
      <c r="H4" s="49"/>
      <c r="I4" s="49"/>
      <c r="J4" s="49"/>
    </row>
    <row r="5" spans="1:10" x14ac:dyDescent="0.35">
      <c r="A5" s="52"/>
      <c r="B5" s="2"/>
      <c r="C5" s="2"/>
      <c r="D5" s="2"/>
      <c r="E5" s="2"/>
      <c r="F5" s="2"/>
      <c r="G5" s="2"/>
      <c r="H5" s="2"/>
      <c r="I5" s="2"/>
      <c r="J5" s="2"/>
    </row>
    <row r="6" spans="1:10" x14ac:dyDescent="0.35">
      <c r="A6" s="52"/>
      <c r="B6" s="3"/>
      <c r="C6" s="3"/>
      <c r="D6" s="3"/>
      <c r="E6" s="3"/>
      <c r="F6" s="3"/>
      <c r="G6" s="83"/>
      <c r="H6" s="83" t="s">
        <v>189</v>
      </c>
      <c r="I6" s="83" t="s">
        <v>181</v>
      </c>
      <c r="J6" s="2"/>
    </row>
    <row r="7" spans="1:10" ht="18.649999999999999" customHeight="1" x14ac:dyDescent="0.35">
      <c r="A7" s="52"/>
      <c r="B7" s="3"/>
      <c r="C7" s="3"/>
      <c r="D7" s="3"/>
      <c r="E7" s="3"/>
      <c r="F7" s="3"/>
      <c r="G7" s="83" t="s">
        <v>180</v>
      </c>
      <c r="H7" s="126">
        <f>(I30-I14)/I14</f>
        <v>-0.08</v>
      </c>
      <c r="I7" s="78">
        <f>IF(H7="No data",0,IF(H7&gt;0.05,1,IF(H7&lt;-0.05,3,2)))</f>
        <v>3</v>
      </c>
      <c r="J7" s="2"/>
    </row>
    <row r="8" spans="1:10" ht="18.649999999999999" customHeight="1" x14ac:dyDescent="0.35">
      <c r="A8" s="52"/>
      <c r="B8" s="3"/>
      <c r="C8" s="3"/>
      <c r="D8" s="3"/>
      <c r="E8" s="3"/>
      <c r="F8" s="3"/>
      <c r="G8" s="83" t="s">
        <v>101</v>
      </c>
      <c r="H8" s="84">
        <f>(I34-I30)/I30</f>
        <v>3.864734299516908E-2</v>
      </c>
      <c r="I8" s="78">
        <f>IF(H8="No data",0,IF(H8&gt;0.05,1,IF(H8&lt;-0.05,3,2)))</f>
        <v>2</v>
      </c>
      <c r="J8" s="2"/>
    </row>
    <row r="9" spans="1:10" x14ac:dyDescent="0.35">
      <c r="I9" s="11"/>
    </row>
    <row r="10" spans="1:10" ht="38.15" customHeight="1" thickBot="1" x14ac:dyDescent="0.4">
      <c r="B10" s="7"/>
      <c r="C10" s="7"/>
      <c r="D10" s="7"/>
      <c r="E10" s="7"/>
      <c r="F10" s="7"/>
      <c r="G10" s="233" t="s">
        <v>69</v>
      </c>
      <c r="H10" s="233" t="s">
        <v>211</v>
      </c>
      <c r="I10" s="233" t="s">
        <v>210</v>
      </c>
    </row>
    <row r="11" spans="1:10" x14ac:dyDescent="0.35">
      <c r="B11" s="7"/>
      <c r="C11" s="7"/>
      <c r="D11" s="7"/>
      <c r="E11" s="7"/>
      <c r="F11" s="7"/>
      <c r="G11" s="541">
        <v>2016</v>
      </c>
      <c r="H11" s="236" t="s">
        <v>124</v>
      </c>
      <c r="I11" s="237">
        <v>97</v>
      </c>
    </row>
    <row r="12" spans="1:10" x14ac:dyDescent="0.35">
      <c r="B12" s="7"/>
      <c r="C12" s="7"/>
      <c r="D12" s="7"/>
      <c r="E12" s="7"/>
      <c r="F12" s="7"/>
      <c r="G12" s="535"/>
      <c r="H12" s="12" t="s">
        <v>125</v>
      </c>
      <c r="I12" s="238">
        <v>63</v>
      </c>
    </row>
    <row r="13" spans="1:10" x14ac:dyDescent="0.35">
      <c r="B13" s="7"/>
      <c r="C13" s="7"/>
      <c r="D13" s="7"/>
      <c r="E13" s="7"/>
      <c r="F13" s="7"/>
      <c r="G13" s="535"/>
      <c r="H13" s="12" t="s">
        <v>85</v>
      </c>
      <c r="I13" s="238">
        <v>65</v>
      </c>
    </row>
    <row r="14" spans="1:10" x14ac:dyDescent="0.35">
      <c r="B14" s="7"/>
      <c r="C14" s="7"/>
      <c r="D14" s="7"/>
      <c r="E14" s="7"/>
      <c r="F14" s="7"/>
      <c r="G14" s="536"/>
      <c r="H14" s="153" t="s">
        <v>75</v>
      </c>
      <c r="I14" s="239">
        <f>SUM(I11:I13)</f>
        <v>225</v>
      </c>
    </row>
    <row r="15" spans="1:10" x14ac:dyDescent="0.35">
      <c r="B15" s="7"/>
      <c r="C15" s="7"/>
      <c r="D15" s="7"/>
      <c r="E15" s="7"/>
      <c r="F15" s="7"/>
      <c r="G15" s="534">
        <v>2017</v>
      </c>
      <c r="H15" s="12" t="s">
        <v>124</v>
      </c>
      <c r="I15" s="238">
        <v>111</v>
      </c>
    </row>
    <row r="16" spans="1:10" x14ac:dyDescent="0.35">
      <c r="B16" s="7"/>
      <c r="C16" s="7"/>
      <c r="D16" s="7"/>
      <c r="E16" s="7"/>
      <c r="F16" s="7"/>
      <c r="G16" s="535"/>
      <c r="H16" s="12" t="s">
        <v>125</v>
      </c>
      <c r="I16" s="238">
        <v>68</v>
      </c>
    </row>
    <row r="17" spans="2:9" x14ac:dyDescent="0.35">
      <c r="B17" s="7"/>
      <c r="C17" s="7"/>
      <c r="D17" s="7"/>
      <c r="E17" s="7"/>
      <c r="F17" s="7"/>
      <c r="G17" s="535"/>
      <c r="H17" s="12" t="s">
        <v>85</v>
      </c>
      <c r="I17" s="238">
        <v>71</v>
      </c>
    </row>
    <row r="18" spans="2:9" x14ac:dyDescent="0.35">
      <c r="B18" s="7"/>
      <c r="C18" s="7"/>
      <c r="D18" s="7"/>
      <c r="E18" s="7"/>
      <c r="F18" s="7"/>
      <c r="G18" s="536"/>
      <c r="H18" s="153" t="s">
        <v>75</v>
      </c>
      <c r="I18" s="239">
        <f>SUM(I15:I17)</f>
        <v>250</v>
      </c>
    </row>
    <row r="19" spans="2:9" x14ac:dyDescent="0.35">
      <c r="B19" s="7"/>
      <c r="C19" s="7"/>
      <c r="D19" s="7"/>
      <c r="E19" s="7"/>
      <c r="F19" s="7"/>
      <c r="G19" s="534">
        <v>2018</v>
      </c>
      <c r="H19" s="12" t="s">
        <v>124</v>
      </c>
      <c r="I19" s="238">
        <v>99</v>
      </c>
    </row>
    <row r="20" spans="2:9" x14ac:dyDescent="0.35">
      <c r="B20" s="7"/>
      <c r="C20" s="7"/>
      <c r="D20" s="7"/>
      <c r="E20" s="7"/>
      <c r="F20" s="7"/>
      <c r="G20" s="535"/>
      <c r="H20" s="12" t="s">
        <v>125</v>
      </c>
      <c r="I20" s="238">
        <v>59</v>
      </c>
    </row>
    <row r="21" spans="2:9" x14ac:dyDescent="0.35">
      <c r="B21" s="7"/>
      <c r="C21" s="7"/>
      <c r="D21" s="7"/>
      <c r="E21" s="7"/>
      <c r="F21" s="7"/>
      <c r="G21" s="535"/>
      <c r="H21" s="12" t="s">
        <v>85</v>
      </c>
      <c r="I21" s="238">
        <v>62</v>
      </c>
    </row>
    <row r="22" spans="2:9" x14ac:dyDescent="0.35">
      <c r="B22" s="7"/>
      <c r="C22" s="7"/>
      <c r="D22" s="7"/>
      <c r="E22" s="7"/>
      <c r="F22" s="7"/>
      <c r="G22" s="536"/>
      <c r="H22" s="153" t="s">
        <v>75</v>
      </c>
      <c r="I22" s="239">
        <f>SUM(I19:I21)</f>
        <v>220</v>
      </c>
    </row>
    <row r="23" spans="2:9" x14ac:dyDescent="0.35">
      <c r="B23" s="7"/>
      <c r="C23" s="7"/>
      <c r="D23" s="7"/>
      <c r="E23" s="7"/>
      <c r="F23" s="7"/>
      <c r="G23" s="534">
        <v>2019</v>
      </c>
      <c r="H23" s="12" t="s">
        <v>124</v>
      </c>
      <c r="I23" s="238">
        <v>90</v>
      </c>
    </row>
    <row r="24" spans="2:9" x14ac:dyDescent="0.35">
      <c r="B24" s="7"/>
      <c r="C24" s="7"/>
      <c r="D24" s="7"/>
      <c r="E24" s="7"/>
      <c r="F24" s="7"/>
      <c r="G24" s="535"/>
      <c r="H24" s="12" t="s">
        <v>125</v>
      </c>
      <c r="I24" s="238">
        <v>53</v>
      </c>
    </row>
    <row r="25" spans="2:9" x14ac:dyDescent="0.35">
      <c r="B25" s="7"/>
      <c r="C25" s="7"/>
      <c r="D25" s="7"/>
      <c r="E25" s="7"/>
      <c r="F25" s="7"/>
      <c r="G25" s="535"/>
      <c r="H25" s="12" t="s">
        <v>85</v>
      </c>
      <c r="I25" s="238">
        <v>56</v>
      </c>
    </row>
    <row r="26" spans="2:9" x14ac:dyDescent="0.35">
      <c r="B26" s="7"/>
      <c r="C26" s="7"/>
      <c r="D26" s="7"/>
      <c r="E26" s="7"/>
      <c r="F26" s="7"/>
      <c r="G26" s="536"/>
      <c r="H26" s="153" t="s">
        <v>75</v>
      </c>
      <c r="I26" s="239">
        <f>SUM(I23:I25)</f>
        <v>199</v>
      </c>
    </row>
    <row r="27" spans="2:9" x14ac:dyDescent="0.35">
      <c r="B27" s="7"/>
      <c r="C27" s="7"/>
      <c r="D27" s="7"/>
      <c r="E27" s="7"/>
      <c r="F27" s="7"/>
      <c r="G27" s="537">
        <v>2020</v>
      </c>
      <c r="H27" s="12" t="s">
        <v>124</v>
      </c>
      <c r="I27" s="238">
        <v>95</v>
      </c>
    </row>
    <row r="28" spans="2:9" x14ac:dyDescent="0.35">
      <c r="B28" s="7"/>
      <c r="C28" s="7"/>
      <c r="D28" s="7"/>
      <c r="E28" s="7"/>
      <c r="F28" s="7"/>
      <c r="G28" s="537"/>
      <c r="H28" s="12" t="s">
        <v>125</v>
      </c>
      <c r="I28" s="238">
        <v>54</v>
      </c>
    </row>
    <row r="29" spans="2:9" x14ac:dyDescent="0.35">
      <c r="B29" s="7"/>
      <c r="C29" s="7"/>
      <c r="D29" s="7"/>
      <c r="E29" s="7"/>
      <c r="F29" s="7"/>
      <c r="G29" s="537"/>
      <c r="H29" s="12" t="s">
        <v>85</v>
      </c>
      <c r="I29" s="238">
        <v>58</v>
      </c>
    </row>
    <row r="30" spans="2:9" ht="16" thickBot="1" x14ac:dyDescent="0.4">
      <c r="B30" s="7"/>
      <c r="C30" s="7"/>
      <c r="D30" s="7"/>
      <c r="E30" s="7"/>
      <c r="F30" s="7"/>
      <c r="G30" s="538"/>
      <c r="H30" s="240" t="s">
        <v>75</v>
      </c>
      <c r="I30" s="241">
        <f>SUM(I27:I29)</f>
        <v>207</v>
      </c>
    </row>
    <row r="31" spans="2:9" x14ac:dyDescent="0.35">
      <c r="B31" s="7"/>
      <c r="C31" s="7"/>
      <c r="D31" s="7"/>
      <c r="E31" s="7"/>
      <c r="F31" s="7"/>
      <c r="G31" s="539">
        <v>2021</v>
      </c>
      <c r="H31" s="234" t="s">
        <v>124</v>
      </c>
      <c r="I31" s="235">
        <v>103</v>
      </c>
    </row>
    <row r="32" spans="2:9" x14ac:dyDescent="0.35">
      <c r="B32" s="7"/>
      <c r="C32" s="7"/>
      <c r="D32" s="7"/>
      <c r="E32" s="7"/>
      <c r="F32" s="7"/>
      <c r="G32" s="540"/>
      <c r="H32" s="12" t="s">
        <v>125</v>
      </c>
      <c r="I32" s="154">
        <v>54</v>
      </c>
    </row>
    <row r="33" spans="2:9" x14ac:dyDescent="0.35">
      <c r="B33" s="7"/>
      <c r="C33" s="7"/>
      <c r="D33" s="7"/>
      <c r="E33" s="7"/>
      <c r="F33" s="7"/>
      <c r="G33" s="540"/>
      <c r="H33" s="12" t="s">
        <v>85</v>
      </c>
      <c r="I33" s="154">
        <v>58</v>
      </c>
    </row>
    <row r="34" spans="2:9" x14ac:dyDescent="0.35">
      <c r="B34" s="7"/>
      <c r="C34" s="7"/>
      <c r="D34" s="7"/>
      <c r="E34" s="7"/>
      <c r="F34" s="7"/>
      <c r="G34" s="540"/>
      <c r="H34" s="153" t="s">
        <v>75</v>
      </c>
      <c r="I34" s="152">
        <f>SUM(I31:I33)</f>
        <v>215</v>
      </c>
    </row>
    <row r="35" spans="2:9" x14ac:dyDescent="0.35">
      <c r="B35" s="7"/>
      <c r="C35" s="7"/>
      <c r="D35" s="7"/>
      <c r="E35" s="7"/>
      <c r="F35" s="7"/>
      <c r="G35" s="7"/>
    </row>
    <row r="36" spans="2:9" x14ac:dyDescent="0.35">
      <c r="B36" s="7"/>
      <c r="C36" s="7"/>
      <c r="D36" s="7"/>
      <c r="E36" s="7"/>
      <c r="F36" s="7"/>
      <c r="G36" s="7"/>
    </row>
    <row r="37" spans="2:9" x14ac:dyDescent="0.35">
      <c r="B37" s="508" t="s">
        <v>259</v>
      </c>
      <c r="C37" s="509"/>
      <c r="D37" s="509"/>
      <c r="E37" s="509"/>
      <c r="F37" s="509"/>
      <c r="G37" s="509"/>
      <c r="H37" s="509"/>
      <c r="I37" s="510"/>
    </row>
    <row r="38" spans="2:9" x14ac:dyDescent="0.35">
      <c r="B38" s="525" t="s">
        <v>270</v>
      </c>
      <c r="C38" s="511"/>
      <c r="D38" s="511"/>
      <c r="E38" s="511"/>
      <c r="F38" s="511"/>
      <c r="G38" s="511"/>
      <c r="H38" s="511"/>
      <c r="I38" s="512"/>
    </row>
    <row r="39" spans="2:9" x14ac:dyDescent="0.35">
      <c r="B39" s="21"/>
      <c r="C39" s="21"/>
      <c r="D39" s="21"/>
      <c r="E39" s="5"/>
      <c r="F39" s="5"/>
      <c r="G39" s="21"/>
      <c r="H39" s="21"/>
      <c r="I39" s="21"/>
    </row>
    <row r="40" spans="2:9" x14ac:dyDescent="0.35">
      <c r="B40" s="483" t="s">
        <v>6</v>
      </c>
      <c r="C40" s="484"/>
      <c r="D40" s="484"/>
      <c r="E40" s="484"/>
      <c r="F40" s="484"/>
      <c r="G40" s="484"/>
      <c r="H40" s="484"/>
      <c r="I40" s="485"/>
    </row>
    <row r="41" spans="2:9" x14ac:dyDescent="0.35">
      <c r="B41" s="525" t="s">
        <v>271</v>
      </c>
      <c r="C41" s="526"/>
      <c r="D41" s="526"/>
      <c r="E41" s="526"/>
      <c r="F41" s="526"/>
      <c r="G41" s="526"/>
      <c r="H41" s="526"/>
      <c r="I41" s="527"/>
    </row>
    <row r="42" spans="2:9" x14ac:dyDescent="0.35">
      <c r="B42" s="2"/>
      <c r="C42" s="2"/>
      <c r="D42" s="2"/>
      <c r="E42" s="2"/>
      <c r="F42" s="2"/>
      <c r="G42" s="2"/>
      <c r="H42" s="2"/>
      <c r="I42" s="2"/>
    </row>
    <row r="43" spans="2:9" x14ac:dyDescent="0.35">
      <c r="B43" s="483" t="s">
        <v>7</v>
      </c>
      <c r="C43" s="484"/>
      <c r="D43" s="484"/>
      <c r="E43" s="484"/>
      <c r="F43" s="484"/>
      <c r="G43" s="484"/>
      <c r="H43" s="484"/>
      <c r="I43" s="485"/>
    </row>
    <row r="44" spans="2:9" ht="45" customHeight="1" x14ac:dyDescent="0.35">
      <c r="B44" s="477" t="s">
        <v>272</v>
      </c>
      <c r="C44" s="478"/>
      <c r="D44" s="478"/>
      <c r="E44" s="478"/>
      <c r="F44" s="478"/>
      <c r="G44" s="478"/>
      <c r="H44" s="478"/>
      <c r="I44" s="479"/>
    </row>
    <row r="45" spans="2:9" x14ac:dyDescent="0.35">
      <c r="B45" s="20"/>
      <c r="C45" s="20"/>
      <c r="D45" s="20"/>
      <c r="E45" s="20"/>
      <c r="F45" s="20"/>
      <c r="G45" s="20"/>
      <c r="H45" s="20"/>
      <c r="I45" s="20"/>
    </row>
    <row r="46" spans="2:9" x14ac:dyDescent="0.35">
      <c r="B46" s="10" t="s">
        <v>149</v>
      </c>
      <c r="C46" s="528" t="s">
        <v>273</v>
      </c>
      <c r="D46" s="501"/>
      <c r="E46" s="501"/>
      <c r="F46" s="501"/>
      <c r="G46" s="501"/>
      <c r="H46" s="501"/>
      <c r="I46" s="502"/>
    </row>
    <row r="47" spans="2:9" x14ac:dyDescent="0.35">
      <c r="B47" s="10" t="s">
        <v>145</v>
      </c>
      <c r="C47" s="528">
        <v>44770</v>
      </c>
      <c r="D47" s="501"/>
      <c r="E47" s="501"/>
      <c r="F47" s="501"/>
      <c r="G47" s="501"/>
      <c r="H47" s="501"/>
      <c r="I47" s="502"/>
    </row>
    <row r="48" spans="2:9" x14ac:dyDescent="0.35">
      <c r="B48" s="124" t="s">
        <v>146</v>
      </c>
      <c r="C48" s="529" t="s">
        <v>118</v>
      </c>
      <c r="D48" s="503"/>
      <c r="E48" s="503"/>
      <c r="F48" s="503"/>
      <c r="G48" s="503"/>
      <c r="H48" s="503"/>
      <c r="I48" s="504"/>
    </row>
    <row r="49" spans="2:9" x14ac:dyDescent="0.35">
      <c r="B49" s="516" t="s">
        <v>147</v>
      </c>
      <c r="C49" s="528" t="s">
        <v>218</v>
      </c>
      <c r="D49" s="501"/>
      <c r="E49" s="501"/>
      <c r="F49" s="501"/>
      <c r="G49" s="501"/>
      <c r="H49" s="501"/>
      <c r="I49" s="502"/>
    </row>
    <row r="50" spans="2:9" x14ac:dyDescent="0.35">
      <c r="B50" s="517"/>
      <c r="C50" s="530"/>
      <c r="D50" s="531"/>
      <c r="E50" s="531"/>
      <c r="F50" s="531"/>
      <c r="G50" s="531"/>
      <c r="H50" s="531"/>
      <c r="I50" s="532"/>
    </row>
    <row r="51" spans="2:9" x14ac:dyDescent="0.35">
      <c r="B51" s="518"/>
      <c r="C51" s="522"/>
      <c r="D51" s="523"/>
      <c r="E51" s="523"/>
      <c r="F51" s="523"/>
      <c r="G51" s="523"/>
      <c r="H51" s="523"/>
      <c r="I51" s="524"/>
    </row>
    <row r="52" spans="2:9" x14ac:dyDescent="0.35"/>
    <row r="53" spans="2:9" x14ac:dyDescent="0.35"/>
    <row r="54" spans="2:9" x14ac:dyDescent="0.35"/>
    <row r="70" ht="39" hidden="1" customHeight="1" x14ac:dyDescent="0.35"/>
  </sheetData>
  <mergeCells count="22">
    <mergeCell ref="C47:I47"/>
    <mergeCell ref="C48:I48"/>
    <mergeCell ref="B49:B51"/>
    <mergeCell ref="C49:I49"/>
    <mergeCell ref="C50:I50"/>
    <mergeCell ref="C51:I51"/>
    <mergeCell ref="B40:I40"/>
    <mergeCell ref="B41:I41"/>
    <mergeCell ref="B43:I43"/>
    <mergeCell ref="B44:I44"/>
    <mergeCell ref="C46:I46"/>
    <mergeCell ref="B2:B3"/>
    <mergeCell ref="C2:D2"/>
    <mergeCell ref="C3:D3"/>
    <mergeCell ref="G11:G14"/>
    <mergeCell ref="G15:G18"/>
    <mergeCell ref="B38:I38"/>
    <mergeCell ref="G19:G22"/>
    <mergeCell ref="G23:G26"/>
    <mergeCell ref="G27:G30"/>
    <mergeCell ref="G31:G34"/>
    <mergeCell ref="B37:I37"/>
  </mergeCells>
  <conditionalFormatting sqref="I7">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conditionalFormatting sqref="I8">
    <cfRule type="iconSet" priority="31">
      <iconSet iconSet="4TrafficLights" showValue="0">
        <cfvo type="percent" val="0"/>
        <cfvo type="num" val="1"/>
        <cfvo type="num" val="2"/>
        <cfvo type="num" val="3"/>
      </iconSet>
    </cfRule>
  </conditionalFormatting>
  <hyperlinks>
    <hyperlink ref="C48" r:id="rId1" xr:uid="{0ABD9B4F-D8FC-481C-A9B9-6C9F75C08B3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98FE7-7CA8-4D5F-98AC-80C9C2677AF9}">
  <sheetPr codeName="Sheet3"/>
  <dimension ref="A1:T94"/>
  <sheetViews>
    <sheetView zoomScaleNormal="100" workbookViewId="0">
      <selection activeCell="A4" sqref="A4"/>
    </sheetView>
  </sheetViews>
  <sheetFormatPr defaultColWidth="0" defaultRowHeight="15.65" customHeight="1" zeroHeight="1" x14ac:dyDescent="0.35"/>
  <cols>
    <col min="1" max="20" width="8.84375" style="9" customWidth="1"/>
    <col min="21" max="16384" width="8.84375" style="9" hidden="1"/>
  </cols>
  <sheetData>
    <row r="1" spans="1:20" ht="35.25" customHeight="1" x14ac:dyDescent="0.35">
      <c r="A1" s="441" t="s">
        <v>248</v>
      </c>
      <c r="B1" s="442"/>
      <c r="C1" s="442"/>
      <c r="D1" s="442"/>
      <c r="E1" s="442"/>
      <c r="F1" s="442"/>
      <c r="G1" s="442"/>
      <c r="H1" s="442"/>
      <c r="I1" s="442"/>
      <c r="J1" s="442"/>
      <c r="K1" s="442"/>
      <c r="L1" s="442"/>
      <c r="M1" s="442"/>
      <c r="N1" s="442"/>
      <c r="O1" s="442"/>
      <c r="P1" s="442"/>
      <c r="Q1" s="442"/>
      <c r="R1" s="442"/>
      <c r="S1" s="442"/>
      <c r="T1" s="442"/>
    </row>
    <row r="2" spans="1:20" ht="30.75" customHeight="1" x14ac:dyDescent="0.35">
      <c r="A2" s="442"/>
      <c r="B2" s="442"/>
      <c r="C2" s="442"/>
      <c r="D2" s="442"/>
      <c r="E2" s="442"/>
      <c r="F2" s="442"/>
      <c r="G2" s="442"/>
      <c r="H2" s="442"/>
      <c r="I2" s="442"/>
      <c r="J2" s="442"/>
      <c r="K2" s="442"/>
      <c r="L2" s="442"/>
      <c r="M2" s="442"/>
      <c r="N2" s="442"/>
      <c r="O2" s="442"/>
      <c r="P2" s="442"/>
      <c r="Q2" s="442"/>
      <c r="R2" s="442"/>
      <c r="S2" s="442"/>
      <c r="T2" s="442"/>
    </row>
    <row r="3" spans="1:20" ht="15.5" x14ac:dyDescent="0.35"/>
    <row r="4" spans="1:20" ht="15.5" x14ac:dyDescent="0.35"/>
    <row r="5" spans="1:20" ht="15.5" x14ac:dyDescent="0.35">
      <c r="C5" s="189"/>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s="9" customFormat="1" ht="15.5" x14ac:dyDescent="0.35"/>
    <row r="34" s="9" customFormat="1" ht="15.5" x14ac:dyDescent="0.35"/>
    <row r="35" s="9" customFormat="1" ht="15.5" x14ac:dyDescent="0.35"/>
    <row r="36" s="9" customFormat="1" ht="15.5" x14ac:dyDescent="0.35"/>
    <row r="37" s="9" customFormat="1" ht="15.5" x14ac:dyDescent="0.35"/>
    <row r="38" s="9" customFormat="1" ht="15.5" x14ac:dyDescent="0.35"/>
    <row r="39" s="9" customFormat="1" ht="15.5" x14ac:dyDescent="0.35"/>
    <row r="40" s="9" customFormat="1" ht="15.5" x14ac:dyDescent="0.35"/>
    <row r="41" s="9" customFormat="1" ht="15.5" x14ac:dyDescent="0.35"/>
    <row r="42" s="9" customFormat="1" ht="15.5" x14ac:dyDescent="0.35"/>
    <row r="43" s="9" customFormat="1" ht="15.5" x14ac:dyDescent="0.35"/>
    <row r="44" s="9" customFormat="1" ht="15.5" x14ac:dyDescent="0.35"/>
    <row r="45" s="9" customFormat="1" ht="15.5" x14ac:dyDescent="0.35"/>
    <row r="46" s="9" customFormat="1" ht="15.5" x14ac:dyDescent="0.35"/>
    <row r="47" s="9" customFormat="1" ht="15.5" x14ac:dyDescent="0.35"/>
    <row r="48" s="9" customFormat="1" ht="15.5" x14ac:dyDescent="0.35"/>
    <row r="49" s="9" customFormat="1" ht="15.5" x14ac:dyDescent="0.35"/>
    <row r="50" s="9" customFormat="1" ht="15.5" x14ac:dyDescent="0.35"/>
    <row r="51" s="9" customFormat="1" ht="15.5" x14ac:dyDescent="0.35"/>
    <row r="52" s="9" customFormat="1" ht="15.5" x14ac:dyDescent="0.35"/>
    <row r="53" s="9" customFormat="1" ht="15.5" x14ac:dyDescent="0.35"/>
    <row r="54" s="9" customFormat="1" ht="15.5" x14ac:dyDescent="0.35"/>
    <row r="55" s="9" customFormat="1" ht="15.5" x14ac:dyDescent="0.35"/>
    <row r="56" s="9" customFormat="1" ht="15.5" x14ac:dyDescent="0.35"/>
    <row r="57" s="9" customFormat="1" ht="15.5" x14ac:dyDescent="0.35"/>
    <row r="58" s="9" customFormat="1" ht="15.5" x14ac:dyDescent="0.35"/>
    <row r="59" s="9" customFormat="1" ht="15.5" x14ac:dyDescent="0.35"/>
    <row r="60" s="9" customFormat="1" ht="15.5" x14ac:dyDescent="0.35"/>
    <row r="61" s="9" customFormat="1" ht="15.5" x14ac:dyDescent="0.35"/>
    <row r="62" s="9" customFormat="1" ht="15.5" x14ac:dyDescent="0.35"/>
    <row r="63" s="9" customFormat="1" ht="15.5" x14ac:dyDescent="0.35"/>
    <row r="64" s="9" customFormat="1" ht="15.5" x14ac:dyDescent="0.35"/>
    <row r="65" s="9" customFormat="1" ht="15.5" x14ac:dyDescent="0.35"/>
    <row r="66" s="9" customFormat="1" ht="15.5" x14ac:dyDescent="0.35"/>
    <row r="67" s="9" customFormat="1" ht="15.5" x14ac:dyDescent="0.35"/>
    <row r="68" s="9" customFormat="1" ht="15.5" x14ac:dyDescent="0.35"/>
    <row r="69" s="9" customFormat="1" ht="15.5" x14ac:dyDescent="0.35"/>
    <row r="70" s="9" customFormat="1" ht="15.5" x14ac:dyDescent="0.35"/>
    <row r="71" s="9" customFormat="1" ht="15.5" x14ac:dyDescent="0.35"/>
    <row r="72" s="9" customFormat="1" ht="15.5" x14ac:dyDescent="0.35"/>
    <row r="73" s="9" customFormat="1" ht="15.5" x14ac:dyDescent="0.35"/>
    <row r="74" s="9" customFormat="1" ht="15.5" x14ac:dyDescent="0.35"/>
    <row r="75" s="9" customFormat="1" ht="15.5" x14ac:dyDescent="0.35"/>
    <row r="76" s="9" customFormat="1" ht="15.5" x14ac:dyDescent="0.35"/>
    <row r="77" s="9" customFormat="1" ht="15.5" x14ac:dyDescent="0.35"/>
    <row r="78" s="9" customFormat="1" ht="15.5" x14ac:dyDescent="0.35"/>
    <row r="79" s="9" customFormat="1" ht="15.5" x14ac:dyDescent="0.35"/>
    <row r="80" s="9" customFormat="1" ht="15.5" x14ac:dyDescent="0.35"/>
    <row r="81" s="9" customFormat="1" ht="15.5" x14ac:dyDescent="0.35"/>
    <row r="82" s="9" customFormat="1" ht="15.5" x14ac:dyDescent="0.35"/>
    <row r="83" s="9" customFormat="1" ht="15.5" x14ac:dyDescent="0.35"/>
    <row r="84" s="9" customFormat="1" ht="15.5" x14ac:dyDescent="0.35"/>
    <row r="85" s="9" customFormat="1" ht="15.5" x14ac:dyDescent="0.35"/>
    <row r="86" s="9" customFormat="1" ht="15.5" x14ac:dyDescent="0.35"/>
    <row r="87" s="9" customFormat="1" ht="15.5" x14ac:dyDescent="0.35"/>
    <row r="88" s="9" customFormat="1" ht="15.5" x14ac:dyDescent="0.35"/>
    <row r="89" s="9" customFormat="1" ht="15.5" x14ac:dyDescent="0.35"/>
    <row r="90" s="9" customFormat="1" ht="15.5" x14ac:dyDescent="0.35"/>
    <row r="91" s="9" customFormat="1" ht="15.5" x14ac:dyDescent="0.35"/>
    <row r="92" s="9" customFormat="1" ht="15.5" x14ac:dyDescent="0.35"/>
    <row r="93" s="9" customFormat="1" ht="15.5" x14ac:dyDescent="0.35"/>
    <row r="94" s="9" customFormat="1" ht="15.5" x14ac:dyDescent="0.35"/>
  </sheetData>
  <mergeCells count="1">
    <mergeCell ref="A1:T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dimension ref="A1:AE67"/>
  <sheetViews>
    <sheetView showGridLines="0" zoomScale="75" zoomScaleNormal="75" workbookViewId="0">
      <selection activeCell="L11" sqref="L11"/>
    </sheetView>
  </sheetViews>
  <sheetFormatPr defaultColWidth="0" defaultRowHeight="15.5" zeroHeight="1" x14ac:dyDescent="0.35"/>
  <cols>
    <col min="1" max="1" width="3.765625" style="159" customWidth="1"/>
    <col min="2" max="2" width="18.765625" style="159" customWidth="1"/>
    <col min="3" max="3" width="19.765625" style="159" customWidth="1"/>
    <col min="4" max="4" width="37.84375" style="159" customWidth="1"/>
    <col min="5" max="5" width="9.3046875" style="159" bestFit="1" customWidth="1"/>
    <col min="6" max="9" width="16.3046875" style="159" customWidth="1"/>
    <col min="10" max="10" width="9.765625" style="159" bestFit="1" customWidth="1"/>
    <col min="11" max="11" width="17.4609375" style="159" customWidth="1"/>
    <col min="12" max="12" width="9.69140625" style="159" bestFit="1" customWidth="1"/>
    <col min="13" max="30" width="9.23046875" hidden="1" customWidth="1"/>
    <col min="31" max="31" width="0" hidden="1" customWidth="1"/>
    <col min="32" max="16384" width="9.23046875" hidden="1"/>
  </cols>
  <sheetData>
    <row r="1" spans="1:12" x14ac:dyDescent="0.35">
      <c r="A1" s="47"/>
      <c r="B1" s="46"/>
      <c r="C1" s="46"/>
      <c r="D1" s="46"/>
      <c r="E1" s="46"/>
      <c r="F1" s="46"/>
      <c r="G1" s="46"/>
      <c r="H1" s="46"/>
      <c r="I1" s="46"/>
      <c r="J1" s="133"/>
      <c r="K1" s="133"/>
      <c r="L1" s="133"/>
    </row>
    <row r="2" spans="1:12" s="59" customFormat="1" ht="39" x14ac:dyDescent="0.35">
      <c r="A2" s="54"/>
      <c r="B2" s="465" t="s">
        <v>29</v>
      </c>
      <c r="C2" s="466" t="s">
        <v>1</v>
      </c>
      <c r="D2" s="467"/>
      <c r="E2" s="79" t="s">
        <v>2</v>
      </c>
      <c r="F2" s="80" t="s">
        <v>4</v>
      </c>
      <c r="G2" s="81" t="s">
        <v>180</v>
      </c>
      <c r="H2" s="81" t="s">
        <v>186</v>
      </c>
      <c r="I2" s="81" t="s">
        <v>184</v>
      </c>
      <c r="J2" s="79" t="s">
        <v>3</v>
      </c>
      <c r="K2" s="54"/>
      <c r="L2" s="133"/>
    </row>
    <row r="3" spans="1:12" s="66" customFormat="1" ht="54.75" customHeight="1" x14ac:dyDescent="0.35">
      <c r="A3" s="65"/>
      <c r="B3" s="465"/>
      <c r="C3" s="468" t="s">
        <v>33</v>
      </c>
      <c r="D3" s="469"/>
      <c r="E3" s="55">
        <v>1</v>
      </c>
      <c r="F3" s="78" t="s">
        <v>35</v>
      </c>
      <c r="G3" s="104">
        <f>I7</f>
        <v>2</v>
      </c>
      <c r="H3" s="108" t="s">
        <v>187</v>
      </c>
      <c r="I3" s="187" t="str">
        <f>I8</f>
        <v>×</v>
      </c>
      <c r="J3" s="105" t="s">
        <v>185</v>
      </c>
      <c r="K3" s="54"/>
      <c r="L3" s="133"/>
    </row>
    <row r="4" spans="1:12" x14ac:dyDescent="0.35">
      <c r="A4" s="48"/>
      <c r="B4" s="49"/>
      <c r="C4" s="49"/>
      <c r="D4" s="49"/>
      <c r="E4" s="49"/>
      <c r="F4" s="49"/>
      <c r="G4" s="49"/>
      <c r="H4" s="49"/>
      <c r="I4" s="49"/>
      <c r="J4" s="49"/>
      <c r="K4" s="49"/>
      <c r="L4" s="49"/>
    </row>
    <row r="5" spans="1:12" s="17" customFormat="1" ht="10" customHeight="1" x14ac:dyDescent="0.35">
      <c r="A5" s="3"/>
      <c r="B5" s="3"/>
      <c r="C5" s="3"/>
      <c r="D5" s="3"/>
      <c r="E5" s="3"/>
      <c r="F5" s="3"/>
      <c r="G5" s="3"/>
      <c r="H5" s="3"/>
      <c r="J5" s="3"/>
      <c r="K5" s="3"/>
      <c r="L5" s="3"/>
    </row>
    <row r="6" spans="1:12" s="17" customFormat="1" x14ac:dyDescent="0.35">
      <c r="A6" s="3"/>
      <c r="B6" s="3"/>
      <c r="C6" s="3"/>
      <c r="D6" s="3"/>
      <c r="E6" s="3"/>
      <c r="F6" s="3"/>
      <c r="G6" s="83"/>
      <c r="H6" s="83" t="s">
        <v>189</v>
      </c>
      <c r="I6" s="83" t="s">
        <v>181</v>
      </c>
      <c r="J6" s="3"/>
      <c r="K6" s="3"/>
      <c r="L6" s="3"/>
    </row>
    <row r="7" spans="1:12" s="17" customFormat="1" x14ac:dyDescent="0.35">
      <c r="A7" s="3"/>
      <c r="B7" s="3"/>
      <c r="C7" s="3"/>
      <c r="D7" s="3"/>
      <c r="E7" s="3"/>
      <c r="F7" s="3"/>
      <c r="G7" s="83" t="s">
        <v>180</v>
      </c>
      <c r="H7" s="167">
        <f>(H37-H33)/H33</f>
        <v>-2.5332305135771938E-2</v>
      </c>
      <c r="I7" s="100">
        <f>IF(H7="No data",0,IF(H7&gt;0.05,1,IF(H7&lt;-0.05,3,2)))</f>
        <v>2</v>
      </c>
      <c r="J7" s="3"/>
      <c r="K7" s="3"/>
      <c r="L7" s="3"/>
    </row>
    <row r="8" spans="1:12" s="17" customFormat="1" ht="31" x14ac:dyDescent="0.35">
      <c r="A8" s="3"/>
      <c r="B8" s="3"/>
      <c r="C8" s="3"/>
      <c r="D8" s="3"/>
      <c r="E8" s="3"/>
      <c r="F8" s="3"/>
      <c r="G8" s="83" t="s">
        <v>184</v>
      </c>
      <c r="H8" s="168">
        <f>I37</f>
        <v>-0.12558354159045476</v>
      </c>
      <c r="I8" s="169" t="s">
        <v>226</v>
      </c>
      <c r="J8" s="3"/>
      <c r="K8" s="3"/>
      <c r="L8" s="3"/>
    </row>
    <row r="9" spans="1:12" s="17" customFormat="1" x14ac:dyDescent="0.35">
      <c r="A9" s="3"/>
      <c r="B9" s="3"/>
      <c r="C9" s="3"/>
      <c r="D9" s="3"/>
      <c r="E9" s="3"/>
      <c r="F9" s="3"/>
      <c r="G9" s="3"/>
      <c r="H9" s="3"/>
      <c r="J9" s="3"/>
      <c r="K9" s="3"/>
      <c r="L9" s="3"/>
    </row>
    <row r="10" spans="1:12" s="17" customFormat="1" x14ac:dyDescent="0.35">
      <c r="A10" s="3"/>
      <c r="B10" s="3"/>
      <c r="C10" s="3"/>
      <c r="D10" s="3"/>
      <c r="E10" s="3"/>
      <c r="F10" s="3"/>
      <c r="G10" s="3"/>
      <c r="H10" s="3"/>
      <c r="J10" s="3"/>
      <c r="K10" s="3"/>
      <c r="L10" s="3"/>
    </row>
    <row r="11" spans="1:12" s="17" customFormat="1" ht="46" x14ac:dyDescent="0.35">
      <c r="A11" s="3"/>
      <c r="B11" s="3"/>
      <c r="C11" s="3"/>
      <c r="D11" s="3"/>
      <c r="E11" s="3"/>
      <c r="F11" s="3"/>
      <c r="G11" s="64" t="s">
        <v>69</v>
      </c>
      <c r="H11" s="172" t="s">
        <v>237</v>
      </c>
      <c r="I11" s="83" t="s">
        <v>65</v>
      </c>
      <c r="J11" s="83" t="s">
        <v>90</v>
      </c>
      <c r="K11" s="83" t="s">
        <v>227</v>
      </c>
      <c r="L11" s="3"/>
    </row>
    <row r="12" spans="1:12" s="17" customFormat="1" x14ac:dyDescent="0.35">
      <c r="A12" s="3"/>
      <c r="B12" s="3"/>
      <c r="C12" s="3"/>
      <c r="D12" s="3"/>
      <c r="E12" s="3"/>
      <c r="F12" s="3"/>
      <c r="G12" s="64" t="s">
        <v>42</v>
      </c>
      <c r="H12" s="337">
        <v>5920.9639328386338</v>
      </c>
      <c r="I12" s="171"/>
      <c r="J12" s="170"/>
      <c r="K12" s="349"/>
    </row>
    <row r="13" spans="1:12" s="17" customFormat="1" x14ac:dyDescent="0.35">
      <c r="A13" s="3"/>
      <c r="B13" s="3"/>
      <c r="C13" s="3"/>
      <c r="D13" s="3"/>
      <c r="E13" s="3"/>
      <c r="F13" s="3"/>
      <c r="G13" s="248">
        <v>1990</v>
      </c>
      <c r="H13" s="337">
        <v>5920.9639328386338</v>
      </c>
      <c r="I13" s="174">
        <f>(H13-$H$12)/$H$12</f>
        <v>0</v>
      </c>
      <c r="J13" s="173">
        <f t="shared" ref="J13:J37" si="0">(H13-H12)/H12</f>
        <v>0</v>
      </c>
      <c r="K13" s="350">
        <f>H12</f>
        <v>5920.9639328386338</v>
      </c>
    </row>
    <row r="14" spans="1:12" s="17" customFormat="1" x14ac:dyDescent="0.35">
      <c r="A14" s="3"/>
      <c r="B14" s="3"/>
      <c r="C14" s="3"/>
      <c r="D14" s="3"/>
      <c r="E14" s="3"/>
      <c r="F14" s="3"/>
      <c r="G14" s="248">
        <v>1995</v>
      </c>
      <c r="H14" s="337">
        <v>5933.7350781839459</v>
      </c>
      <c r="I14" s="174">
        <f t="shared" ref="I14:I37" si="1">(H14-$H$12)/$H$12</f>
        <v>2.1569368586221659E-3</v>
      </c>
      <c r="J14" s="173">
        <f t="shared" si="0"/>
        <v>2.1569368586221659E-3</v>
      </c>
      <c r="K14" s="350">
        <f t="shared" ref="K14:K36" si="2">K13-(($K$13-$K$37)/24)</f>
        <v>5879.0237716476931</v>
      </c>
    </row>
    <row r="15" spans="1:12" s="17" customFormat="1" x14ac:dyDescent="0.35">
      <c r="A15" s="3"/>
      <c r="B15" s="3"/>
      <c r="C15" s="3"/>
      <c r="D15" s="3"/>
      <c r="E15" s="3"/>
      <c r="F15" s="3"/>
      <c r="G15" s="248">
        <v>1998</v>
      </c>
      <c r="H15" s="337">
        <v>5983.9427611338288</v>
      </c>
      <c r="I15" s="174">
        <f t="shared" si="1"/>
        <v>1.0636583672787478E-2</v>
      </c>
      <c r="J15" s="173">
        <f t="shared" si="0"/>
        <v>8.4613961170051412E-3</v>
      </c>
      <c r="K15" s="350">
        <f t="shared" si="2"/>
        <v>5837.0836104567525</v>
      </c>
    </row>
    <row r="16" spans="1:12" s="17" customFormat="1" x14ac:dyDescent="0.35">
      <c r="A16" s="3"/>
      <c r="B16" s="3"/>
      <c r="C16" s="3"/>
      <c r="D16" s="3"/>
      <c r="E16" s="3"/>
      <c r="F16" s="3"/>
      <c r="G16" s="248">
        <v>1999</v>
      </c>
      <c r="H16" s="337">
        <v>6098.0005842732799</v>
      </c>
      <c r="I16" s="174">
        <f t="shared" si="1"/>
        <v>2.9899971261904138E-2</v>
      </c>
      <c r="J16" s="173">
        <f t="shared" si="0"/>
        <v>1.9060647417997626E-2</v>
      </c>
      <c r="K16" s="350">
        <f t="shared" si="2"/>
        <v>5795.1434492658118</v>
      </c>
    </row>
    <row r="17" spans="1:12" s="17" customFormat="1" x14ac:dyDescent="0.35">
      <c r="A17" s="3"/>
      <c r="B17" s="3"/>
      <c r="C17" s="3"/>
      <c r="D17" s="3"/>
      <c r="E17" s="3"/>
      <c r="F17" s="3"/>
      <c r="G17" s="248">
        <v>2000</v>
      </c>
      <c r="H17" s="337">
        <v>5750.4720221967409</v>
      </c>
      <c r="I17" s="174">
        <f t="shared" si="1"/>
        <v>-2.8794620702942791E-2</v>
      </c>
      <c r="J17" s="173">
        <f t="shared" si="0"/>
        <v>-5.6990575398240165E-2</v>
      </c>
      <c r="K17" s="350">
        <f t="shared" si="2"/>
        <v>5753.2032880748711</v>
      </c>
    </row>
    <row r="18" spans="1:12" s="17" customFormat="1" x14ac:dyDescent="0.35">
      <c r="A18" s="3"/>
      <c r="B18" s="3"/>
      <c r="C18" s="3"/>
      <c r="D18" s="3"/>
      <c r="E18" s="3"/>
      <c r="F18" s="3"/>
      <c r="G18" s="248">
        <v>2001</v>
      </c>
      <c r="H18" s="337">
        <v>5598.970801758237</v>
      </c>
      <c r="I18" s="174">
        <f t="shared" si="1"/>
        <v>-5.438187679113704E-2</v>
      </c>
      <c r="J18" s="173">
        <f t="shared" si="0"/>
        <v>-2.6345875582684568E-2</v>
      </c>
      <c r="K18" s="350">
        <f t="shared" si="2"/>
        <v>5711.2631268839305</v>
      </c>
    </row>
    <row r="19" spans="1:12" s="17" customFormat="1" x14ac:dyDescent="0.35">
      <c r="A19" s="3"/>
      <c r="B19" s="3"/>
      <c r="C19" s="3"/>
      <c r="D19" s="3"/>
      <c r="E19" s="3"/>
      <c r="F19" s="3"/>
      <c r="G19" s="248">
        <v>2002</v>
      </c>
      <c r="H19" s="337">
        <v>5427.054358117517</v>
      </c>
      <c r="I19" s="174">
        <f t="shared" si="1"/>
        <v>-8.3417088893552205E-2</v>
      </c>
      <c r="J19" s="173">
        <f t="shared" si="0"/>
        <v>-3.070500806804231E-2</v>
      </c>
      <c r="K19" s="350">
        <f t="shared" si="2"/>
        <v>5669.3229656929898</v>
      </c>
    </row>
    <row r="20" spans="1:12" s="17" customFormat="1" x14ac:dyDescent="0.35">
      <c r="A20" s="3"/>
      <c r="B20" s="3"/>
      <c r="C20" s="3"/>
      <c r="D20" s="3"/>
      <c r="E20" s="3"/>
      <c r="F20" s="3"/>
      <c r="G20" s="248">
        <v>2003</v>
      </c>
      <c r="H20" s="337">
        <v>5632.1182224876084</v>
      </c>
      <c r="I20" s="174">
        <f t="shared" si="1"/>
        <v>-4.8783561870566365E-2</v>
      </c>
      <c r="J20" s="173">
        <f t="shared" si="0"/>
        <v>3.778548192784674E-2</v>
      </c>
      <c r="K20" s="350">
        <f t="shared" si="2"/>
        <v>5627.3828045020491</v>
      </c>
    </row>
    <row r="21" spans="1:12" s="17" customFormat="1" x14ac:dyDescent="0.35">
      <c r="A21" s="3"/>
      <c r="B21" s="3"/>
      <c r="C21" s="3"/>
      <c r="D21" s="3"/>
      <c r="E21" s="3"/>
      <c r="F21" s="3"/>
      <c r="G21" s="248">
        <v>2004</v>
      </c>
      <c r="H21" s="337">
        <v>5697.3459949352882</v>
      </c>
      <c r="I21" s="174">
        <f t="shared" si="1"/>
        <v>-3.7767150828790556E-2</v>
      </c>
      <c r="J21" s="173">
        <f t="shared" si="0"/>
        <v>1.1581392625467632E-2</v>
      </c>
      <c r="K21" s="350">
        <f t="shared" si="2"/>
        <v>5585.4426433111084</v>
      </c>
    </row>
    <row r="22" spans="1:12" s="17" customFormat="1" x14ac:dyDescent="0.35">
      <c r="A22" s="3"/>
      <c r="B22" s="3"/>
      <c r="C22" s="3"/>
      <c r="D22" s="3"/>
      <c r="E22" s="3"/>
      <c r="F22" s="3"/>
      <c r="G22" s="248">
        <v>2005</v>
      </c>
      <c r="H22" s="337">
        <v>5543.3622668706994</v>
      </c>
      <c r="I22" s="174">
        <f t="shared" si="1"/>
        <v>-6.3773681152437672E-2</v>
      </c>
      <c r="J22" s="173">
        <f t="shared" si="0"/>
        <v>-2.7027273435995317E-2</v>
      </c>
      <c r="K22" s="350">
        <f t="shared" si="2"/>
        <v>5543.5024821201678</v>
      </c>
    </row>
    <row r="23" spans="1:12" s="17" customFormat="1" x14ac:dyDescent="0.35">
      <c r="A23" s="3"/>
      <c r="B23" s="3"/>
      <c r="C23" s="3"/>
      <c r="D23" s="3"/>
      <c r="E23" s="3"/>
      <c r="F23" s="3"/>
      <c r="G23" s="248">
        <v>2006</v>
      </c>
      <c r="H23" s="337">
        <v>5325.5869543163963</v>
      </c>
      <c r="I23" s="174">
        <f t="shared" si="1"/>
        <v>-0.10055406269580186</v>
      </c>
      <c r="J23" s="173">
        <f t="shared" si="0"/>
        <v>-3.9285780374812153E-2</v>
      </c>
      <c r="K23" s="350">
        <f t="shared" si="2"/>
        <v>5501.5623209292271</v>
      </c>
    </row>
    <row r="24" spans="1:12" s="17" customFormat="1" x14ac:dyDescent="0.35">
      <c r="A24" s="3"/>
      <c r="B24" s="3"/>
      <c r="C24" s="3"/>
      <c r="D24" s="3"/>
      <c r="E24" s="3"/>
      <c r="F24" s="3"/>
      <c r="G24" s="248">
        <v>2007</v>
      </c>
      <c r="H24" s="337">
        <v>5188.5264003762813</v>
      </c>
      <c r="I24" s="174">
        <f t="shared" si="1"/>
        <v>-0.12370241412891138</v>
      </c>
      <c r="J24" s="173">
        <f t="shared" si="0"/>
        <v>-2.5736234356107383E-2</v>
      </c>
      <c r="K24" s="350">
        <f t="shared" si="2"/>
        <v>5459.6221597382864</v>
      </c>
    </row>
    <row r="25" spans="1:12" s="17" customFormat="1" x14ac:dyDescent="0.35">
      <c r="A25" s="3"/>
      <c r="B25" s="3"/>
      <c r="C25" s="3"/>
      <c r="D25" s="3"/>
      <c r="E25" s="3"/>
      <c r="F25" s="3"/>
      <c r="G25" s="248">
        <v>2008</v>
      </c>
      <c r="H25" s="337">
        <v>4856.7612461360468</v>
      </c>
      <c r="I25" s="174">
        <f t="shared" si="1"/>
        <v>-0.17973470177724693</v>
      </c>
      <c r="J25" s="173">
        <f t="shared" si="0"/>
        <v>-6.3942076928850997E-2</v>
      </c>
      <c r="K25" s="350">
        <f t="shared" si="2"/>
        <v>5417.6819985473458</v>
      </c>
    </row>
    <row r="26" spans="1:12" s="17" customFormat="1" x14ac:dyDescent="0.35">
      <c r="A26" s="3"/>
      <c r="B26" s="3"/>
      <c r="C26" s="101"/>
      <c r="D26" s="101"/>
      <c r="F26" s="3"/>
      <c r="G26" s="248">
        <v>2009</v>
      </c>
      <c r="H26" s="337">
        <v>4848.9373781391396</v>
      </c>
      <c r="I26" s="174">
        <f t="shared" si="1"/>
        <v>-0.18105608594469894</v>
      </c>
      <c r="J26" s="173">
        <f t="shared" si="0"/>
        <v>-1.6109229176401747E-3</v>
      </c>
      <c r="K26" s="350">
        <f t="shared" si="2"/>
        <v>5375.7418373564051</v>
      </c>
    </row>
    <row r="27" spans="1:12" s="17" customFormat="1" x14ac:dyDescent="0.35">
      <c r="A27" s="3"/>
      <c r="B27" s="3"/>
      <c r="C27" s="101"/>
      <c r="D27" s="101"/>
      <c r="E27" s="102"/>
      <c r="F27" s="3"/>
      <c r="G27" s="248">
        <v>2010</v>
      </c>
      <c r="H27" s="337">
        <v>4962.7475451922755</v>
      </c>
      <c r="I27" s="174">
        <f t="shared" si="1"/>
        <v>-0.16183452534340456</v>
      </c>
      <c r="J27" s="173">
        <f t="shared" si="0"/>
        <v>2.3471156292146734E-2</v>
      </c>
      <c r="K27" s="350">
        <f t="shared" si="2"/>
        <v>5333.8016761654644</v>
      </c>
    </row>
    <row r="28" spans="1:12" s="17" customFormat="1" x14ac:dyDescent="0.35">
      <c r="A28" s="3"/>
      <c r="B28" s="3"/>
      <c r="C28" s="3"/>
      <c r="D28" s="3"/>
      <c r="E28" s="3"/>
      <c r="F28" s="3"/>
      <c r="G28" s="248">
        <v>2011</v>
      </c>
      <c r="H28" s="337">
        <v>4983.2229353099538</v>
      </c>
      <c r="I28" s="174">
        <f t="shared" si="1"/>
        <v>-0.15837640765345912</v>
      </c>
      <c r="J28" s="173">
        <f t="shared" si="0"/>
        <v>4.1258173886991305E-3</v>
      </c>
      <c r="K28" s="350">
        <f t="shared" si="2"/>
        <v>5291.8615149745237</v>
      </c>
      <c r="L28" s="3"/>
    </row>
    <row r="29" spans="1:12" x14ac:dyDescent="0.35">
      <c r="A29"/>
      <c r="B29"/>
      <c r="C29"/>
      <c r="D29"/>
      <c r="E29"/>
      <c r="F29"/>
      <c r="G29" s="248">
        <v>2012</v>
      </c>
      <c r="H29" s="337">
        <v>4938.710927144637</v>
      </c>
      <c r="I29" s="174">
        <f t="shared" si="1"/>
        <v>-0.1658941038715438</v>
      </c>
      <c r="J29" s="173">
        <f t="shared" si="0"/>
        <v>-8.932373434452438E-3</v>
      </c>
      <c r="K29" s="350">
        <f t="shared" si="2"/>
        <v>5249.9213537835831</v>
      </c>
      <c r="L29"/>
    </row>
    <row r="30" spans="1:12" x14ac:dyDescent="0.35">
      <c r="A30"/>
      <c r="B30"/>
      <c r="C30"/>
      <c r="D30"/>
      <c r="E30"/>
      <c r="F30"/>
      <c r="G30" s="248">
        <v>2013</v>
      </c>
      <c r="H30" s="337">
        <v>4991.1299407801716</v>
      </c>
      <c r="I30" s="174">
        <f t="shared" si="1"/>
        <v>-0.15704098228017416</v>
      </c>
      <c r="J30" s="173">
        <f t="shared" si="0"/>
        <v>1.0613906018962152E-2</v>
      </c>
      <c r="K30" s="350">
        <f t="shared" si="2"/>
        <v>5207.9811925926424</v>
      </c>
      <c r="L30"/>
    </row>
    <row r="31" spans="1:12" x14ac:dyDescent="0.35">
      <c r="A31"/>
      <c r="B31"/>
      <c r="C31"/>
      <c r="D31"/>
      <c r="E31"/>
      <c r="F31"/>
      <c r="G31" s="248">
        <v>2014</v>
      </c>
      <c r="H31" s="337">
        <v>5268.6288690552265</v>
      </c>
      <c r="I31" s="174">
        <f t="shared" si="1"/>
        <v>-0.11017379453461124</v>
      </c>
      <c r="J31" s="173">
        <f t="shared" si="0"/>
        <v>5.5598417906883531E-2</v>
      </c>
      <c r="K31" s="350">
        <f t="shared" si="2"/>
        <v>5166.0410314017017</v>
      </c>
      <c r="L31"/>
    </row>
    <row r="32" spans="1:12" ht="16" thickBot="1" x14ac:dyDescent="0.4">
      <c r="A32"/>
      <c r="B32"/>
      <c r="C32"/>
      <c r="D32"/>
      <c r="E32"/>
      <c r="F32"/>
      <c r="G32" s="249">
        <v>2015</v>
      </c>
      <c r="H32" s="338">
        <v>5187.2373367388591</v>
      </c>
      <c r="I32" s="242">
        <f t="shared" si="1"/>
        <v>-0.1239201259157157</v>
      </c>
      <c r="J32" s="243">
        <f t="shared" si="0"/>
        <v>-1.5448332827998672E-2</v>
      </c>
      <c r="K32" s="351">
        <f t="shared" si="2"/>
        <v>5124.1008702107611</v>
      </c>
      <c r="L32"/>
    </row>
    <row r="33" spans="2:11" customFormat="1" x14ac:dyDescent="0.35">
      <c r="G33" s="250">
        <v>2016</v>
      </c>
      <c r="H33" s="339">
        <v>5311.9523092889876</v>
      </c>
      <c r="I33" s="244">
        <f t="shared" si="1"/>
        <v>-0.10285683724097155</v>
      </c>
      <c r="J33" s="245">
        <f t="shared" si="0"/>
        <v>2.4042657864684295E-2</v>
      </c>
      <c r="K33" s="352">
        <f t="shared" si="2"/>
        <v>5082.1607090198204</v>
      </c>
    </row>
    <row r="34" spans="2:11" customFormat="1" x14ac:dyDescent="0.35">
      <c r="G34" s="251">
        <v>2017</v>
      </c>
      <c r="H34" s="337">
        <v>5362.1759402500602</v>
      </c>
      <c r="I34" s="174">
        <f t="shared" si="1"/>
        <v>-9.4374496944567426E-2</v>
      </c>
      <c r="J34" s="173">
        <f t="shared" si="0"/>
        <v>9.4548346891681831E-3</v>
      </c>
      <c r="K34" s="353">
        <f t="shared" si="2"/>
        <v>5040.2205478288797</v>
      </c>
    </row>
    <row r="35" spans="2:11" customFormat="1" x14ac:dyDescent="0.35">
      <c r="G35" s="251">
        <v>2018</v>
      </c>
      <c r="H35" s="337">
        <v>5238.2103331057206</v>
      </c>
      <c r="I35" s="174">
        <f t="shared" si="1"/>
        <v>-0.11531122423263722</v>
      </c>
      <c r="J35" s="173">
        <f t="shared" si="0"/>
        <v>-2.3118526606674267E-2</v>
      </c>
      <c r="K35" s="353">
        <f t="shared" si="2"/>
        <v>4998.280386637939</v>
      </c>
    </row>
    <row r="36" spans="2:11" customFormat="1" x14ac:dyDescent="0.35">
      <c r="G36" s="251">
        <v>2019</v>
      </c>
      <c r="H36" s="337">
        <v>5320.4049705585257</v>
      </c>
      <c r="I36" s="174">
        <f t="shared" si="1"/>
        <v>-0.10142925528549665</v>
      </c>
      <c r="J36" s="173">
        <f t="shared" si="0"/>
        <v>1.5691358732453229E-2</v>
      </c>
      <c r="K36" s="353">
        <f t="shared" si="2"/>
        <v>4956.3402254469984</v>
      </c>
    </row>
    <row r="37" spans="2:11" customFormat="1" ht="16" thickBot="1" x14ac:dyDescent="0.4">
      <c r="G37" s="252">
        <v>2020</v>
      </c>
      <c r="H37" s="340">
        <v>5177.3883125234106</v>
      </c>
      <c r="I37" s="246">
        <f t="shared" si="1"/>
        <v>-0.12558354159045476</v>
      </c>
      <c r="J37" s="247">
        <f t="shared" si="0"/>
        <v>-2.6880784230998402E-2</v>
      </c>
      <c r="K37" s="354">
        <f>C67</f>
        <v>4914.4000642560659</v>
      </c>
    </row>
    <row r="38" spans="2:11" customFormat="1" x14ac:dyDescent="0.35"/>
    <row r="39" spans="2:11" customFormat="1" x14ac:dyDescent="0.35"/>
    <row r="40" spans="2:11" customFormat="1" x14ac:dyDescent="0.35">
      <c r="B40" s="473" t="s">
        <v>259</v>
      </c>
      <c r="C40" s="470"/>
      <c r="D40" s="470"/>
      <c r="E40" s="470"/>
      <c r="F40" s="470"/>
      <c r="G40" s="470"/>
      <c r="H40" s="470"/>
      <c r="I40" s="470"/>
    </row>
    <row r="41" spans="2:11" customFormat="1" x14ac:dyDescent="0.35">
      <c r="B41" s="498" t="s">
        <v>230</v>
      </c>
      <c r="C41" s="475"/>
      <c r="D41" s="475"/>
      <c r="E41" s="475"/>
      <c r="F41" s="475"/>
      <c r="G41" s="475"/>
      <c r="H41" s="475"/>
      <c r="I41" s="475"/>
    </row>
    <row r="42" spans="2:11" customFormat="1" x14ac:dyDescent="0.35">
      <c r="B42" s="17"/>
      <c r="C42" s="17"/>
      <c r="D42" s="17"/>
      <c r="E42" s="17"/>
      <c r="F42" s="17"/>
      <c r="G42" s="17"/>
      <c r="H42" s="17"/>
      <c r="I42" s="17"/>
    </row>
    <row r="43" spans="2:11" customFormat="1" x14ac:dyDescent="0.35">
      <c r="B43" s="470" t="s">
        <v>6</v>
      </c>
      <c r="C43" s="470"/>
      <c r="D43" s="470"/>
      <c r="E43" s="470"/>
      <c r="F43" s="470"/>
      <c r="G43" s="470"/>
      <c r="H43" s="470"/>
      <c r="I43" s="470"/>
    </row>
    <row r="44" spans="2:11" customFormat="1" x14ac:dyDescent="0.35">
      <c r="B44" s="542"/>
      <c r="C44" s="543"/>
      <c r="D44" s="543"/>
      <c r="E44" s="543"/>
      <c r="F44" s="543"/>
      <c r="G44" s="543"/>
      <c r="H44" s="543"/>
      <c r="I44" s="544"/>
    </row>
    <row r="45" spans="2:11" customFormat="1" x14ac:dyDescent="0.35">
      <c r="B45" s="545"/>
      <c r="C45" s="545"/>
      <c r="D45" s="545"/>
      <c r="E45" s="545"/>
      <c r="F45" s="545"/>
      <c r="G45" s="545"/>
      <c r="H45" s="545"/>
      <c r="I45" s="545"/>
    </row>
    <row r="46" spans="2:11" customFormat="1" x14ac:dyDescent="0.35">
      <c r="B46" s="17"/>
      <c r="C46" s="17"/>
      <c r="D46" s="17"/>
      <c r="E46" s="17"/>
      <c r="F46" s="17"/>
      <c r="G46" s="17"/>
      <c r="H46" s="17"/>
      <c r="I46" s="17"/>
    </row>
    <row r="47" spans="2:11" customFormat="1" x14ac:dyDescent="0.35">
      <c r="B47" s="483" t="s">
        <v>7</v>
      </c>
      <c r="C47" s="484"/>
      <c r="D47" s="484"/>
      <c r="E47" s="484"/>
      <c r="F47" s="484"/>
      <c r="G47" s="484"/>
      <c r="H47" s="484"/>
      <c r="I47" s="485"/>
    </row>
    <row r="48" spans="2:11" customFormat="1" ht="62.5" customHeight="1" x14ac:dyDescent="0.35">
      <c r="B48" s="477" t="s">
        <v>274</v>
      </c>
      <c r="C48" s="481"/>
      <c r="D48" s="481"/>
      <c r="E48" s="481"/>
      <c r="F48" s="481"/>
      <c r="G48" s="481"/>
      <c r="H48" s="481"/>
      <c r="I48" s="482"/>
    </row>
    <row r="49" spans="1:12" x14ac:dyDescent="0.35">
      <c r="A49"/>
      <c r="B49" s="17"/>
      <c r="C49" s="17"/>
      <c r="D49" s="17"/>
      <c r="E49" s="17"/>
      <c r="F49" s="17"/>
      <c r="G49" s="17"/>
      <c r="H49" s="17"/>
      <c r="I49" s="17"/>
      <c r="J49"/>
      <c r="K49"/>
      <c r="L49"/>
    </row>
    <row r="50" spans="1:12" x14ac:dyDescent="0.35">
      <c r="A50"/>
      <c r="B50" s="10" t="s">
        <v>149</v>
      </c>
      <c r="C50" s="490" t="s">
        <v>228</v>
      </c>
      <c r="D50" s="491"/>
      <c r="E50" s="491"/>
      <c r="F50" s="491"/>
      <c r="G50" s="491"/>
      <c r="H50" s="491"/>
      <c r="I50" s="491"/>
      <c r="J50"/>
      <c r="K50"/>
      <c r="L50"/>
    </row>
    <row r="51" spans="1:12" x14ac:dyDescent="0.35">
      <c r="A51"/>
      <c r="B51" s="10" t="s">
        <v>145</v>
      </c>
      <c r="C51" s="490">
        <v>44748</v>
      </c>
      <c r="D51" s="491"/>
      <c r="E51" s="491"/>
      <c r="F51" s="491"/>
      <c r="G51" s="491"/>
      <c r="H51" s="491"/>
      <c r="I51" s="491"/>
      <c r="J51"/>
      <c r="K51"/>
      <c r="L51"/>
    </row>
    <row r="52" spans="1:12" x14ac:dyDescent="0.35">
      <c r="A52"/>
      <c r="B52" s="124" t="s">
        <v>146</v>
      </c>
      <c r="C52" s="500" t="s">
        <v>229</v>
      </c>
      <c r="D52" s="491"/>
      <c r="E52" s="491"/>
      <c r="F52" s="491"/>
      <c r="G52" s="491"/>
      <c r="H52" s="491"/>
      <c r="I52" s="491"/>
      <c r="J52"/>
      <c r="K52"/>
      <c r="L52"/>
    </row>
    <row r="53" spans="1:12" x14ac:dyDescent="0.35">
      <c r="A53"/>
      <c r="B53" s="476" t="s">
        <v>147</v>
      </c>
      <c r="C53" s="499"/>
      <c r="D53" s="491"/>
      <c r="E53" s="491"/>
      <c r="F53" s="491"/>
      <c r="G53" s="491"/>
      <c r="H53" s="491"/>
      <c r="I53" s="491"/>
      <c r="J53"/>
      <c r="K53"/>
      <c r="L53"/>
    </row>
    <row r="54" spans="1:12" x14ac:dyDescent="0.35">
      <c r="A54"/>
      <c r="B54" s="476"/>
      <c r="C54" s="546"/>
      <c r="D54" s="491"/>
      <c r="E54" s="491"/>
      <c r="F54" s="491"/>
      <c r="G54" s="491"/>
      <c r="H54" s="491"/>
      <c r="I54" s="491"/>
      <c r="J54"/>
      <c r="K54"/>
      <c r="L54"/>
    </row>
    <row r="55" spans="1:12" x14ac:dyDescent="0.35">
      <c r="A55"/>
      <c r="B55" s="476"/>
      <c r="C55" s="472"/>
      <c r="D55" s="472"/>
      <c r="E55" s="472"/>
      <c r="F55" s="472"/>
      <c r="G55" s="472"/>
      <c r="H55" s="472"/>
      <c r="I55" s="472"/>
      <c r="J55"/>
      <c r="K55"/>
      <c r="L55"/>
    </row>
    <row r="56" spans="1:12" x14ac:dyDescent="0.35">
      <c r="A56"/>
      <c r="B56"/>
      <c r="C56"/>
      <c r="D56"/>
      <c r="E56"/>
      <c r="F56"/>
      <c r="G56"/>
      <c r="H56"/>
      <c r="I56"/>
      <c r="J56"/>
      <c r="K56"/>
      <c r="L56"/>
    </row>
    <row r="57" spans="1:12" x14ac:dyDescent="0.35">
      <c r="A57"/>
      <c r="B57"/>
      <c r="C57"/>
      <c r="D57"/>
      <c r="E57"/>
      <c r="F57"/>
      <c r="G57"/>
      <c r="H57"/>
      <c r="I57"/>
      <c r="J57"/>
      <c r="K57"/>
      <c r="L57"/>
    </row>
    <row r="58" spans="1:12" x14ac:dyDescent="0.35">
      <c r="A58"/>
      <c r="B58"/>
      <c r="C58"/>
      <c r="D58"/>
      <c r="E58"/>
      <c r="F58"/>
      <c r="G58"/>
      <c r="H58"/>
      <c r="I58"/>
      <c r="J58"/>
      <c r="K58"/>
      <c r="L58"/>
    </row>
    <row r="59" spans="1:12" x14ac:dyDescent="0.35">
      <c r="A59"/>
      <c r="B59"/>
      <c r="C59"/>
      <c r="D59"/>
      <c r="E59"/>
      <c r="F59"/>
      <c r="G59"/>
      <c r="H59"/>
      <c r="I59"/>
      <c r="J59"/>
      <c r="K59"/>
      <c r="L59"/>
    </row>
    <row r="60" spans="1:12" hidden="1" x14ac:dyDescent="0.35">
      <c r="A60" s="156"/>
      <c r="B60" s="157" t="s">
        <v>222</v>
      </c>
      <c r="C60" s="158"/>
      <c r="D60" s="158"/>
      <c r="E60" s="158"/>
      <c r="F60" s="158"/>
      <c r="G60" s="156"/>
      <c r="H60" s="156"/>
      <c r="I60" s="156"/>
      <c r="J60" s="156"/>
      <c r="K60" s="156"/>
      <c r="L60" s="156"/>
    </row>
    <row r="62" spans="1:12" hidden="1" x14ac:dyDescent="0.35">
      <c r="B62" s="160" t="s">
        <v>223</v>
      </c>
    </row>
    <row r="64" spans="1:12" hidden="1" x14ac:dyDescent="0.35">
      <c r="B64" s="161" t="s">
        <v>225</v>
      </c>
    </row>
    <row r="65" spans="2:3" ht="26.5" hidden="1" x14ac:dyDescent="0.35">
      <c r="B65" s="162" t="s">
        <v>69</v>
      </c>
      <c r="C65" s="151" t="s">
        <v>252</v>
      </c>
    </row>
    <row r="66" spans="2:3" hidden="1" x14ac:dyDescent="0.35">
      <c r="B66" s="164" t="s">
        <v>42</v>
      </c>
      <c r="C66" s="165">
        <v>5920.9639328386338</v>
      </c>
    </row>
    <row r="67" spans="2:3" ht="23" hidden="1" x14ac:dyDescent="0.35">
      <c r="B67" s="163" t="s">
        <v>224</v>
      </c>
      <c r="C67" s="166">
        <f>C66*0.83</f>
        <v>4914.4000642560659</v>
      </c>
    </row>
  </sheetData>
  <mergeCells count="17">
    <mergeCell ref="C52:I52"/>
    <mergeCell ref="B53:B55"/>
    <mergeCell ref="C53:I53"/>
    <mergeCell ref="C54:I54"/>
    <mergeCell ref="C55:I55"/>
    <mergeCell ref="B2:B3"/>
    <mergeCell ref="C2:D2"/>
    <mergeCell ref="C3:D3"/>
    <mergeCell ref="B40:I40"/>
    <mergeCell ref="B41:I41"/>
    <mergeCell ref="C50:I50"/>
    <mergeCell ref="C51:I51"/>
    <mergeCell ref="B43:I43"/>
    <mergeCell ref="B44:I44"/>
    <mergeCell ref="B45:I45"/>
    <mergeCell ref="B47:I47"/>
    <mergeCell ref="B48:I48"/>
  </mergeCells>
  <conditionalFormatting sqref="I7">
    <cfRule type="iconSet" priority="6">
      <iconSet iconSet="4TrafficLights" showValue="0">
        <cfvo type="percent" val="0"/>
        <cfvo type="num" val="1"/>
        <cfvo type="num" val="2"/>
        <cfvo type="num" val="3"/>
      </iconSet>
    </cfRule>
  </conditionalFormatting>
  <conditionalFormatting sqref="I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32">
      <iconSet iconSet="4TrafficLights" showValue="0">
        <cfvo type="percent" val="0"/>
        <cfvo type="num" val="1"/>
        <cfvo type="num" val="2"/>
        <cfvo type="num" val="3"/>
      </iconSet>
    </cfRule>
  </conditionalFormatting>
  <conditionalFormatting sqref="I8">
    <cfRule type="iconSet" priority="1">
      <iconSet iconSet="4TrafficLights" showValue="0">
        <cfvo type="percent" val="0"/>
        <cfvo type="num" val="1"/>
        <cfvo type="num" val="2"/>
        <cfvo type="num" val="3"/>
      </iconSet>
    </cfRule>
  </conditionalFormatting>
  <hyperlinks>
    <hyperlink ref="C52" r:id="rId1" xr:uid="{4F0D0D77-64E7-4526-AB60-5EF0A4AE33C8}"/>
  </hyperlinks>
  <pageMargins left="0.7" right="0.7" top="0.75" bottom="0.75" header="0.3" footer="0.3"/>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dimension ref="A1:AE57"/>
  <sheetViews>
    <sheetView zoomScale="85" zoomScaleNormal="85" workbookViewId="0">
      <selection activeCell="J40" sqref="J40"/>
    </sheetView>
  </sheetViews>
  <sheetFormatPr defaultColWidth="0" defaultRowHeight="15.5" zeroHeight="1" x14ac:dyDescent="0.35"/>
  <cols>
    <col min="1" max="1" width="4.23046875" style="17" customWidth="1"/>
    <col min="2" max="2" width="19.84375" style="17" customWidth="1"/>
    <col min="3" max="3" width="35.69140625" style="17" customWidth="1"/>
    <col min="4" max="4" width="9.3046875" style="17" bestFit="1" customWidth="1"/>
    <col min="5" max="5" width="7.765625" style="17" bestFit="1" customWidth="1"/>
    <col min="6" max="6" width="13.765625" style="17" customWidth="1"/>
    <col min="7" max="7" width="10.84375" style="17" customWidth="1"/>
    <col min="8" max="8" width="11.84375" style="17" customWidth="1"/>
    <col min="9" max="9" width="10.3046875" style="17" customWidth="1"/>
    <col min="10" max="10" width="7.765625" style="17" bestFit="1" customWidth="1"/>
    <col min="11" max="11" width="10.3046875" style="17" customWidth="1"/>
    <col min="12" max="12" width="11.23046875" style="17" hidden="1" customWidth="1"/>
    <col min="13" max="13" width="10" style="17" hidden="1" customWidth="1"/>
    <col min="14" max="17" width="7.765625" style="17" hidden="1" customWidth="1"/>
    <col min="18" max="18" width="8.07421875" style="17" hidden="1" customWidth="1"/>
    <col min="19" max="19" width="8.84375" style="17" hidden="1" customWidth="1"/>
    <col min="20" max="28" width="7.765625" style="17" hidden="1" customWidth="1"/>
    <col min="29" max="29" width="7.07421875" style="17" hidden="1" customWidth="1"/>
    <col min="30" max="30" width="9.23046875" style="17" hidden="1" customWidth="1"/>
    <col min="31" max="31" width="0" style="17" hidden="1" customWidth="1"/>
    <col min="32" max="16384" width="9.23046875" style="17" hidden="1"/>
  </cols>
  <sheetData>
    <row r="1" spans="1:31" x14ac:dyDescent="0.35">
      <c r="A1" s="47"/>
      <c r="B1" s="46"/>
      <c r="C1" s="46"/>
      <c r="D1" s="46"/>
      <c r="E1" s="46"/>
      <c r="F1" s="46"/>
      <c r="G1" s="46"/>
      <c r="H1" s="46"/>
      <c r="I1" s="46"/>
      <c r="J1" s="133"/>
      <c r="K1" s="133"/>
      <c r="L1" s="133"/>
      <c r="M1" s="177"/>
      <c r="R1" s="177"/>
      <c r="S1" s="177"/>
      <c r="T1" s="177"/>
      <c r="U1" s="177"/>
      <c r="V1" s="177"/>
      <c r="W1" s="177"/>
      <c r="X1" s="177"/>
      <c r="Y1" s="177"/>
      <c r="Z1" s="177"/>
      <c r="AA1" s="177"/>
      <c r="AB1" s="177"/>
      <c r="AC1" s="177"/>
      <c r="AD1" s="177"/>
      <c r="AE1" s="3"/>
    </row>
    <row r="2" spans="1:31" ht="26" x14ac:dyDescent="0.35">
      <c r="A2" s="54"/>
      <c r="B2" s="465" t="s">
        <v>30</v>
      </c>
      <c r="C2" s="466" t="s">
        <v>1</v>
      </c>
      <c r="D2" s="467"/>
      <c r="E2" s="79" t="s">
        <v>2</v>
      </c>
      <c r="F2" s="80" t="s">
        <v>4</v>
      </c>
      <c r="G2" s="81" t="s">
        <v>180</v>
      </c>
      <c r="H2" s="79" t="s">
        <v>3</v>
      </c>
      <c r="I2" s="54"/>
      <c r="J2" s="133"/>
      <c r="K2" s="133"/>
      <c r="L2" s="133"/>
      <c r="V2" s="3"/>
      <c r="W2" s="3"/>
      <c r="X2" s="3"/>
      <c r="Y2" s="3"/>
      <c r="Z2" s="3"/>
      <c r="AA2" s="3"/>
      <c r="AB2" s="3"/>
      <c r="AC2" s="3"/>
      <c r="AD2" s="3"/>
      <c r="AE2" s="3"/>
    </row>
    <row r="3" spans="1:31" x14ac:dyDescent="0.35">
      <c r="A3" s="65"/>
      <c r="B3" s="465"/>
      <c r="C3" s="468" t="s">
        <v>231</v>
      </c>
      <c r="D3" s="469"/>
      <c r="E3" s="55">
        <v>1</v>
      </c>
      <c r="F3" s="78" t="s">
        <v>35</v>
      </c>
      <c r="G3" s="104">
        <f>I7</f>
        <v>2</v>
      </c>
      <c r="H3" s="105" t="s">
        <v>185</v>
      </c>
      <c r="I3" s="54"/>
      <c r="J3" s="133"/>
      <c r="K3" s="133"/>
      <c r="L3" s="133"/>
      <c r="V3" s="3"/>
      <c r="W3" s="3"/>
      <c r="X3" s="3"/>
      <c r="Y3" s="3"/>
      <c r="Z3" s="3"/>
      <c r="AA3" s="3"/>
      <c r="AB3" s="3"/>
      <c r="AC3" s="3"/>
      <c r="AD3" s="3"/>
      <c r="AE3" s="3"/>
    </row>
    <row r="4" spans="1:31" x14ac:dyDescent="0.35">
      <c r="A4" s="48"/>
      <c r="B4" s="49"/>
      <c r="C4" s="49"/>
      <c r="D4" s="49"/>
      <c r="E4" s="49"/>
      <c r="F4" s="49"/>
      <c r="G4" s="49"/>
      <c r="H4" s="49"/>
      <c r="I4" s="49"/>
      <c r="J4" s="49"/>
      <c r="K4" s="49"/>
      <c r="L4" s="49"/>
      <c r="V4" s="3"/>
      <c r="W4" s="3"/>
      <c r="X4" s="3"/>
      <c r="Y4" s="3"/>
      <c r="Z4" s="3"/>
      <c r="AA4" s="3"/>
      <c r="AB4" s="3"/>
      <c r="AC4" s="3"/>
      <c r="AD4" s="3"/>
      <c r="AE4" s="3"/>
    </row>
    <row r="5" spans="1:31" x14ac:dyDescent="0.35">
      <c r="A5" s="3"/>
      <c r="B5" s="3"/>
      <c r="C5" s="3"/>
      <c r="D5" s="3"/>
      <c r="E5" s="3"/>
      <c r="F5" s="3"/>
      <c r="G5" s="3"/>
      <c r="H5" s="3"/>
      <c r="J5" s="3"/>
      <c r="K5" s="3"/>
      <c r="L5" s="3"/>
      <c r="V5" s="3"/>
      <c r="W5" s="3"/>
      <c r="X5" s="3"/>
      <c r="Y5" s="3"/>
      <c r="Z5" s="3"/>
      <c r="AA5" s="3"/>
      <c r="AB5" s="3"/>
      <c r="AC5" s="3"/>
      <c r="AD5" s="3"/>
      <c r="AE5" s="3"/>
    </row>
    <row r="6" spans="1:31" x14ac:dyDescent="0.35">
      <c r="A6" s="3"/>
      <c r="B6" s="3"/>
      <c r="C6" s="3"/>
      <c r="D6" s="3"/>
      <c r="E6" s="3"/>
      <c r="F6" s="3"/>
      <c r="G6" s="99"/>
      <c r="H6" s="99" t="s">
        <v>189</v>
      </c>
      <c r="I6" s="99" t="s">
        <v>181</v>
      </c>
      <c r="J6" s="3"/>
      <c r="K6" s="3"/>
      <c r="L6" s="3"/>
      <c r="V6" s="3"/>
      <c r="W6" s="3"/>
      <c r="X6" s="3"/>
      <c r="Y6" s="3"/>
      <c r="Z6" s="3"/>
      <c r="AA6" s="3"/>
      <c r="AB6" s="3"/>
      <c r="AC6" s="3"/>
      <c r="AD6" s="3"/>
      <c r="AE6" s="3"/>
    </row>
    <row r="7" spans="1:31" x14ac:dyDescent="0.35">
      <c r="A7" s="3"/>
      <c r="B7" s="3"/>
      <c r="C7" s="3"/>
      <c r="D7" s="3"/>
      <c r="E7" s="3"/>
      <c r="F7" s="3"/>
      <c r="G7" s="99" t="s">
        <v>180</v>
      </c>
      <c r="H7" s="167">
        <f>(H36-H32)/H32</f>
        <v>-2.3364433783894377E-2</v>
      </c>
      <c r="I7" s="100">
        <f>IF(H7="No data",0,IF(H7&gt;0.05,1,IF(H7&lt;-0.05,3,2)))</f>
        <v>2</v>
      </c>
      <c r="J7" s="3"/>
      <c r="K7" s="3"/>
      <c r="L7" s="3"/>
      <c r="V7" s="3"/>
      <c r="W7" s="3"/>
      <c r="X7" s="3"/>
      <c r="Y7" s="3"/>
      <c r="Z7" s="3"/>
      <c r="AA7" s="3"/>
      <c r="AB7" s="3"/>
      <c r="AC7" s="3"/>
      <c r="AD7" s="3"/>
      <c r="AE7" s="3"/>
    </row>
    <row r="8" spans="1:31" x14ac:dyDescent="0.35">
      <c r="A8" s="3"/>
      <c r="B8" s="3"/>
      <c r="C8" s="3"/>
      <c r="D8" s="3"/>
      <c r="E8" s="3"/>
      <c r="F8" s="3"/>
      <c r="G8" s="178"/>
      <c r="H8" s="179"/>
      <c r="I8" s="180"/>
      <c r="J8" s="3"/>
      <c r="K8" s="3"/>
      <c r="L8" s="3"/>
      <c r="V8" s="3"/>
      <c r="W8" s="3"/>
      <c r="X8" s="3"/>
      <c r="Y8" s="3"/>
      <c r="Z8" s="3"/>
      <c r="AA8" s="3"/>
      <c r="AB8" s="3"/>
      <c r="AC8" s="3"/>
      <c r="AD8" s="3"/>
      <c r="AE8" s="3"/>
    </row>
    <row r="9" spans="1:31" x14ac:dyDescent="0.35">
      <c r="A9" s="176"/>
      <c r="B9" s="3"/>
      <c r="C9" s="3"/>
      <c r="D9" s="3"/>
      <c r="E9" s="3"/>
      <c r="F9" s="3"/>
      <c r="G9" s="3"/>
      <c r="H9" s="3"/>
      <c r="V9" s="3"/>
      <c r="W9" s="3"/>
      <c r="X9" s="3"/>
      <c r="Y9" s="3"/>
      <c r="Z9" s="3"/>
      <c r="AA9" s="3"/>
      <c r="AB9" s="3"/>
      <c r="AC9" s="3"/>
      <c r="AD9" s="3"/>
      <c r="AE9" s="3"/>
    </row>
    <row r="10" spans="1:31" ht="46" x14ac:dyDescent="0.35">
      <c r="A10" s="176"/>
      <c r="B10" s="3"/>
      <c r="C10" s="3"/>
      <c r="D10" s="3"/>
      <c r="E10" s="3"/>
      <c r="F10" s="3"/>
      <c r="G10" s="64" t="s">
        <v>69</v>
      </c>
      <c r="H10" s="172" t="s">
        <v>238</v>
      </c>
      <c r="I10" s="83" t="s">
        <v>65</v>
      </c>
      <c r="J10" s="83" t="s">
        <v>90</v>
      </c>
      <c r="S10" s="3"/>
      <c r="T10" s="3"/>
      <c r="U10" s="3"/>
      <c r="V10" s="3"/>
      <c r="W10" s="3"/>
      <c r="X10" s="3"/>
      <c r="Y10" s="3"/>
      <c r="Z10" s="3"/>
      <c r="AA10" s="3"/>
      <c r="AB10" s="3"/>
    </row>
    <row r="11" spans="1:31" x14ac:dyDescent="0.35">
      <c r="A11" s="176"/>
      <c r="B11" s="3"/>
      <c r="C11" s="3"/>
      <c r="D11" s="3"/>
      <c r="E11" s="3"/>
      <c r="F11" s="3"/>
      <c r="G11" s="64" t="s">
        <v>42</v>
      </c>
      <c r="H11" s="337">
        <v>4006.9947802135662</v>
      </c>
      <c r="I11" s="326"/>
      <c r="J11" s="327"/>
      <c r="S11" s="3"/>
      <c r="T11" s="3"/>
      <c r="U11" s="3"/>
      <c r="V11" s="3"/>
      <c r="W11" s="3"/>
      <c r="X11" s="3"/>
      <c r="Y11" s="3"/>
      <c r="Z11" s="3"/>
      <c r="AA11" s="3"/>
      <c r="AB11" s="3"/>
    </row>
    <row r="12" spans="1:31" x14ac:dyDescent="0.35">
      <c r="A12" s="176"/>
      <c r="B12" s="3"/>
      <c r="C12" s="3"/>
      <c r="D12" s="3"/>
      <c r="E12" s="3"/>
      <c r="F12" s="3"/>
      <c r="G12" s="248" t="s">
        <v>43</v>
      </c>
      <c r="H12" s="337">
        <v>4006.9947802135662</v>
      </c>
      <c r="I12" s="328">
        <f t="shared" ref="I12:I36" si="0">(H12-$H$11)/$H$11</f>
        <v>0</v>
      </c>
      <c r="J12" s="329">
        <f t="shared" ref="J12:J36" si="1">(H12-H11)/H11</f>
        <v>0</v>
      </c>
      <c r="S12" s="3"/>
      <c r="T12" s="3"/>
      <c r="U12" s="3"/>
      <c r="V12" s="3"/>
      <c r="W12" s="3"/>
      <c r="X12" s="3"/>
      <c r="Y12" s="3"/>
      <c r="Z12" s="3"/>
      <c r="AA12" s="3"/>
      <c r="AB12" s="3"/>
    </row>
    <row r="13" spans="1:31" x14ac:dyDescent="0.35">
      <c r="A13" s="176"/>
      <c r="B13" s="3"/>
      <c r="C13" s="3"/>
      <c r="D13" s="3"/>
      <c r="E13" s="3"/>
      <c r="F13" s="3"/>
      <c r="G13" s="248" t="s">
        <v>44</v>
      </c>
      <c r="H13" s="337">
        <v>4074.6881590497669</v>
      </c>
      <c r="I13" s="328">
        <f t="shared" si="0"/>
        <v>1.6893802600010572E-2</v>
      </c>
      <c r="J13" s="329">
        <f t="shared" si="1"/>
        <v>1.6893802600010572E-2</v>
      </c>
      <c r="S13" s="3"/>
      <c r="T13" s="3"/>
      <c r="U13" s="3"/>
      <c r="V13" s="3"/>
      <c r="W13" s="3"/>
      <c r="X13" s="3"/>
      <c r="Y13" s="3"/>
      <c r="Z13" s="3"/>
      <c r="AA13" s="3"/>
      <c r="AB13" s="3"/>
    </row>
    <row r="14" spans="1:31" x14ac:dyDescent="0.35">
      <c r="A14" s="176"/>
      <c r="B14" s="3"/>
      <c r="C14" s="3"/>
      <c r="D14" s="3"/>
      <c r="E14" s="3"/>
      <c r="F14" s="3"/>
      <c r="G14" s="248" t="s">
        <v>45</v>
      </c>
      <c r="H14" s="337">
        <v>4162.9498462320789</v>
      </c>
      <c r="I14" s="328">
        <f t="shared" si="0"/>
        <v>3.8920706058469236E-2</v>
      </c>
      <c r="J14" s="329">
        <f t="shared" si="1"/>
        <v>2.1660967351890551E-2</v>
      </c>
      <c r="S14" s="3"/>
      <c r="T14" s="3"/>
      <c r="U14" s="3"/>
      <c r="V14" s="3"/>
      <c r="W14" s="3"/>
      <c r="X14" s="3"/>
      <c r="Y14" s="3"/>
      <c r="Z14" s="3"/>
      <c r="AA14" s="3"/>
      <c r="AB14" s="3"/>
    </row>
    <row r="15" spans="1:31" x14ac:dyDescent="0.35">
      <c r="A15" s="176"/>
      <c r="B15" s="3"/>
      <c r="C15" s="3"/>
      <c r="D15" s="3"/>
      <c r="E15" s="3"/>
      <c r="F15" s="3"/>
      <c r="G15" s="248" t="s">
        <v>46</v>
      </c>
      <c r="H15" s="337">
        <v>4226.1136666182019</v>
      </c>
      <c r="I15" s="328">
        <f t="shared" si="0"/>
        <v>5.4684095793345926E-2</v>
      </c>
      <c r="J15" s="329">
        <f t="shared" si="1"/>
        <v>1.5172851636272562E-2</v>
      </c>
      <c r="S15" s="3"/>
      <c r="T15" s="3"/>
      <c r="U15" s="3"/>
      <c r="V15" s="3"/>
      <c r="W15" s="3"/>
      <c r="X15" s="3"/>
      <c r="Y15" s="3"/>
      <c r="Z15" s="3"/>
      <c r="AA15" s="3"/>
      <c r="AB15" s="3"/>
    </row>
    <row r="16" spans="1:31" x14ac:dyDescent="0.35">
      <c r="A16" s="176"/>
      <c r="B16" s="3"/>
      <c r="C16" s="3"/>
      <c r="D16" s="3"/>
      <c r="E16" s="3"/>
      <c r="F16" s="3"/>
      <c r="G16" s="248" t="s">
        <v>47</v>
      </c>
      <c r="H16" s="337">
        <v>4073.2904463272803</v>
      </c>
      <c r="I16" s="328">
        <f t="shared" si="0"/>
        <v>1.65449843960567E-2</v>
      </c>
      <c r="J16" s="329">
        <f t="shared" si="1"/>
        <v>-3.6161644562015066E-2</v>
      </c>
      <c r="S16" s="3"/>
      <c r="T16" s="3"/>
      <c r="U16" s="3"/>
      <c r="V16" s="3"/>
      <c r="W16" s="3"/>
      <c r="X16" s="3"/>
      <c r="Y16" s="3"/>
      <c r="Z16" s="3"/>
      <c r="AA16" s="3"/>
      <c r="AB16" s="3"/>
    </row>
    <row r="17" spans="1:31" x14ac:dyDescent="0.35">
      <c r="A17" s="176"/>
      <c r="B17" s="3"/>
      <c r="C17" s="3"/>
      <c r="D17" s="3"/>
      <c r="E17" s="3"/>
      <c r="F17" s="3"/>
      <c r="G17" s="248" t="s">
        <v>48</v>
      </c>
      <c r="H17" s="337">
        <v>3983.1945533504736</v>
      </c>
      <c r="I17" s="328">
        <f t="shared" si="0"/>
        <v>-5.9396700441481645E-3</v>
      </c>
      <c r="J17" s="329">
        <f t="shared" si="1"/>
        <v>-2.211870087929587E-2</v>
      </c>
      <c r="S17" s="3"/>
      <c r="T17" s="3"/>
      <c r="U17" s="3"/>
      <c r="V17" s="3"/>
      <c r="W17" s="3"/>
      <c r="X17" s="3"/>
      <c r="Y17" s="3"/>
      <c r="Z17" s="3"/>
      <c r="AA17" s="3"/>
      <c r="AB17" s="3"/>
    </row>
    <row r="18" spans="1:31" x14ac:dyDescent="0.35">
      <c r="A18" s="176"/>
      <c r="B18" s="3"/>
      <c r="C18" s="3"/>
      <c r="D18" s="3"/>
      <c r="E18" s="3"/>
      <c r="F18" s="3"/>
      <c r="G18" s="248" t="s">
        <v>49</v>
      </c>
      <c r="H18" s="337">
        <v>3892.194823056594</v>
      </c>
      <c r="I18" s="328">
        <f t="shared" si="0"/>
        <v>-2.8649889369422511E-2</v>
      </c>
      <c r="J18" s="329">
        <f t="shared" si="1"/>
        <v>-2.2845916531326577E-2</v>
      </c>
      <c r="S18" s="3"/>
      <c r="T18" s="3"/>
      <c r="U18" s="3"/>
      <c r="V18" s="3"/>
      <c r="W18" s="3"/>
      <c r="X18" s="3"/>
      <c r="Y18" s="3"/>
      <c r="Z18" s="3"/>
      <c r="AA18" s="3"/>
      <c r="AB18" s="3"/>
    </row>
    <row r="19" spans="1:31" x14ac:dyDescent="0.35">
      <c r="A19" s="176"/>
      <c r="B19" s="3"/>
      <c r="C19" s="3"/>
      <c r="D19" s="3"/>
      <c r="E19" s="3"/>
      <c r="F19" s="3"/>
      <c r="G19" s="248" t="s">
        <v>50</v>
      </c>
      <c r="H19" s="337">
        <v>4028.9885323488493</v>
      </c>
      <c r="I19" s="328">
        <f t="shared" si="0"/>
        <v>5.4888397269414139E-3</v>
      </c>
      <c r="J19" s="329">
        <f t="shared" si="1"/>
        <v>3.5145648024070199E-2</v>
      </c>
      <c r="S19" s="3"/>
      <c r="T19" s="3"/>
      <c r="U19" s="3"/>
      <c r="V19" s="3"/>
      <c r="W19" s="3"/>
      <c r="X19" s="3"/>
      <c r="Y19" s="3"/>
      <c r="Z19" s="3"/>
      <c r="AA19" s="3"/>
      <c r="AB19" s="3"/>
    </row>
    <row r="20" spans="1:31" x14ac:dyDescent="0.35">
      <c r="A20" s="176"/>
      <c r="B20" s="3"/>
      <c r="C20" s="3"/>
      <c r="D20" s="3"/>
      <c r="E20" s="3"/>
      <c r="F20" s="3"/>
      <c r="G20" s="248" t="s">
        <v>51</v>
      </c>
      <c r="H20" s="337">
        <v>4064.347443054181</v>
      </c>
      <c r="I20" s="328">
        <f t="shared" si="0"/>
        <v>1.4313136399333669E-2</v>
      </c>
      <c r="J20" s="329">
        <f t="shared" si="1"/>
        <v>8.7761259237732082E-3</v>
      </c>
      <c r="S20" s="3"/>
      <c r="T20" s="3"/>
      <c r="U20" s="3"/>
      <c r="V20" s="3"/>
      <c r="W20" s="3"/>
      <c r="X20" s="3"/>
      <c r="Y20" s="3"/>
      <c r="Z20" s="3"/>
      <c r="AA20" s="3"/>
      <c r="AB20" s="3"/>
    </row>
    <row r="21" spans="1:31" x14ac:dyDescent="0.35">
      <c r="A21" s="176"/>
      <c r="B21" s="3"/>
      <c r="C21" s="3"/>
      <c r="D21" s="3"/>
      <c r="E21" s="3"/>
      <c r="F21" s="3"/>
      <c r="G21" s="248" t="s">
        <v>52</v>
      </c>
      <c r="H21" s="337">
        <v>3901.9013484209859</v>
      </c>
      <c r="I21" s="328">
        <f t="shared" si="0"/>
        <v>-2.6227494059021209E-2</v>
      </c>
      <c r="J21" s="329">
        <f t="shared" si="1"/>
        <v>-3.9968555077841451E-2</v>
      </c>
      <c r="S21" s="3"/>
      <c r="T21" s="3"/>
      <c r="U21" s="3"/>
      <c r="V21" s="3"/>
      <c r="W21" s="3"/>
      <c r="X21" s="3"/>
      <c r="Y21" s="3"/>
      <c r="Z21" s="3"/>
      <c r="AA21" s="3"/>
      <c r="AB21" s="3"/>
    </row>
    <row r="22" spans="1:31" x14ac:dyDescent="0.35">
      <c r="A22" s="176"/>
      <c r="B22" s="3"/>
      <c r="C22" s="3"/>
      <c r="D22" s="3"/>
      <c r="E22" s="3"/>
      <c r="F22" s="3"/>
      <c r="G22" s="248" t="s">
        <v>53</v>
      </c>
      <c r="H22" s="337">
        <v>3799.4524122306475</v>
      </c>
      <c r="I22" s="328">
        <f t="shared" si="0"/>
        <v>-5.1795018303432132E-2</v>
      </c>
      <c r="J22" s="329">
        <f t="shared" si="1"/>
        <v>-2.6256157458157472E-2</v>
      </c>
      <c r="S22" s="3"/>
      <c r="T22" s="3"/>
      <c r="U22" s="3"/>
      <c r="V22" s="3"/>
      <c r="W22" s="3"/>
      <c r="X22" s="3"/>
      <c r="Y22" s="3"/>
      <c r="Z22" s="3"/>
      <c r="AA22" s="3"/>
      <c r="AB22" s="3"/>
    </row>
    <row r="23" spans="1:31" x14ac:dyDescent="0.35">
      <c r="A23" s="176"/>
      <c r="B23" s="3"/>
      <c r="C23" s="3"/>
      <c r="D23" s="3"/>
      <c r="E23" s="3"/>
      <c r="F23" s="3"/>
      <c r="G23" s="248" t="s">
        <v>54</v>
      </c>
      <c r="H23" s="337">
        <v>3737.2222819315962</v>
      </c>
      <c r="I23" s="328">
        <f t="shared" si="0"/>
        <v>-6.7325392988805341E-2</v>
      </c>
      <c r="J23" s="329">
        <f t="shared" si="1"/>
        <v>-1.6378710284337052E-2</v>
      </c>
      <c r="S23" s="3"/>
      <c r="T23" s="3"/>
      <c r="U23" s="3"/>
      <c r="V23" s="3"/>
      <c r="W23" s="3"/>
      <c r="X23" s="3"/>
      <c r="Y23" s="3"/>
      <c r="Z23" s="3"/>
      <c r="AA23" s="3"/>
      <c r="AB23" s="3"/>
    </row>
    <row r="24" spans="1:31" x14ac:dyDescent="0.35">
      <c r="A24" s="176"/>
      <c r="B24" s="3"/>
      <c r="C24" s="3"/>
      <c r="D24" s="3"/>
      <c r="E24" s="3"/>
      <c r="F24" s="3"/>
      <c r="G24" s="248" t="s">
        <v>55</v>
      </c>
      <c r="H24" s="337">
        <v>3548.4403830982701</v>
      </c>
      <c r="I24" s="328">
        <f t="shared" si="0"/>
        <v>-0.1144384812727048</v>
      </c>
      <c r="J24" s="329">
        <f t="shared" si="1"/>
        <v>-5.0513960527858538E-2</v>
      </c>
      <c r="V24" s="3"/>
      <c r="W24" s="3"/>
      <c r="X24" s="3"/>
      <c r="Y24" s="3"/>
      <c r="Z24" s="3"/>
      <c r="AA24" s="3"/>
      <c r="AB24" s="3"/>
      <c r="AC24" s="3"/>
      <c r="AD24" s="3"/>
      <c r="AE24" s="3"/>
    </row>
    <row r="25" spans="1:31" x14ac:dyDescent="0.35">
      <c r="A25" s="176"/>
      <c r="B25" s="3"/>
      <c r="C25" s="3"/>
      <c r="D25" s="3"/>
      <c r="E25" s="3"/>
      <c r="F25" s="3"/>
      <c r="G25" s="248" t="s">
        <v>56</v>
      </c>
      <c r="H25" s="337">
        <v>3492.4369092534012</v>
      </c>
      <c r="I25" s="328">
        <f t="shared" si="0"/>
        <v>-0.12841490922350041</v>
      </c>
      <c r="J25" s="329">
        <f t="shared" si="1"/>
        <v>-1.5782560166889521E-2</v>
      </c>
      <c r="V25" s="3"/>
      <c r="W25" s="3"/>
      <c r="X25" s="3"/>
      <c r="Y25" s="3"/>
      <c r="Z25" s="3"/>
      <c r="AA25" s="3"/>
      <c r="AB25" s="3"/>
      <c r="AC25" s="3"/>
      <c r="AD25" s="3"/>
      <c r="AE25" s="3"/>
    </row>
    <row r="26" spans="1:31" x14ac:dyDescent="0.35">
      <c r="A26" s="176"/>
      <c r="B26" s="101"/>
      <c r="C26" s="101"/>
      <c r="D26" s="102"/>
      <c r="E26" s="3"/>
      <c r="F26" s="3"/>
      <c r="G26" s="248" t="s">
        <v>57</v>
      </c>
      <c r="H26" s="337">
        <v>3555.0578188562226</v>
      </c>
      <c r="I26" s="328">
        <f t="shared" si="0"/>
        <v>-0.11278701025242066</v>
      </c>
      <c r="J26" s="329">
        <f t="shared" si="1"/>
        <v>1.7930434029288827E-2</v>
      </c>
      <c r="V26" s="3"/>
      <c r="W26" s="3"/>
      <c r="X26" s="3"/>
      <c r="Y26" s="3"/>
      <c r="Z26" s="3"/>
      <c r="AA26" s="3"/>
      <c r="AB26" s="3"/>
      <c r="AC26" s="3"/>
      <c r="AD26" s="3"/>
      <c r="AE26" s="3"/>
    </row>
    <row r="27" spans="1:31" x14ac:dyDescent="0.35">
      <c r="G27" s="248" t="s">
        <v>58</v>
      </c>
      <c r="H27" s="337">
        <v>3563.7953239030198</v>
      </c>
      <c r="I27" s="328">
        <f t="shared" si="0"/>
        <v>-0.11060644713066597</v>
      </c>
      <c r="J27" s="329">
        <f t="shared" si="1"/>
        <v>2.457767353445839E-3</v>
      </c>
    </row>
    <row r="28" spans="1:31" x14ac:dyDescent="0.35">
      <c r="G28" s="248" t="s">
        <v>59</v>
      </c>
      <c r="H28" s="337">
        <v>3563.6840879343085</v>
      </c>
      <c r="I28" s="328">
        <f t="shared" si="0"/>
        <v>-0.11063420757828636</v>
      </c>
      <c r="J28" s="329">
        <f t="shared" si="1"/>
        <v>-3.1212782609937981E-5</v>
      </c>
    </row>
    <row r="29" spans="1:31" x14ac:dyDescent="0.35">
      <c r="G29" s="248" t="s">
        <v>60</v>
      </c>
      <c r="H29" s="337">
        <v>3601.8688727577801</v>
      </c>
      <c r="I29" s="328">
        <f t="shared" si="0"/>
        <v>-0.10110467561781888</v>
      </c>
      <c r="J29" s="329">
        <f t="shared" si="1"/>
        <v>1.0714974695078929E-2</v>
      </c>
    </row>
    <row r="30" spans="1:31" x14ac:dyDescent="0.35">
      <c r="G30" s="248" t="s">
        <v>61</v>
      </c>
      <c r="H30" s="337">
        <v>3766.5196034710752</v>
      </c>
      <c r="I30" s="328">
        <f t="shared" si="0"/>
        <v>-6.0013848266024947E-2</v>
      </c>
      <c r="J30" s="329">
        <f t="shared" si="1"/>
        <v>4.5712583253268158E-2</v>
      </c>
    </row>
    <row r="31" spans="1:31" ht="16" thickBot="1" x14ac:dyDescent="0.4">
      <c r="A31" s="176"/>
      <c r="B31" s="3"/>
      <c r="D31" s="101"/>
      <c r="E31" s="101"/>
      <c r="F31" s="101"/>
      <c r="G31" s="249" t="s">
        <v>62</v>
      </c>
      <c r="H31" s="338">
        <v>3779.7364856925465</v>
      </c>
      <c r="I31" s="330">
        <f t="shared" si="0"/>
        <v>-5.6715395698346084E-2</v>
      </c>
      <c r="J31" s="331">
        <f t="shared" si="1"/>
        <v>3.5090437892029203E-3</v>
      </c>
      <c r="K31" s="3"/>
      <c r="L31" s="3"/>
      <c r="M31" s="3"/>
      <c r="N31" s="3"/>
      <c r="O31" s="3"/>
      <c r="P31" s="3"/>
      <c r="Q31" s="3"/>
      <c r="R31" s="3"/>
      <c r="S31" s="3"/>
      <c r="T31" s="3"/>
      <c r="U31" s="3"/>
      <c r="V31" s="3"/>
      <c r="W31" s="3"/>
      <c r="X31" s="3"/>
      <c r="Y31" s="3"/>
      <c r="Z31" s="3"/>
      <c r="AA31" s="3"/>
      <c r="AB31" s="3"/>
      <c r="AC31" s="3"/>
      <c r="AD31" s="3"/>
      <c r="AE31" s="3"/>
    </row>
    <row r="32" spans="1:31" x14ac:dyDescent="0.35">
      <c r="G32" s="250" t="s">
        <v>63</v>
      </c>
      <c r="H32" s="339">
        <v>3783.3618345683508</v>
      </c>
      <c r="I32" s="332">
        <f t="shared" si="0"/>
        <v>-5.5810640620124821E-2</v>
      </c>
      <c r="J32" s="333">
        <f t="shared" si="1"/>
        <v>9.5915386946348507E-4</v>
      </c>
    </row>
    <row r="33" spans="2:10" x14ac:dyDescent="0.35">
      <c r="G33" s="251" t="s">
        <v>64</v>
      </c>
      <c r="H33" s="337">
        <v>3824.9569467499305</v>
      </c>
      <c r="I33" s="328">
        <f t="shared" si="0"/>
        <v>-4.5430015123187506E-2</v>
      </c>
      <c r="J33" s="334">
        <f t="shared" si="1"/>
        <v>1.0994219955788429E-2</v>
      </c>
    </row>
    <row r="34" spans="2:10" x14ac:dyDescent="0.35">
      <c r="G34" s="251" t="s">
        <v>66</v>
      </c>
      <c r="H34" s="337">
        <v>3741.1921890915773</v>
      </c>
      <c r="I34" s="328">
        <f t="shared" si="0"/>
        <v>-6.6334648708432309E-2</v>
      </c>
      <c r="J34" s="334">
        <f t="shared" si="1"/>
        <v>-2.1899529543601297E-2</v>
      </c>
    </row>
    <row r="35" spans="2:10" x14ac:dyDescent="0.35">
      <c r="G35" s="251" t="s">
        <v>67</v>
      </c>
      <c r="H35" s="337">
        <v>3772.3426463262354</v>
      </c>
      <c r="I35" s="328">
        <f t="shared" si="0"/>
        <v>-5.8560628789944232E-2</v>
      </c>
      <c r="J35" s="334">
        <f t="shared" si="1"/>
        <v>8.3263450954177923E-3</v>
      </c>
    </row>
    <row r="36" spans="2:10" ht="16" thickBot="1" x14ac:dyDescent="0.4">
      <c r="G36" s="252" t="s">
        <v>68</v>
      </c>
      <c r="H36" s="340">
        <v>3694.9657275040654</v>
      </c>
      <c r="I36" s="335">
        <f t="shared" si="0"/>
        <v>-7.7871090386813571E-2</v>
      </c>
      <c r="J36" s="336">
        <f t="shared" si="1"/>
        <v>-2.0511635892228635E-2</v>
      </c>
    </row>
    <row r="37" spans="2:10" x14ac:dyDescent="0.35">
      <c r="G37" s="253"/>
    </row>
    <row r="38" spans="2:10" x14ac:dyDescent="0.35"/>
    <row r="39" spans="2:10" x14ac:dyDescent="0.35">
      <c r="B39" s="473" t="s">
        <v>259</v>
      </c>
      <c r="C39" s="470"/>
      <c r="D39" s="470"/>
      <c r="E39" s="470"/>
      <c r="F39" s="470"/>
      <c r="G39" s="470"/>
      <c r="H39" s="470"/>
      <c r="I39" s="470"/>
    </row>
    <row r="40" spans="2:10" x14ac:dyDescent="0.35">
      <c r="B40" s="498" t="s">
        <v>234</v>
      </c>
      <c r="C40" s="475"/>
      <c r="D40" s="475"/>
      <c r="E40" s="475"/>
      <c r="F40" s="475"/>
      <c r="G40" s="475"/>
      <c r="H40" s="475"/>
      <c r="I40" s="475"/>
    </row>
    <row r="41" spans="2:10" x14ac:dyDescent="0.35"/>
    <row r="42" spans="2:10" x14ac:dyDescent="0.35">
      <c r="B42" s="470" t="s">
        <v>6</v>
      </c>
      <c r="C42" s="470"/>
      <c r="D42" s="470"/>
      <c r="E42" s="470"/>
      <c r="F42" s="470"/>
      <c r="G42" s="470"/>
      <c r="H42" s="470"/>
      <c r="I42" s="470"/>
    </row>
    <row r="43" spans="2:10" x14ac:dyDescent="0.35">
      <c r="B43" s="542"/>
      <c r="C43" s="543"/>
      <c r="D43" s="543"/>
      <c r="E43" s="543"/>
      <c r="F43" s="543"/>
      <c r="G43" s="543"/>
      <c r="H43" s="543"/>
      <c r="I43" s="544"/>
    </row>
    <row r="44" spans="2:10" x14ac:dyDescent="0.35">
      <c r="B44" s="545"/>
      <c r="C44" s="545"/>
      <c r="D44" s="545"/>
      <c r="E44" s="545"/>
      <c r="F44" s="545"/>
      <c r="G44" s="545"/>
      <c r="H44" s="545"/>
      <c r="I44" s="545"/>
    </row>
    <row r="45" spans="2:10" x14ac:dyDescent="0.35"/>
    <row r="46" spans="2:10" x14ac:dyDescent="0.35">
      <c r="B46" s="483" t="s">
        <v>7</v>
      </c>
      <c r="C46" s="484"/>
      <c r="D46" s="484"/>
      <c r="E46" s="484"/>
      <c r="F46" s="484"/>
      <c r="G46" s="484"/>
      <c r="H46" s="484"/>
      <c r="I46" s="485"/>
    </row>
    <row r="47" spans="2:10" ht="30" customHeight="1" x14ac:dyDescent="0.35">
      <c r="B47" s="477" t="s">
        <v>275</v>
      </c>
      <c r="C47" s="481"/>
      <c r="D47" s="481"/>
      <c r="E47" s="481"/>
      <c r="F47" s="481"/>
      <c r="G47" s="481"/>
      <c r="H47" s="481"/>
      <c r="I47" s="482"/>
    </row>
    <row r="48" spans="2:10" x14ac:dyDescent="0.35"/>
    <row r="49" spans="2:9" x14ac:dyDescent="0.35">
      <c r="B49" s="10" t="s">
        <v>149</v>
      </c>
      <c r="C49" s="490" t="s">
        <v>228</v>
      </c>
      <c r="D49" s="491"/>
      <c r="E49" s="491"/>
      <c r="F49" s="491"/>
      <c r="G49" s="491"/>
      <c r="H49" s="491"/>
      <c r="I49" s="491"/>
    </row>
    <row r="50" spans="2:9" x14ac:dyDescent="0.35">
      <c r="B50" s="10" t="s">
        <v>145</v>
      </c>
      <c r="C50" s="490">
        <v>44748</v>
      </c>
      <c r="D50" s="491"/>
      <c r="E50" s="491"/>
      <c r="F50" s="491"/>
      <c r="G50" s="491"/>
      <c r="H50" s="491"/>
      <c r="I50" s="491"/>
    </row>
    <row r="51" spans="2:9" x14ac:dyDescent="0.35">
      <c r="B51" s="124" t="s">
        <v>146</v>
      </c>
      <c r="C51" s="500" t="s">
        <v>229</v>
      </c>
      <c r="D51" s="491"/>
      <c r="E51" s="491"/>
      <c r="F51" s="491"/>
      <c r="G51" s="491"/>
      <c r="H51" s="491"/>
      <c r="I51" s="491"/>
    </row>
    <row r="52" spans="2:9" x14ac:dyDescent="0.35">
      <c r="B52" s="476" t="s">
        <v>147</v>
      </c>
      <c r="C52" s="499"/>
      <c r="D52" s="491"/>
      <c r="E52" s="491"/>
      <c r="F52" s="491"/>
      <c r="G52" s="491"/>
      <c r="H52" s="491"/>
      <c r="I52" s="491"/>
    </row>
    <row r="53" spans="2:9" x14ac:dyDescent="0.35">
      <c r="B53" s="476"/>
      <c r="C53" s="546"/>
      <c r="D53" s="491"/>
      <c r="E53" s="491"/>
      <c r="F53" s="491"/>
      <c r="G53" s="491"/>
      <c r="H53" s="491"/>
      <c r="I53" s="491"/>
    </row>
    <row r="54" spans="2:9" x14ac:dyDescent="0.35">
      <c r="B54" s="476"/>
      <c r="C54" s="472"/>
      <c r="D54" s="472"/>
      <c r="E54" s="472"/>
      <c r="F54" s="472"/>
      <c r="G54" s="472"/>
      <c r="H54" s="472"/>
      <c r="I54" s="472"/>
    </row>
    <row r="55" spans="2:9" x14ac:dyDescent="0.35"/>
    <row r="56" spans="2:9" x14ac:dyDescent="0.35"/>
    <row r="57" spans="2:9" x14ac:dyDescent="0.35"/>
  </sheetData>
  <mergeCells count="17">
    <mergeCell ref="B52:B54"/>
    <mergeCell ref="C52:I52"/>
    <mergeCell ref="C53:I53"/>
    <mergeCell ref="C54:I54"/>
    <mergeCell ref="B46:I46"/>
    <mergeCell ref="B47:I47"/>
    <mergeCell ref="C49:I49"/>
    <mergeCell ref="C50:I50"/>
    <mergeCell ref="C51:I51"/>
    <mergeCell ref="B42:I42"/>
    <mergeCell ref="B43:I43"/>
    <mergeCell ref="B44:I44"/>
    <mergeCell ref="B2:B3"/>
    <mergeCell ref="C2:D2"/>
    <mergeCell ref="C3:D3"/>
    <mergeCell ref="B39:I39"/>
    <mergeCell ref="B40:I40"/>
  </mergeCells>
  <conditionalFormatting sqref="I7:I8">
    <cfRule type="iconSet" priority="6">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hyperlinks>
    <hyperlink ref="C51" r:id="rId1" xr:uid="{A8050134-D336-4780-952D-1697058E8F60}"/>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dimension ref="A1:AF57"/>
  <sheetViews>
    <sheetView workbookViewId="0">
      <selection activeCell="K6" sqref="K6"/>
    </sheetView>
  </sheetViews>
  <sheetFormatPr defaultColWidth="0" defaultRowHeight="15.5" zeroHeight="1" x14ac:dyDescent="0.35"/>
  <cols>
    <col min="1" max="1" width="4.23046875" style="17" customWidth="1"/>
    <col min="2" max="2" width="18.84375" style="17" customWidth="1"/>
    <col min="3" max="3" width="27.07421875" style="17" customWidth="1"/>
    <col min="4" max="4" width="9.3046875" style="17" bestFit="1" customWidth="1"/>
    <col min="5" max="5" width="7.3046875" style="17" bestFit="1" customWidth="1"/>
    <col min="6" max="6" width="11.23046875" style="17" customWidth="1"/>
    <col min="7" max="7" width="11.3046875" style="17" customWidth="1"/>
    <col min="8" max="8" width="9" style="17" customWidth="1"/>
    <col min="9" max="9" width="12.84375" style="17" customWidth="1"/>
    <col min="10" max="10" width="7.3046875" style="17" customWidth="1"/>
    <col min="11" max="11" width="8.53515625" style="17" customWidth="1"/>
    <col min="12" max="12" width="6.4609375" style="17" bestFit="1" customWidth="1"/>
    <col min="13" max="15" width="6.4609375" style="17" hidden="1" customWidth="1"/>
    <col min="16" max="16" width="9.69140625" style="17" hidden="1" customWidth="1"/>
    <col min="17" max="17" width="10.69140625" style="17" hidden="1" customWidth="1"/>
    <col min="18" max="18" width="11" style="17" hidden="1" customWidth="1"/>
    <col min="19" max="19" width="6.4609375" style="17" hidden="1" customWidth="1"/>
    <col min="20" max="26" width="6.4609375" style="3" hidden="1" customWidth="1"/>
    <col min="27" max="27" width="6.53515625" style="3" hidden="1" customWidth="1"/>
    <col min="28" max="28" width="6.4609375" style="3" hidden="1" customWidth="1"/>
    <col min="29" max="29" width="7.07421875" style="3" hidden="1" customWidth="1"/>
    <col min="30" max="30" width="9.23046875" style="3" hidden="1" customWidth="1"/>
    <col min="31" max="31" width="0" style="3" hidden="1" customWidth="1"/>
    <col min="32" max="32" width="0" style="17" hidden="1" customWidth="1"/>
    <col min="33" max="16384" width="9.23046875" style="17" hidden="1"/>
  </cols>
  <sheetData>
    <row r="1" spans="1:31" x14ac:dyDescent="0.35">
      <c r="A1" s="47"/>
      <c r="B1" s="46"/>
      <c r="C1" s="46"/>
      <c r="D1" s="46"/>
      <c r="E1" s="46"/>
      <c r="F1" s="46"/>
      <c r="G1" s="46"/>
      <c r="H1" s="46"/>
      <c r="I1" s="46"/>
      <c r="J1" s="133"/>
      <c r="K1" s="133"/>
      <c r="L1" s="133"/>
      <c r="M1" s="177"/>
      <c r="N1" s="177"/>
      <c r="O1" s="177"/>
      <c r="P1" s="177"/>
      <c r="Q1" s="177"/>
      <c r="R1" s="177"/>
      <c r="S1" s="3"/>
      <c r="AE1" s="17"/>
    </row>
    <row r="2" spans="1:31" ht="39" x14ac:dyDescent="0.35">
      <c r="A2" s="54"/>
      <c r="B2" s="465" t="s">
        <v>31</v>
      </c>
      <c r="C2" s="466" t="s">
        <v>1</v>
      </c>
      <c r="D2" s="467"/>
      <c r="E2" s="79" t="s">
        <v>2</v>
      </c>
      <c r="F2" s="80" t="s">
        <v>4</v>
      </c>
      <c r="G2" s="81" t="s">
        <v>180</v>
      </c>
      <c r="H2" s="79" t="s">
        <v>3</v>
      </c>
      <c r="I2" s="54"/>
      <c r="J2" s="133"/>
      <c r="K2" s="133"/>
      <c r="L2" s="133"/>
    </row>
    <row r="3" spans="1:31" x14ac:dyDescent="0.35">
      <c r="A3" s="65"/>
      <c r="B3" s="465"/>
      <c r="C3" s="468" t="s">
        <v>232</v>
      </c>
      <c r="D3" s="469"/>
      <c r="E3" s="55">
        <v>1</v>
      </c>
      <c r="F3" s="78" t="s">
        <v>35</v>
      </c>
      <c r="G3" s="104">
        <f>I7</f>
        <v>2</v>
      </c>
      <c r="H3" s="105" t="s">
        <v>185</v>
      </c>
      <c r="I3" s="54"/>
      <c r="J3" s="133"/>
      <c r="K3" s="133"/>
      <c r="L3" s="133"/>
    </row>
    <row r="4" spans="1:31" x14ac:dyDescent="0.35">
      <c r="A4" s="48"/>
      <c r="B4" s="49"/>
      <c r="C4" s="49"/>
      <c r="D4" s="49"/>
      <c r="E4" s="49"/>
      <c r="F4" s="49"/>
      <c r="G4" s="49"/>
      <c r="H4" s="49"/>
      <c r="I4" s="49"/>
      <c r="J4" s="49"/>
      <c r="K4" s="133"/>
      <c r="L4" s="49"/>
    </row>
    <row r="5" spans="1:31" x14ac:dyDescent="0.35">
      <c r="A5" s="3"/>
      <c r="B5" s="3"/>
      <c r="C5" s="3"/>
      <c r="D5" s="3"/>
      <c r="E5" s="3"/>
      <c r="F5" s="3"/>
      <c r="G5" s="3"/>
      <c r="H5" s="3"/>
      <c r="J5" s="3"/>
      <c r="K5" s="3"/>
      <c r="L5" s="3"/>
    </row>
    <row r="6" spans="1:31" x14ac:dyDescent="0.35">
      <c r="A6" s="3"/>
      <c r="B6" s="3"/>
      <c r="C6" s="3"/>
      <c r="D6" s="3"/>
      <c r="E6" s="3"/>
      <c r="F6" s="3"/>
      <c r="G6" s="99"/>
      <c r="H6" s="99" t="s">
        <v>189</v>
      </c>
      <c r="I6" s="99" t="s">
        <v>181</v>
      </c>
      <c r="J6" s="3"/>
      <c r="K6" s="3"/>
      <c r="L6" s="3"/>
    </row>
    <row r="7" spans="1:31" x14ac:dyDescent="0.35">
      <c r="A7" s="3"/>
      <c r="B7" s="3"/>
      <c r="C7" s="3"/>
      <c r="D7" s="3"/>
      <c r="E7" s="3"/>
      <c r="F7" s="3"/>
      <c r="G7" s="99" t="s">
        <v>180</v>
      </c>
      <c r="H7" s="167">
        <f>(H36-H32)/H32</f>
        <v>-4.0750657410811256E-2</v>
      </c>
      <c r="I7" s="100">
        <f>IF(H7="No data",0,IF(H7&gt;0.05,1,IF(H7&lt;-0.05,3,2)))</f>
        <v>2</v>
      </c>
      <c r="J7" s="3"/>
      <c r="K7" s="3"/>
      <c r="L7" s="3"/>
    </row>
    <row r="8" spans="1:31" x14ac:dyDescent="0.35">
      <c r="A8" s="3"/>
      <c r="B8" s="3"/>
      <c r="C8" s="3"/>
      <c r="D8" s="3"/>
      <c r="E8" s="3"/>
      <c r="F8" s="3"/>
      <c r="G8" s="178"/>
      <c r="H8" s="179"/>
      <c r="I8" s="180"/>
      <c r="J8" s="3"/>
      <c r="K8" s="3"/>
      <c r="L8" s="3"/>
    </row>
    <row r="9" spans="1:31" x14ac:dyDescent="0.35">
      <c r="A9" s="176"/>
      <c r="B9" s="3"/>
      <c r="C9" s="3"/>
      <c r="D9" s="3"/>
      <c r="E9" s="3"/>
      <c r="F9" s="3"/>
      <c r="G9" s="3"/>
      <c r="H9" s="3"/>
    </row>
    <row r="10" spans="1:31" ht="46" x14ac:dyDescent="0.35">
      <c r="A10" s="176"/>
      <c r="B10" s="3"/>
      <c r="C10" s="3"/>
      <c r="D10" s="3"/>
      <c r="E10" s="3"/>
      <c r="F10" s="3"/>
      <c r="G10" s="254" t="s">
        <v>69</v>
      </c>
      <c r="H10" s="345" t="s">
        <v>239</v>
      </c>
      <c r="I10" s="346" t="s">
        <v>278</v>
      </c>
      <c r="J10" s="83" t="s">
        <v>65</v>
      </c>
      <c r="K10" s="83" t="s">
        <v>90</v>
      </c>
    </row>
    <row r="11" spans="1:31" x14ac:dyDescent="0.35">
      <c r="A11" s="176"/>
      <c r="B11" s="3"/>
      <c r="C11" s="3"/>
      <c r="D11" s="3"/>
      <c r="E11" s="3"/>
      <c r="F11" s="3"/>
      <c r="G11" s="254" t="s">
        <v>42</v>
      </c>
      <c r="H11" s="337">
        <v>981.2361300684679</v>
      </c>
      <c r="I11" s="341">
        <v>743.96336217626038</v>
      </c>
      <c r="J11" s="327"/>
      <c r="K11" s="327"/>
      <c r="S11" s="3"/>
      <c r="AC11" s="17"/>
      <c r="AD11" s="17"/>
      <c r="AE11" s="17"/>
    </row>
    <row r="12" spans="1:31" x14ac:dyDescent="0.35">
      <c r="A12" s="176"/>
      <c r="B12" s="3"/>
      <c r="C12" s="3"/>
      <c r="D12" s="3"/>
      <c r="E12" s="3"/>
      <c r="F12" s="3"/>
      <c r="G12" s="255" t="s">
        <v>43</v>
      </c>
      <c r="H12" s="337">
        <v>981.2361300684679</v>
      </c>
      <c r="I12" s="341">
        <v>743.96336217626038</v>
      </c>
      <c r="J12" s="329">
        <f t="shared" ref="J12:J36" si="0">(H12-$H$11)/$H$11</f>
        <v>0</v>
      </c>
      <c r="K12" s="329">
        <f t="shared" ref="K12:K36" si="1">(H12-H11)/H11</f>
        <v>0</v>
      </c>
      <c r="S12" s="3"/>
      <c r="AC12" s="17"/>
      <c r="AD12" s="17"/>
      <c r="AE12" s="17"/>
    </row>
    <row r="13" spans="1:31" x14ac:dyDescent="0.35">
      <c r="A13" s="176"/>
      <c r="B13" s="3"/>
      <c r="C13" s="3"/>
      <c r="D13" s="3"/>
      <c r="E13" s="3"/>
      <c r="F13" s="3"/>
      <c r="G13" s="255" t="s">
        <v>44</v>
      </c>
      <c r="H13" s="337">
        <v>914.79712315180223</v>
      </c>
      <c r="I13" s="341">
        <v>675.43635549795681</v>
      </c>
      <c r="J13" s="329">
        <f t="shared" si="0"/>
        <v>-6.770949915188075E-2</v>
      </c>
      <c r="K13" s="329">
        <f t="shared" si="1"/>
        <v>-6.770949915188075E-2</v>
      </c>
      <c r="S13" s="3"/>
      <c r="AC13" s="17"/>
      <c r="AD13" s="17"/>
      <c r="AE13" s="17"/>
    </row>
    <row r="14" spans="1:31" x14ac:dyDescent="0.35">
      <c r="A14" s="176"/>
      <c r="B14" s="3"/>
      <c r="C14" s="3"/>
      <c r="D14" s="3"/>
      <c r="E14" s="3"/>
      <c r="F14" s="3"/>
      <c r="G14" s="255" t="s">
        <v>45</v>
      </c>
      <c r="H14" s="337">
        <v>884.25727547726706</v>
      </c>
      <c r="I14" s="341">
        <v>631.63371104890211</v>
      </c>
      <c r="J14" s="329">
        <f t="shared" si="0"/>
        <v>-9.8833350729180688E-2</v>
      </c>
      <c r="K14" s="329">
        <f t="shared" si="1"/>
        <v>-3.3384284779246466E-2</v>
      </c>
      <c r="S14" s="3"/>
      <c r="AC14" s="17"/>
      <c r="AD14" s="17"/>
      <c r="AE14" s="17"/>
    </row>
    <row r="15" spans="1:31" x14ac:dyDescent="0.35">
      <c r="A15" s="176"/>
      <c r="B15" s="3"/>
      <c r="C15" s="3"/>
      <c r="D15" s="3"/>
      <c r="E15" s="3"/>
      <c r="F15" s="3"/>
      <c r="G15" s="255" t="s">
        <v>46</v>
      </c>
      <c r="H15" s="337">
        <v>936.65067951715253</v>
      </c>
      <c r="I15" s="341">
        <v>677.58429448442803</v>
      </c>
      <c r="J15" s="329">
        <f t="shared" si="0"/>
        <v>-4.5438044100765358E-2</v>
      </c>
      <c r="K15" s="329">
        <f t="shared" si="1"/>
        <v>5.9251312364500215E-2</v>
      </c>
      <c r="S15" s="3"/>
      <c r="AC15" s="17"/>
      <c r="AD15" s="17"/>
      <c r="AE15" s="17"/>
    </row>
    <row r="16" spans="1:31" x14ac:dyDescent="0.35">
      <c r="A16" s="176"/>
      <c r="B16" s="3"/>
      <c r="C16" s="3"/>
      <c r="D16" s="3"/>
      <c r="E16" s="3"/>
      <c r="F16" s="3"/>
      <c r="G16" s="255" t="s">
        <v>47</v>
      </c>
      <c r="H16" s="337">
        <v>818.55288244038957</v>
      </c>
      <c r="I16" s="341">
        <v>569.19399228858572</v>
      </c>
      <c r="J16" s="329">
        <f t="shared" si="0"/>
        <v>-0.16579418821107489</v>
      </c>
      <c r="K16" s="329">
        <f t="shared" si="1"/>
        <v>-0.1260852094162179</v>
      </c>
      <c r="S16" s="3"/>
      <c r="AC16" s="17"/>
      <c r="AD16" s="17"/>
      <c r="AE16" s="17"/>
    </row>
    <row r="17" spans="1:31" x14ac:dyDescent="0.35">
      <c r="A17" s="176"/>
      <c r="B17" s="3"/>
      <c r="C17" s="3"/>
      <c r="D17" s="3"/>
      <c r="E17" s="3"/>
      <c r="F17" s="3"/>
      <c r="G17" s="255" t="s">
        <v>48</v>
      </c>
      <c r="H17" s="337">
        <v>760.56708517631023</v>
      </c>
      <c r="I17" s="341">
        <v>513.33515252023653</v>
      </c>
      <c r="J17" s="329">
        <f t="shared" si="0"/>
        <v>-0.22488882964058815</v>
      </c>
      <c r="K17" s="329">
        <f t="shared" si="1"/>
        <v>-7.0839402692228756E-2</v>
      </c>
      <c r="S17" s="3"/>
      <c r="AC17" s="17"/>
      <c r="AD17" s="17"/>
      <c r="AE17" s="17"/>
    </row>
    <row r="18" spans="1:31" x14ac:dyDescent="0.35">
      <c r="A18" s="176"/>
      <c r="B18" s="3"/>
      <c r="C18" s="3"/>
      <c r="D18" s="3"/>
      <c r="E18" s="3"/>
      <c r="F18" s="3"/>
      <c r="G18" s="255" t="s">
        <v>49</v>
      </c>
      <c r="H18" s="337">
        <v>690.60533945841041</v>
      </c>
      <c r="I18" s="341">
        <v>458.52979573667659</v>
      </c>
      <c r="J18" s="329">
        <f t="shared" si="0"/>
        <v>-0.29618843181995153</v>
      </c>
      <c r="K18" s="329">
        <f t="shared" si="1"/>
        <v>-9.1986291651947688E-2</v>
      </c>
      <c r="S18" s="3"/>
      <c r="AC18" s="17"/>
      <c r="AD18" s="17"/>
      <c r="AE18" s="17"/>
    </row>
    <row r="19" spans="1:31" x14ac:dyDescent="0.35">
      <c r="A19" s="176"/>
      <c r="B19" s="3"/>
      <c r="C19" s="3"/>
      <c r="D19" s="3"/>
      <c r="E19" s="3"/>
      <c r="F19" s="3"/>
      <c r="G19" s="255" t="s">
        <v>50</v>
      </c>
      <c r="H19" s="337">
        <v>705.02939547208814</v>
      </c>
      <c r="I19" s="341">
        <v>465.5111349313238</v>
      </c>
      <c r="J19" s="329">
        <f t="shared" si="0"/>
        <v>-0.2814885491192694</v>
      </c>
      <c r="K19" s="329">
        <f t="shared" si="1"/>
        <v>2.0886105550515184E-2</v>
      </c>
      <c r="S19" s="3"/>
      <c r="AC19" s="17"/>
      <c r="AD19" s="17"/>
      <c r="AE19" s="17"/>
    </row>
    <row r="20" spans="1:31" x14ac:dyDescent="0.35">
      <c r="A20" s="176"/>
      <c r="B20" s="3"/>
      <c r="C20" s="3"/>
      <c r="D20" s="3"/>
      <c r="E20" s="3"/>
      <c r="F20" s="3"/>
      <c r="G20" s="255" t="s">
        <v>51</v>
      </c>
      <c r="H20" s="337">
        <v>722.48153655295846</v>
      </c>
      <c r="I20" s="341">
        <v>474.71045329940091</v>
      </c>
      <c r="J20" s="329">
        <f t="shared" si="0"/>
        <v>-0.26370267623294125</v>
      </c>
      <c r="K20" s="329">
        <f t="shared" si="1"/>
        <v>2.4753777917563783E-2</v>
      </c>
      <c r="S20" s="3"/>
      <c r="AC20" s="17"/>
      <c r="AD20" s="17"/>
      <c r="AE20" s="17"/>
    </row>
    <row r="21" spans="1:31" x14ac:dyDescent="0.35">
      <c r="A21" s="176"/>
      <c r="B21" s="3"/>
      <c r="C21" s="3"/>
      <c r="D21" s="3"/>
      <c r="E21" s="3"/>
      <c r="F21" s="3"/>
      <c r="G21" s="255" t="s">
        <v>52</v>
      </c>
      <c r="H21" s="337">
        <v>742.29215067135272</v>
      </c>
      <c r="I21" s="341">
        <v>504.33318345389677</v>
      </c>
      <c r="J21" s="329">
        <f t="shared" si="0"/>
        <v>-0.24351322997089636</v>
      </c>
      <c r="K21" s="329">
        <f t="shared" si="1"/>
        <v>2.7420235834555644E-2</v>
      </c>
      <c r="S21" s="3"/>
      <c r="AC21" s="17"/>
      <c r="AD21" s="17"/>
      <c r="AE21" s="17"/>
    </row>
    <row r="22" spans="1:31" x14ac:dyDescent="0.35">
      <c r="A22" s="176"/>
      <c r="B22" s="3"/>
      <c r="C22" s="3"/>
      <c r="D22" s="3"/>
      <c r="E22" s="3"/>
      <c r="F22" s="3"/>
      <c r="G22" s="255" t="s">
        <v>53</v>
      </c>
      <c r="H22" s="337">
        <v>693.03610055239039</v>
      </c>
      <c r="I22" s="341">
        <v>460.50974565041139</v>
      </c>
      <c r="J22" s="329">
        <f t="shared" si="0"/>
        <v>-0.2937111880460086</v>
      </c>
      <c r="K22" s="329">
        <f t="shared" si="1"/>
        <v>-6.6356689983066069E-2</v>
      </c>
      <c r="S22" s="3"/>
      <c r="AC22" s="17"/>
      <c r="AD22" s="17"/>
      <c r="AE22" s="17"/>
    </row>
    <row r="23" spans="1:31" x14ac:dyDescent="0.35">
      <c r="A23" s="176"/>
      <c r="B23" s="3"/>
      <c r="C23" s="3"/>
      <c r="D23" s="3"/>
      <c r="E23" s="3"/>
      <c r="F23" s="3"/>
      <c r="G23" s="255" t="s">
        <v>54</v>
      </c>
      <c r="H23" s="337">
        <v>659.86423653124984</v>
      </c>
      <c r="I23" s="341">
        <v>422.80076268451307</v>
      </c>
      <c r="J23" s="329">
        <f t="shared" si="0"/>
        <v>-0.32751738719078111</v>
      </c>
      <c r="K23" s="329">
        <f t="shared" si="1"/>
        <v>-4.7864554234188707E-2</v>
      </c>
      <c r="S23" s="3"/>
      <c r="AC23" s="17"/>
      <c r="AD23" s="17"/>
      <c r="AE23" s="17"/>
    </row>
    <row r="24" spans="1:31" x14ac:dyDescent="0.35">
      <c r="A24" s="176"/>
      <c r="B24" s="3"/>
      <c r="C24" s="3"/>
      <c r="D24" s="3"/>
      <c r="E24" s="3"/>
      <c r="F24" s="3"/>
      <c r="G24" s="255" t="s">
        <v>55</v>
      </c>
      <c r="H24" s="337">
        <v>534.57826580784695</v>
      </c>
      <c r="I24" s="341">
        <v>317.33027994018704</v>
      </c>
      <c r="J24" s="329">
        <f t="shared" si="0"/>
        <v>-0.4551991621318045</v>
      </c>
      <c r="K24" s="329">
        <f t="shared" si="1"/>
        <v>-0.18986628428599434</v>
      </c>
      <c r="S24" s="3"/>
      <c r="AC24" s="17"/>
      <c r="AD24" s="17"/>
      <c r="AE24" s="17"/>
    </row>
    <row r="25" spans="1:31" x14ac:dyDescent="0.35">
      <c r="A25" s="176"/>
      <c r="B25" s="3"/>
      <c r="C25" s="3"/>
      <c r="D25" s="3"/>
      <c r="E25" s="3"/>
      <c r="F25" s="3"/>
      <c r="G25" s="255" t="s">
        <v>56</v>
      </c>
      <c r="H25" s="337">
        <v>562.53344994301938</v>
      </c>
      <c r="I25" s="341">
        <v>347.98921220762679</v>
      </c>
      <c r="J25" s="329">
        <f t="shared" si="0"/>
        <v>-0.42670939980189337</v>
      </c>
      <c r="K25" s="329">
        <f t="shared" si="1"/>
        <v>5.2293903293892732E-2</v>
      </c>
    </row>
    <row r="26" spans="1:31" x14ac:dyDescent="0.35">
      <c r="A26" s="176"/>
      <c r="B26" s="3"/>
      <c r="C26" s="3"/>
      <c r="D26" s="3"/>
      <c r="E26" s="3"/>
      <c r="F26" s="3"/>
      <c r="G26" s="255" t="s">
        <v>57</v>
      </c>
      <c r="H26" s="337">
        <v>596.68632097505315</v>
      </c>
      <c r="I26" s="341">
        <v>377.39674031145131</v>
      </c>
      <c r="J26" s="329">
        <f t="shared" si="0"/>
        <v>-0.39190343415767004</v>
      </c>
      <c r="K26" s="329">
        <f t="shared" si="1"/>
        <v>6.0712604797978173E-2</v>
      </c>
    </row>
    <row r="27" spans="1:31" x14ac:dyDescent="0.35">
      <c r="A27" s="176"/>
      <c r="B27" s="103"/>
      <c r="C27" s="103"/>
      <c r="D27" s="103"/>
      <c r="E27" s="103"/>
      <c r="F27" s="103"/>
      <c r="G27" s="255" t="s">
        <v>58</v>
      </c>
      <c r="H27" s="337">
        <v>596.20357416916136</v>
      </c>
      <c r="I27" s="341">
        <v>375.0933364365298</v>
      </c>
      <c r="J27" s="329">
        <f t="shared" si="0"/>
        <v>-0.3923954123789144</v>
      </c>
      <c r="K27" s="329">
        <f t="shared" si="1"/>
        <v>-8.0904620890743714E-4</v>
      </c>
      <c r="L27" s="3"/>
      <c r="M27" s="3"/>
      <c r="S27" s="3"/>
    </row>
    <row r="28" spans="1:31" x14ac:dyDescent="0.35">
      <c r="A28" s="176"/>
      <c r="G28" s="255" t="s">
        <v>59</v>
      </c>
      <c r="H28" s="337">
        <v>594.83473392382894</v>
      </c>
      <c r="I28" s="341">
        <v>369.0582308343773</v>
      </c>
      <c r="J28" s="329">
        <f t="shared" si="0"/>
        <v>-0.39379042852577895</v>
      </c>
      <c r="K28" s="329">
        <f t="shared" si="1"/>
        <v>-2.29592760700901E-3</v>
      </c>
      <c r="T28" s="17"/>
      <c r="U28" s="17"/>
      <c r="V28" s="17"/>
      <c r="W28" s="17"/>
      <c r="X28" s="17"/>
      <c r="Y28" s="17"/>
      <c r="Z28" s="17"/>
      <c r="AA28" s="17"/>
      <c r="AB28" s="17"/>
      <c r="AC28" s="17"/>
    </row>
    <row r="29" spans="1:31" x14ac:dyDescent="0.35">
      <c r="A29" s="176"/>
      <c r="G29" s="255" t="s">
        <v>60</v>
      </c>
      <c r="H29" s="337">
        <v>613.33833429497395</v>
      </c>
      <c r="I29" s="341">
        <v>383.2043643937053</v>
      </c>
      <c r="J29" s="329">
        <f t="shared" si="0"/>
        <v>-0.37493298962383609</v>
      </c>
      <c r="K29" s="329">
        <f t="shared" si="1"/>
        <v>3.1107128275926259E-2</v>
      </c>
      <c r="T29" s="17"/>
      <c r="U29" s="17"/>
      <c r="V29" s="17"/>
      <c r="W29" s="17"/>
      <c r="X29" s="17"/>
      <c r="Y29" s="17"/>
      <c r="Z29" s="17"/>
      <c r="AA29" s="17"/>
      <c r="AB29" s="17"/>
      <c r="AC29" s="17"/>
    </row>
    <row r="30" spans="1:31" x14ac:dyDescent="0.35">
      <c r="G30" s="255" t="s">
        <v>61</v>
      </c>
      <c r="H30" s="337">
        <v>678.95819057982465</v>
      </c>
      <c r="I30" s="341">
        <v>434.28676345123063</v>
      </c>
      <c r="J30" s="329">
        <f t="shared" si="0"/>
        <v>-0.30805830546369217</v>
      </c>
      <c r="K30" s="329">
        <f t="shared" si="1"/>
        <v>0.10698802376388236</v>
      </c>
    </row>
    <row r="31" spans="1:31" ht="16" thickBot="1" x14ac:dyDescent="0.4">
      <c r="G31" s="256" t="s">
        <v>62</v>
      </c>
      <c r="H31" s="338">
        <v>583.90712133244722</v>
      </c>
      <c r="I31" s="342">
        <v>334.70652562767054</v>
      </c>
      <c r="J31" s="331">
        <f t="shared" si="0"/>
        <v>-0.40492700641617851</v>
      </c>
      <c r="K31" s="331">
        <f t="shared" si="1"/>
        <v>-0.1399954674178164</v>
      </c>
    </row>
    <row r="32" spans="1:31" x14ac:dyDescent="0.35">
      <c r="G32" s="257" t="s">
        <v>63</v>
      </c>
      <c r="H32" s="339">
        <v>666.95636040079785</v>
      </c>
      <c r="I32" s="343">
        <v>414.6919940454805</v>
      </c>
      <c r="J32" s="347">
        <f t="shared" si="0"/>
        <v>-0.32028964286684031</v>
      </c>
      <c r="K32" s="333">
        <f t="shared" si="1"/>
        <v>0.14223022127018484</v>
      </c>
    </row>
    <row r="33" spans="2:11" x14ac:dyDescent="0.35">
      <c r="G33" s="258" t="s">
        <v>64</v>
      </c>
      <c r="H33" s="337">
        <v>693.21361940003055</v>
      </c>
      <c r="I33" s="341">
        <v>436.04966286786885</v>
      </c>
      <c r="J33" s="329">
        <f t="shared" si="0"/>
        <v>-0.29353027456127195</v>
      </c>
      <c r="K33" s="334">
        <f t="shared" si="1"/>
        <v>3.9368781165013224E-2</v>
      </c>
    </row>
    <row r="34" spans="2:11" x14ac:dyDescent="0.35">
      <c r="G34" s="258" t="s">
        <v>66</v>
      </c>
      <c r="H34" s="337">
        <v>650.54677152067632</v>
      </c>
      <c r="I34" s="341">
        <v>395.86284133945236</v>
      </c>
      <c r="J34" s="329">
        <f t="shared" si="0"/>
        <v>-0.3370130271545515</v>
      </c>
      <c r="K34" s="334">
        <f t="shared" si="1"/>
        <v>-6.1549350280050708E-2</v>
      </c>
    </row>
    <row r="35" spans="2:11" x14ac:dyDescent="0.35">
      <c r="G35" s="258" t="s">
        <v>67</v>
      </c>
      <c r="H35" s="337">
        <v>658.27430360956214</v>
      </c>
      <c r="I35" s="341">
        <v>401.7089855374017</v>
      </c>
      <c r="J35" s="329">
        <f t="shared" si="0"/>
        <v>-0.32913772389972062</v>
      </c>
      <c r="K35" s="334">
        <f t="shared" si="1"/>
        <v>1.1878518850877456E-2</v>
      </c>
    </row>
    <row r="36" spans="2:11" ht="16" thickBot="1" x14ac:dyDescent="0.4">
      <c r="G36" s="259" t="s">
        <v>68</v>
      </c>
      <c r="H36" s="340">
        <v>639.77745025014337</v>
      </c>
      <c r="I36" s="344">
        <v>385.8146093806829</v>
      </c>
      <c r="J36" s="348">
        <f t="shared" si="0"/>
        <v>-0.34798828676895388</v>
      </c>
      <c r="K36" s="336">
        <f t="shared" si="1"/>
        <v>-2.8099005624241533E-2</v>
      </c>
    </row>
    <row r="37" spans="2:11" x14ac:dyDescent="0.35">
      <c r="G37" s="183"/>
      <c r="H37" s="183"/>
      <c r="I37" s="183"/>
      <c r="J37" s="184"/>
      <c r="K37" s="184"/>
    </row>
    <row r="38" spans="2:11" x14ac:dyDescent="0.35"/>
    <row r="39" spans="2:11" x14ac:dyDescent="0.35">
      <c r="B39" s="473" t="s">
        <v>259</v>
      </c>
      <c r="C39" s="470"/>
      <c r="D39" s="470"/>
      <c r="E39" s="470"/>
      <c r="F39" s="470"/>
      <c r="G39" s="470"/>
      <c r="H39" s="470"/>
      <c r="I39" s="470"/>
    </row>
    <row r="40" spans="2:11" x14ac:dyDescent="0.35">
      <c r="B40" s="498" t="s">
        <v>236</v>
      </c>
      <c r="C40" s="475"/>
      <c r="D40" s="475"/>
      <c r="E40" s="475"/>
      <c r="F40" s="475"/>
      <c r="G40" s="475"/>
      <c r="H40" s="475"/>
      <c r="I40" s="475"/>
    </row>
    <row r="41" spans="2:11" x14ac:dyDescent="0.35"/>
    <row r="42" spans="2:11" x14ac:dyDescent="0.35">
      <c r="B42" s="470" t="s">
        <v>6</v>
      </c>
      <c r="C42" s="470"/>
      <c r="D42" s="470"/>
      <c r="E42" s="470"/>
      <c r="F42" s="470"/>
      <c r="G42" s="470"/>
      <c r="H42" s="470"/>
      <c r="I42" s="470"/>
    </row>
    <row r="43" spans="2:11" x14ac:dyDescent="0.35">
      <c r="B43" s="542"/>
      <c r="C43" s="543"/>
      <c r="D43" s="543"/>
      <c r="E43" s="543"/>
      <c r="F43" s="543"/>
      <c r="G43" s="543"/>
      <c r="H43" s="543"/>
      <c r="I43" s="544"/>
    </row>
    <row r="44" spans="2:11" x14ac:dyDescent="0.35">
      <c r="B44" s="545"/>
      <c r="C44" s="545"/>
      <c r="D44" s="545"/>
      <c r="E44" s="545"/>
      <c r="F44" s="545"/>
      <c r="G44" s="545"/>
      <c r="H44" s="545"/>
      <c r="I44" s="545"/>
    </row>
    <row r="45" spans="2:11" x14ac:dyDescent="0.35"/>
    <row r="46" spans="2:11" x14ac:dyDescent="0.35">
      <c r="B46" s="483" t="s">
        <v>7</v>
      </c>
      <c r="C46" s="484"/>
      <c r="D46" s="484"/>
      <c r="E46" s="484"/>
      <c r="F46" s="484"/>
      <c r="G46" s="484"/>
      <c r="H46" s="484"/>
      <c r="I46" s="485"/>
    </row>
    <row r="47" spans="2:11" ht="42.65" customHeight="1" x14ac:dyDescent="0.35">
      <c r="B47" s="477" t="s">
        <v>276</v>
      </c>
      <c r="C47" s="481"/>
      <c r="D47" s="481"/>
      <c r="E47" s="481"/>
      <c r="F47" s="481"/>
      <c r="G47" s="481"/>
      <c r="H47" s="481"/>
      <c r="I47" s="482"/>
    </row>
    <row r="48" spans="2:11" x14ac:dyDescent="0.35"/>
    <row r="49" spans="2:9" x14ac:dyDescent="0.35">
      <c r="B49" s="10" t="s">
        <v>149</v>
      </c>
      <c r="C49" s="490" t="s">
        <v>228</v>
      </c>
      <c r="D49" s="491"/>
      <c r="E49" s="491"/>
      <c r="F49" s="491"/>
      <c r="G49" s="491"/>
      <c r="H49" s="491"/>
      <c r="I49" s="491"/>
    </row>
    <row r="50" spans="2:9" x14ac:dyDescent="0.35">
      <c r="B50" s="10" t="s">
        <v>145</v>
      </c>
      <c r="C50" s="490">
        <v>44748</v>
      </c>
      <c r="D50" s="491"/>
      <c r="E50" s="491"/>
      <c r="F50" s="491"/>
      <c r="G50" s="491"/>
      <c r="H50" s="491"/>
      <c r="I50" s="491"/>
    </row>
    <row r="51" spans="2:9" x14ac:dyDescent="0.35">
      <c r="B51" s="124" t="s">
        <v>146</v>
      </c>
      <c r="C51" s="500" t="s">
        <v>229</v>
      </c>
      <c r="D51" s="491"/>
      <c r="E51" s="491"/>
      <c r="F51" s="491"/>
      <c r="G51" s="491"/>
      <c r="H51" s="491"/>
      <c r="I51" s="491"/>
    </row>
    <row r="52" spans="2:9" x14ac:dyDescent="0.35">
      <c r="B52" s="476" t="s">
        <v>147</v>
      </c>
      <c r="C52" s="499"/>
      <c r="D52" s="491"/>
      <c r="E52" s="491"/>
      <c r="F52" s="491"/>
      <c r="G52" s="491"/>
      <c r="H52" s="491"/>
      <c r="I52" s="491"/>
    </row>
    <row r="53" spans="2:9" x14ac:dyDescent="0.35">
      <c r="B53" s="476"/>
      <c r="C53" s="546"/>
      <c r="D53" s="491"/>
      <c r="E53" s="491"/>
      <c r="F53" s="491"/>
      <c r="G53" s="491"/>
      <c r="H53" s="491"/>
      <c r="I53" s="491"/>
    </row>
    <row r="54" spans="2:9" x14ac:dyDescent="0.35">
      <c r="B54" s="476"/>
      <c r="C54" s="472"/>
      <c r="D54" s="472"/>
      <c r="E54" s="472"/>
      <c r="F54" s="472"/>
      <c r="G54" s="472"/>
      <c r="H54" s="472"/>
      <c r="I54" s="472"/>
    </row>
    <row r="55" spans="2:9" x14ac:dyDescent="0.35"/>
    <row r="56" spans="2:9" x14ac:dyDescent="0.35"/>
    <row r="57" spans="2:9" x14ac:dyDescent="0.35"/>
  </sheetData>
  <mergeCells count="17">
    <mergeCell ref="C49:I49"/>
    <mergeCell ref="C50:I50"/>
    <mergeCell ref="C51:I51"/>
    <mergeCell ref="B52:B54"/>
    <mergeCell ref="C52:I52"/>
    <mergeCell ref="C53:I53"/>
    <mergeCell ref="C54:I54"/>
    <mergeCell ref="B2:B3"/>
    <mergeCell ref="C2:D2"/>
    <mergeCell ref="C3:D3"/>
    <mergeCell ref="B39:I39"/>
    <mergeCell ref="B40:I40"/>
    <mergeCell ref="B42:I42"/>
    <mergeCell ref="B43:I43"/>
    <mergeCell ref="B44:I44"/>
    <mergeCell ref="B46:I46"/>
    <mergeCell ref="B47:I47"/>
  </mergeCells>
  <conditionalFormatting sqref="I7:I8">
    <cfRule type="iconSet" priority="6">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hyperlinks>
    <hyperlink ref="C51" r:id="rId1" xr:uid="{DE8DFE1D-1E0F-4D75-B36B-D1C4776D1F22}"/>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dimension ref="A1:AE59"/>
  <sheetViews>
    <sheetView workbookViewId="0">
      <selection activeCell="J6" sqref="J6"/>
    </sheetView>
  </sheetViews>
  <sheetFormatPr defaultColWidth="0" defaultRowHeight="15.5" zeroHeight="1" x14ac:dyDescent="0.35"/>
  <cols>
    <col min="1" max="1" width="4.23046875" style="17" customWidth="1"/>
    <col min="2" max="2" width="20" style="17" customWidth="1"/>
    <col min="3" max="3" width="25.84375" style="17" customWidth="1"/>
    <col min="4" max="4" width="9.3046875" style="17" bestFit="1" customWidth="1"/>
    <col min="5" max="5" width="7.3046875" style="17" bestFit="1" customWidth="1"/>
    <col min="6" max="6" width="10.84375" style="17" customWidth="1"/>
    <col min="7" max="7" width="13.07421875" style="17" customWidth="1"/>
    <col min="8" max="8" width="15.07421875" style="17" customWidth="1"/>
    <col min="9" max="9" width="12.69140625" style="17" customWidth="1"/>
    <col min="10" max="10" width="8.3046875" style="17" customWidth="1"/>
    <col min="11" max="11" width="6.4609375" style="17" bestFit="1" customWidth="1"/>
    <col min="12" max="15" width="6.4609375" style="17" hidden="1" customWidth="1"/>
    <col min="16" max="16" width="10.53515625" style="17" hidden="1" customWidth="1"/>
    <col min="17" max="17" width="13.53515625" style="17" hidden="1" customWidth="1"/>
    <col min="18" max="18" width="10.84375" style="17" hidden="1" customWidth="1"/>
    <col min="19" max="19" width="8.84375" style="17" hidden="1" customWidth="1"/>
    <col min="20" max="26" width="6.4609375" style="3" hidden="1" customWidth="1"/>
    <col min="27" max="27" width="6.53515625" style="3" hidden="1" customWidth="1"/>
    <col min="28" max="28" width="6.4609375" style="3" hidden="1" customWidth="1"/>
    <col min="29" max="29" width="7.07421875" style="3" hidden="1" customWidth="1"/>
    <col min="30" max="30" width="9.23046875" style="3" hidden="1" customWidth="1"/>
    <col min="31" max="31" width="0" style="3" hidden="1" customWidth="1"/>
    <col min="32" max="16384" width="9.23046875" style="3" hidden="1"/>
  </cols>
  <sheetData>
    <row r="1" spans="1:19" x14ac:dyDescent="0.35">
      <c r="A1" s="47"/>
      <c r="B1" s="46"/>
      <c r="C1" s="46"/>
      <c r="D1" s="46"/>
      <c r="E1" s="46"/>
      <c r="F1" s="46"/>
      <c r="G1" s="46"/>
      <c r="H1" s="46"/>
      <c r="I1" s="46"/>
      <c r="J1" s="133"/>
      <c r="K1" s="133"/>
      <c r="L1" s="133"/>
      <c r="M1" s="177"/>
      <c r="N1" s="177"/>
      <c r="O1" s="177"/>
      <c r="P1" s="177"/>
      <c r="Q1" s="177"/>
      <c r="R1" s="177"/>
      <c r="S1" s="177"/>
    </row>
    <row r="2" spans="1:19" ht="39" x14ac:dyDescent="0.35">
      <c r="A2" s="54"/>
      <c r="B2" s="465" t="s">
        <v>34</v>
      </c>
      <c r="C2" s="466" t="s">
        <v>1</v>
      </c>
      <c r="D2" s="467"/>
      <c r="E2" s="79" t="s">
        <v>2</v>
      </c>
      <c r="F2" s="80" t="s">
        <v>4</v>
      </c>
      <c r="G2" s="81" t="s">
        <v>180</v>
      </c>
      <c r="H2" s="79" t="s">
        <v>3</v>
      </c>
      <c r="I2" s="54"/>
      <c r="J2" s="133"/>
      <c r="K2" s="133"/>
      <c r="L2" s="133"/>
      <c r="N2" s="3"/>
      <c r="O2" s="3"/>
      <c r="P2" s="3"/>
      <c r="Q2" s="3"/>
    </row>
    <row r="3" spans="1:19" x14ac:dyDescent="0.35">
      <c r="A3" s="65"/>
      <c r="B3" s="465"/>
      <c r="C3" s="468" t="s">
        <v>233</v>
      </c>
      <c r="D3" s="469"/>
      <c r="E3" s="55">
        <v>1</v>
      </c>
      <c r="F3" s="78" t="s">
        <v>35</v>
      </c>
      <c r="G3" s="104">
        <f>I7</f>
        <v>2</v>
      </c>
      <c r="H3" s="105" t="s">
        <v>185</v>
      </c>
      <c r="I3" s="54"/>
      <c r="J3" s="133"/>
      <c r="K3" s="133"/>
      <c r="L3" s="133"/>
      <c r="N3" s="3"/>
      <c r="O3" s="3"/>
      <c r="P3" s="3"/>
      <c r="Q3" s="3"/>
    </row>
    <row r="4" spans="1:19" x14ac:dyDescent="0.35">
      <c r="A4" s="48"/>
      <c r="B4" s="49"/>
      <c r="C4" s="49"/>
      <c r="D4" s="49"/>
      <c r="E4" s="49"/>
      <c r="F4" s="49"/>
      <c r="G4" s="49"/>
      <c r="H4" s="49"/>
      <c r="I4" s="49"/>
      <c r="J4" s="49"/>
      <c r="K4" s="49"/>
      <c r="L4" s="49"/>
      <c r="N4" s="3"/>
      <c r="O4" s="3"/>
      <c r="P4" s="3"/>
      <c r="Q4" s="3"/>
    </row>
    <row r="5" spans="1:19" x14ac:dyDescent="0.35">
      <c r="A5" s="3"/>
      <c r="B5" s="3"/>
      <c r="C5" s="3"/>
      <c r="D5" s="3"/>
      <c r="E5" s="3"/>
      <c r="F5" s="3"/>
      <c r="G5" s="3"/>
      <c r="H5" s="3"/>
      <c r="J5" s="3"/>
      <c r="K5" s="3"/>
      <c r="L5" s="3"/>
      <c r="N5" s="3"/>
      <c r="O5" s="3"/>
      <c r="P5" s="3"/>
      <c r="Q5" s="3"/>
    </row>
    <row r="6" spans="1:19" x14ac:dyDescent="0.35">
      <c r="A6" s="3"/>
      <c r="B6" s="3"/>
      <c r="C6" s="3"/>
      <c r="D6" s="3"/>
      <c r="E6" s="3"/>
      <c r="F6" s="3"/>
      <c r="G6" s="181"/>
      <c r="H6" s="181" t="s">
        <v>189</v>
      </c>
      <c r="I6" s="181" t="s">
        <v>181</v>
      </c>
      <c r="J6" s="3"/>
      <c r="K6" s="3"/>
      <c r="L6" s="3"/>
      <c r="N6" s="3"/>
      <c r="O6" s="3"/>
      <c r="P6" s="3"/>
      <c r="Q6" s="3"/>
    </row>
    <row r="7" spans="1:19" x14ac:dyDescent="0.35">
      <c r="A7" s="3"/>
      <c r="B7" s="3"/>
      <c r="C7" s="3"/>
      <c r="D7" s="3"/>
      <c r="E7" s="3"/>
      <c r="F7" s="3"/>
      <c r="G7" s="181" t="s">
        <v>180</v>
      </c>
      <c r="H7" s="175">
        <f>(H36-H32)/H32</f>
        <v>-1.6535345498783424E-2</v>
      </c>
      <c r="I7" s="182">
        <f>IF(H7="No data",0,IF(H7&gt;0.05,1,IF(H7&lt;-0.05,3,2)))</f>
        <v>2</v>
      </c>
      <c r="J7" s="3"/>
      <c r="K7" s="3"/>
      <c r="L7" s="3"/>
      <c r="N7" s="3"/>
      <c r="O7" s="3"/>
      <c r="P7" s="3"/>
      <c r="Q7" s="3"/>
    </row>
    <row r="8" spans="1:19" x14ac:dyDescent="0.35">
      <c r="A8" s="176"/>
      <c r="B8" s="3"/>
      <c r="C8" s="3"/>
      <c r="D8" s="3"/>
      <c r="E8" s="3"/>
      <c r="F8" s="3"/>
      <c r="G8" s="3"/>
      <c r="H8" s="3"/>
      <c r="N8" s="3"/>
      <c r="O8" s="3"/>
      <c r="P8" s="3"/>
      <c r="Q8" s="3"/>
    </row>
    <row r="9" spans="1:19" x14ac:dyDescent="0.35">
      <c r="A9" s="176"/>
      <c r="B9" s="3"/>
      <c r="C9" s="3"/>
      <c r="D9" s="3"/>
      <c r="E9" s="3"/>
      <c r="F9" s="3"/>
      <c r="G9" s="3"/>
      <c r="H9" s="3"/>
      <c r="N9" s="3"/>
      <c r="O9" s="3"/>
      <c r="P9" s="3"/>
      <c r="Q9" s="3"/>
      <c r="R9" s="3"/>
      <c r="S9" s="3"/>
    </row>
    <row r="10" spans="1:19" ht="46" x14ac:dyDescent="0.35">
      <c r="A10" s="176"/>
      <c r="B10" s="3"/>
      <c r="C10" s="3"/>
      <c r="D10" s="3"/>
      <c r="E10" s="3"/>
      <c r="F10" s="3"/>
      <c r="G10" s="254" t="s">
        <v>69</v>
      </c>
      <c r="H10" s="172" t="s">
        <v>240</v>
      </c>
      <c r="I10" s="83" t="s">
        <v>65</v>
      </c>
      <c r="J10" s="83" t="s">
        <v>90</v>
      </c>
      <c r="N10" s="3"/>
      <c r="O10" s="3"/>
      <c r="P10" s="3"/>
      <c r="Q10" s="3"/>
      <c r="R10" s="3"/>
      <c r="S10" s="3"/>
    </row>
    <row r="11" spans="1:19" x14ac:dyDescent="0.35">
      <c r="A11" s="176"/>
      <c r="B11" s="3"/>
      <c r="C11" s="3"/>
      <c r="D11" s="3"/>
      <c r="E11" s="3"/>
      <c r="F11" s="3"/>
      <c r="G11" s="254" t="s">
        <v>42</v>
      </c>
      <c r="H11" s="337">
        <v>609.28367575799723</v>
      </c>
      <c r="I11" s="326"/>
      <c r="J11" s="327"/>
      <c r="N11" s="3"/>
      <c r="O11" s="3"/>
      <c r="P11" s="3"/>
      <c r="Q11" s="3"/>
      <c r="R11" s="3"/>
      <c r="S11" s="3"/>
    </row>
    <row r="12" spans="1:19" x14ac:dyDescent="0.35">
      <c r="A12" s="176"/>
      <c r="B12" s="3"/>
      <c r="C12" s="3"/>
      <c r="D12" s="3"/>
      <c r="E12" s="3"/>
      <c r="F12" s="3"/>
      <c r="G12" s="255" t="s">
        <v>43</v>
      </c>
      <c r="H12" s="337">
        <v>609.28367575799723</v>
      </c>
      <c r="I12" s="328">
        <f t="shared" ref="I12:I36" si="0">(H12-$H$11)/$H$11</f>
        <v>0</v>
      </c>
      <c r="J12" s="329">
        <f t="shared" ref="J12:J36" si="1">(H12-H11)/H11</f>
        <v>0</v>
      </c>
      <c r="N12" s="3"/>
      <c r="O12" s="3"/>
      <c r="P12" s="3"/>
      <c r="Q12" s="3"/>
      <c r="R12" s="3"/>
      <c r="S12" s="3"/>
    </row>
    <row r="13" spans="1:19" x14ac:dyDescent="0.35">
      <c r="A13" s="176"/>
      <c r="B13" s="3"/>
      <c r="C13" s="3"/>
      <c r="D13" s="3"/>
      <c r="E13" s="3"/>
      <c r="F13" s="3"/>
      <c r="G13" s="255" t="s">
        <v>44</v>
      </c>
      <c r="H13" s="337">
        <v>619.96465017441585</v>
      </c>
      <c r="I13" s="328">
        <f t="shared" si="0"/>
        <v>1.7530380086304861E-2</v>
      </c>
      <c r="J13" s="329">
        <f t="shared" si="1"/>
        <v>1.7530380086304861E-2</v>
      </c>
      <c r="N13" s="3"/>
      <c r="O13" s="3"/>
      <c r="P13" s="3"/>
      <c r="Q13" s="3"/>
      <c r="R13" s="3"/>
      <c r="S13" s="3"/>
    </row>
    <row r="14" spans="1:19" x14ac:dyDescent="0.35">
      <c r="A14" s="176"/>
      <c r="B14" s="3"/>
      <c r="C14" s="3"/>
      <c r="D14" s="3"/>
      <c r="E14" s="3"/>
      <c r="F14" s="3"/>
      <c r="G14" s="255" t="s">
        <v>45</v>
      </c>
      <c r="H14" s="337">
        <v>602.88568323220454</v>
      </c>
      <c r="I14" s="328">
        <f t="shared" si="0"/>
        <v>-1.0500843499266705E-2</v>
      </c>
      <c r="J14" s="329">
        <f t="shared" si="1"/>
        <v>-2.7548291563731012E-2</v>
      </c>
      <c r="N14" s="3"/>
      <c r="O14" s="3"/>
      <c r="P14" s="3"/>
      <c r="Q14" s="3"/>
      <c r="R14" s="3"/>
      <c r="S14" s="3"/>
    </row>
    <row r="15" spans="1:19" x14ac:dyDescent="0.35">
      <c r="A15" s="176"/>
      <c r="B15" s="3"/>
      <c r="C15" s="3"/>
      <c r="D15" s="3"/>
      <c r="E15" s="3"/>
      <c r="F15" s="3"/>
      <c r="G15" s="255" t="s">
        <v>46</v>
      </c>
      <c r="H15" s="337">
        <v>596.70250306467358</v>
      </c>
      <c r="I15" s="328">
        <f t="shared" si="0"/>
        <v>-2.0649121573250218E-2</v>
      </c>
      <c r="J15" s="329">
        <f t="shared" si="1"/>
        <v>-1.0255974456685645E-2</v>
      </c>
      <c r="N15" s="3"/>
      <c r="O15" s="3"/>
      <c r="P15" s="3"/>
      <c r="Q15" s="3"/>
      <c r="R15" s="3"/>
      <c r="S15" s="3"/>
    </row>
    <row r="16" spans="1:19" x14ac:dyDescent="0.35">
      <c r="A16" s="176"/>
      <c r="B16" s="3"/>
      <c r="C16" s="3"/>
      <c r="D16" s="3"/>
      <c r="E16" s="3"/>
      <c r="F16" s="3"/>
      <c r="G16" s="255" t="s">
        <v>47</v>
      </c>
      <c r="H16" s="337">
        <v>574.72515472052055</v>
      </c>
      <c r="I16" s="328">
        <f t="shared" si="0"/>
        <v>-5.6719919493137802E-2</v>
      </c>
      <c r="J16" s="329">
        <f t="shared" si="1"/>
        <v>-3.6831332584121933E-2</v>
      </c>
      <c r="N16" s="3"/>
      <c r="O16" s="3"/>
      <c r="P16" s="3"/>
      <c r="Q16" s="3"/>
      <c r="R16" s="3"/>
      <c r="S16" s="3"/>
    </row>
    <row r="17" spans="1:19" x14ac:dyDescent="0.35">
      <c r="A17" s="176"/>
      <c r="B17" s="3"/>
      <c r="C17" s="3"/>
      <c r="D17" s="3"/>
      <c r="E17" s="3"/>
      <c r="F17" s="3"/>
      <c r="G17" s="255" t="s">
        <v>48</v>
      </c>
      <c r="H17" s="337">
        <v>583.93847385098525</v>
      </c>
      <c r="I17" s="328">
        <f t="shared" si="0"/>
        <v>-4.1598360362241023E-2</v>
      </c>
      <c r="J17" s="329">
        <f t="shared" si="1"/>
        <v>1.6030826308524784E-2</v>
      </c>
      <c r="N17" s="3"/>
      <c r="O17" s="3"/>
      <c r="P17" s="3"/>
      <c r="Q17" s="3"/>
      <c r="R17" s="3"/>
      <c r="S17" s="3"/>
    </row>
    <row r="18" spans="1:19" x14ac:dyDescent="0.35">
      <c r="A18" s="176"/>
      <c r="B18" s="3"/>
      <c r="C18" s="3"/>
      <c r="D18" s="3"/>
      <c r="E18" s="3"/>
      <c r="F18" s="3"/>
      <c r="G18" s="255" t="s">
        <v>49</v>
      </c>
      <c r="H18" s="337">
        <v>580.71235228365651</v>
      </c>
      <c r="I18" s="328">
        <f t="shared" si="0"/>
        <v>-4.6893302103975985E-2</v>
      </c>
      <c r="J18" s="329">
        <f t="shared" si="1"/>
        <v>-5.5247628162825996E-3</v>
      </c>
      <c r="N18" s="3"/>
      <c r="O18" s="3"/>
      <c r="P18" s="3"/>
      <c r="Q18" s="3"/>
      <c r="R18" s="3"/>
      <c r="S18" s="3"/>
    </row>
    <row r="19" spans="1:19" x14ac:dyDescent="0.35">
      <c r="A19" s="176"/>
      <c r="B19" s="3"/>
      <c r="C19" s="3"/>
      <c r="D19" s="3"/>
      <c r="E19" s="3"/>
      <c r="F19" s="3"/>
      <c r="G19" s="255" t="s">
        <v>50</v>
      </c>
      <c r="H19" s="337">
        <v>576.97378186248329</v>
      </c>
      <c r="I19" s="328">
        <f t="shared" si="0"/>
        <v>-5.3029311601558778E-2</v>
      </c>
      <c r="J19" s="329">
        <f t="shared" si="1"/>
        <v>-6.4379040784499596E-3</v>
      </c>
      <c r="N19" s="3"/>
      <c r="O19" s="3"/>
      <c r="P19" s="3"/>
      <c r="Q19" s="3"/>
      <c r="R19" s="3"/>
      <c r="S19" s="3"/>
    </row>
    <row r="20" spans="1:19" x14ac:dyDescent="0.35">
      <c r="A20" s="176"/>
      <c r="B20" s="3"/>
      <c r="C20" s="3"/>
      <c r="D20" s="3"/>
      <c r="E20" s="3"/>
      <c r="F20" s="3"/>
      <c r="G20" s="255" t="s">
        <v>51</v>
      </c>
      <c r="H20" s="337">
        <v>556.4994976470872</v>
      </c>
      <c r="I20" s="328">
        <f t="shared" si="0"/>
        <v>-8.6633173037571259E-2</v>
      </c>
      <c r="J20" s="329">
        <f t="shared" si="1"/>
        <v>-3.548564052478205E-2</v>
      </c>
      <c r="N20" s="3"/>
      <c r="O20" s="3"/>
      <c r="P20" s="3"/>
      <c r="Q20" s="3"/>
      <c r="R20" s="3"/>
      <c r="S20" s="3"/>
    </row>
    <row r="21" spans="1:19" x14ac:dyDescent="0.35">
      <c r="A21" s="176"/>
      <c r="B21" s="3"/>
      <c r="C21" s="3"/>
      <c r="D21" s="3"/>
      <c r="E21" s="3"/>
      <c r="F21" s="3"/>
      <c r="G21" s="255" t="s">
        <v>52</v>
      </c>
      <c r="H21" s="337">
        <v>550.61969585565191</v>
      </c>
      <c r="I21" s="328">
        <f t="shared" si="0"/>
        <v>-9.628352479551118E-2</v>
      </c>
      <c r="J21" s="329">
        <f t="shared" si="1"/>
        <v>-1.0565691103577692E-2</v>
      </c>
      <c r="N21" s="3"/>
      <c r="O21" s="3"/>
      <c r="P21" s="3"/>
      <c r="Q21" s="3"/>
      <c r="R21" s="3"/>
      <c r="S21" s="3"/>
    </row>
    <row r="22" spans="1:19" x14ac:dyDescent="0.35">
      <c r="A22" s="176"/>
      <c r="B22" s="3"/>
      <c r="C22" s="3"/>
      <c r="D22" s="3"/>
      <c r="E22" s="3"/>
      <c r="F22" s="3"/>
      <c r="G22" s="255" t="s">
        <v>53</v>
      </c>
      <c r="H22" s="337">
        <v>521.55781288540254</v>
      </c>
      <c r="I22" s="328">
        <f t="shared" si="0"/>
        <v>-0.14398196827357429</v>
      </c>
      <c r="J22" s="329">
        <f t="shared" si="1"/>
        <v>-5.2780318591923579E-2</v>
      </c>
      <c r="N22" s="3"/>
      <c r="O22" s="3"/>
      <c r="P22" s="3"/>
      <c r="Q22" s="3"/>
      <c r="R22" s="3"/>
      <c r="S22" s="3"/>
    </row>
    <row r="23" spans="1:19" x14ac:dyDescent="0.35">
      <c r="A23" s="176"/>
      <c r="B23" s="3"/>
      <c r="C23" s="3"/>
      <c r="D23" s="3"/>
      <c r="E23" s="3"/>
      <c r="F23" s="3"/>
      <c r="G23" s="255" t="s">
        <v>54</v>
      </c>
      <c r="H23" s="337">
        <v>497.07535692903213</v>
      </c>
      <c r="I23" s="328">
        <f t="shared" si="0"/>
        <v>-0.18416432819961745</v>
      </c>
      <c r="J23" s="329">
        <f t="shared" si="1"/>
        <v>-4.6941020442061207E-2</v>
      </c>
      <c r="N23" s="3"/>
      <c r="O23" s="3"/>
      <c r="P23" s="3"/>
      <c r="Q23" s="3"/>
    </row>
    <row r="24" spans="1:19" x14ac:dyDescent="0.35">
      <c r="A24" s="176"/>
      <c r="B24" s="3"/>
      <c r="C24" s="3"/>
      <c r="D24" s="3"/>
      <c r="E24" s="3"/>
      <c r="F24" s="3"/>
      <c r="G24" s="255" t="s">
        <v>55</v>
      </c>
      <c r="H24" s="337">
        <v>473.44453642950839</v>
      </c>
      <c r="I24" s="328">
        <f t="shared" si="0"/>
        <v>-0.22294892302751124</v>
      </c>
      <c r="J24" s="329">
        <f t="shared" si="1"/>
        <v>-4.7539714391630017E-2</v>
      </c>
      <c r="N24" s="3"/>
      <c r="O24" s="3"/>
      <c r="P24" s="3"/>
      <c r="Q24" s="3"/>
    </row>
    <row r="25" spans="1:19" x14ac:dyDescent="0.35">
      <c r="A25" s="176"/>
      <c r="B25" s="3"/>
      <c r="C25" s="3"/>
      <c r="D25" s="3"/>
      <c r="E25" s="3"/>
      <c r="F25" s="3"/>
      <c r="G25" s="255" t="s">
        <v>56</v>
      </c>
      <c r="H25" s="337">
        <v>480.56791703344271</v>
      </c>
      <c r="I25" s="328">
        <f t="shared" si="0"/>
        <v>-0.21125752066871298</v>
      </c>
      <c r="J25" s="329">
        <f t="shared" si="1"/>
        <v>1.5045860825970116E-2</v>
      </c>
      <c r="N25" s="3"/>
      <c r="O25" s="3"/>
      <c r="P25" s="3"/>
      <c r="Q25" s="3"/>
    </row>
    <row r="26" spans="1:19" x14ac:dyDescent="0.35">
      <c r="A26" s="176"/>
      <c r="B26" s="103"/>
      <c r="C26" s="103"/>
      <c r="D26" s="103"/>
      <c r="E26" s="103"/>
      <c r="F26" s="103"/>
      <c r="G26" s="255" t="s">
        <v>57</v>
      </c>
      <c r="H26" s="337">
        <v>480.53458747818991</v>
      </c>
      <c r="I26" s="328">
        <f t="shared" si="0"/>
        <v>-0.21131222352155299</v>
      </c>
      <c r="J26" s="329">
        <f t="shared" si="1"/>
        <v>-6.9354515920558784E-5</v>
      </c>
      <c r="K26" s="3"/>
      <c r="L26" s="3"/>
      <c r="M26" s="3"/>
      <c r="N26" s="3"/>
      <c r="O26" s="3"/>
      <c r="P26" s="3"/>
      <c r="Q26" s="3"/>
      <c r="R26" s="3"/>
      <c r="S26" s="3"/>
    </row>
    <row r="27" spans="1:19" x14ac:dyDescent="0.35">
      <c r="A27" s="176"/>
      <c r="B27" s="103"/>
      <c r="C27" s="3"/>
      <c r="D27" s="3"/>
      <c r="E27" s="3"/>
      <c r="F27" s="3"/>
      <c r="G27" s="255" t="s">
        <v>58</v>
      </c>
      <c r="H27" s="337">
        <v>486.47761581387749</v>
      </c>
      <c r="I27" s="328">
        <f t="shared" si="0"/>
        <v>-0.20155809983147713</v>
      </c>
      <c r="J27" s="329">
        <f t="shared" si="1"/>
        <v>1.2367535013194703E-2</v>
      </c>
      <c r="K27" s="3"/>
      <c r="L27" s="3"/>
      <c r="M27" s="3"/>
      <c r="N27" s="3"/>
      <c r="O27" s="3"/>
      <c r="P27" s="3"/>
      <c r="Q27" s="3"/>
      <c r="R27" s="3"/>
      <c r="S27" s="3"/>
    </row>
    <row r="28" spans="1:19" x14ac:dyDescent="0.35">
      <c r="A28" s="176"/>
      <c r="B28" s="103"/>
      <c r="C28" s="3"/>
      <c r="D28" s="3"/>
      <c r="E28" s="3"/>
      <c r="F28" s="3"/>
      <c r="G28" s="255" t="s">
        <v>59</v>
      </c>
      <c r="H28" s="337">
        <v>496.23526410465138</v>
      </c>
      <c r="I28" s="328">
        <f t="shared" si="0"/>
        <v>-0.18554314870278554</v>
      </c>
      <c r="J28" s="329">
        <f t="shared" si="1"/>
        <v>2.0057753889558376E-2</v>
      </c>
      <c r="K28" s="3"/>
      <c r="L28" s="3"/>
      <c r="M28" s="3"/>
      <c r="N28" s="3"/>
      <c r="O28" s="3"/>
      <c r="P28" s="3"/>
      <c r="Q28" s="3"/>
      <c r="R28" s="3"/>
      <c r="S28" s="3"/>
    </row>
    <row r="29" spans="1:19" x14ac:dyDescent="0.35">
      <c r="A29" s="176"/>
      <c r="B29" s="103"/>
      <c r="C29" s="3"/>
      <c r="D29" s="3"/>
      <c r="E29" s="3"/>
      <c r="F29" s="3"/>
      <c r="G29" s="255" t="s">
        <v>60</v>
      </c>
      <c r="H29" s="337">
        <v>488.48665221784199</v>
      </c>
      <c r="I29" s="328">
        <f t="shared" si="0"/>
        <v>-0.19826072541640666</v>
      </c>
      <c r="J29" s="329">
        <f t="shared" si="1"/>
        <v>-1.5614794931573577E-2</v>
      </c>
      <c r="K29" s="3"/>
      <c r="L29" s="3"/>
      <c r="M29" s="3"/>
      <c r="N29" s="3"/>
      <c r="O29" s="3"/>
      <c r="P29" s="3"/>
      <c r="Q29" s="3"/>
      <c r="R29" s="3"/>
      <c r="S29" s="3"/>
    </row>
    <row r="30" spans="1:19" x14ac:dyDescent="0.35">
      <c r="A30" s="176"/>
      <c r="B30" s="103"/>
      <c r="C30" s="3"/>
      <c r="D30" s="3"/>
      <c r="E30" s="3"/>
      <c r="F30" s="3"/>
      <c r="G30" s="255" t="s">
        <v>61</v>
      </c>
      <c r="H30" s="337">
        <v>493.10865682121351</v>
      </c>
      <c r="I30" s="328">
        <f t="shared" si="0"/>
        <v>-0.19067476047549242</v>
      </c>
      <c r="J30" s="329">
        <f t="shared" si="1"/>
        <v>9.4618851556875824E-3</v>
      </c>
      <c r="K30" s="3"/>
      <c r="L30" s="3"/>
      <c r="M30" s="3"/>
      <c r="N30" s="3"/>
      <c r="O30" s="3"/>
      <c r="P30" s="3"/>
      <c r="Q30" s="3"/>
      <c r="R30" s="3"/>
      <c r="S30" s="3"/>
    </row>
    <row r="31" spans="1:19" ht="16" thickBot="1" x14ac:dyDescent="0.4">
      <c r="A31" s="176"/>
      <c r="B31" s="103"/>
      <c r="C31" s="3"/>
      <c r="D31" s="101"/>
      <c r="E31" s="101"/>
      <c r="F31" s="101"/>
      <c r="G31" s="256" t="s">
        <v>62</v>
      </c>
      <c r="H31" s="338">
        <v>511.69891091504724</v>
      </c>
      <c r="I31" s="330">
        <f t="shared" si="0"/>
        <v>-0.16016310419206095</v>
      </c>
      <c r="J31" s="331">
        <f t="shared" si="1"/>
        <v>3.7700117076983286E-2</v>
      </c>
      <c r="K31" s="3"/>
      <c r="L31" s="3"/>
      <c r="M31" s="3"/>
      <c r="N31" s="3"/>
      <c r="O31" s="3"/>
      <c r="P31" s="3"/>
      <c r="Q31" s="3"/>
      <c r="R31" s="3"/>
      <c r="S31" s="3"/>
    </row>
    <row r="32" spans="1:19" x14ac:dyDescent="0.35">
      <c r="A32" s="3"/>
      <c r="B32" s="103"/>
      <c r="C32" s="3"/>
      <c r="D32" s="3"/>
      <c r="E32" s="3"/>
      <c r="F32" s="3"/>
      <c r="G32" s="257" t="s">
        <v>63</v>
      </c>
      <c r="H32" s="339">
        <v>537.2505063053685</v>
      </c>
      <c r="I32" s="332">
        <f t="shared" si="0"/>
        <v>-0.1182259960649918</v>
      </c>
      <c r="J32" s="333">
        <f t="shared" si="1"/>
        <v>4.9934824650356487E-2</v>
      </c>
      <c r="K32" s="3"/>
      <c r="L32" s="3"/>
      <c r="M32" s="3"/>
      <c r="N32" s="3"/>
      <c r="O32" s="3"/>
      <c r="P32" s="3"/>
      <c r="Q32" s="3"/>
      <c r="R32" s="3"/>
      <c r="S32" s="3"/>
    </row>
    <row r="33" spans="1:19" x14ac:dyDescent="0.35">
      <c r="A33" s="3"/>
      <c r="B33" s="3"/>
      <c r="C33" s="3"/>
      <c r="D33" s="3"/>
      <c r="E33" s="3"/>
      <c r="F33" s="3"/>
      <c r="G33" s="258" t="s">
        <v>64</v>
      </c>
      <c r="H33" s="337">
        <v>531.41693199462281</v>
      </c>
      <c r="I33" s="328">
        <f t="shared" si="0"/>
        <v>-0.12780047597123295</v>
      </c>
      <c r="J33" s="334">
        <f t="shared" si="1"/>
        <v>-1.0858201606663422E-2</v>
      </c>
      <c r="K33" s="3"/>
      <c r="L33" s="3"/>
      <c r="M33" s="3"/>
      <c r="N33" s="3"/>
      <c r="O33" s="3"/>
      <c r="P33" s="3"/>
      <c r="Q33" s="3"/>
      <c r="R33" s="3"/>
      <c r="S33" s="3"/>
    </row>
    <row r="34" spans="1:19" x14ac:dyDescent="0.35">
      <c r="A34" s="3"/>
      <c r="B34" s="3"/>
      <c r="C34" s="3"/>
      <c r="D34" s="3"/>
      <c r="E34" s="3"/>
      <c r="F34" s="3"/>
      <c r="G34" s="258" t="s">
        <v>66</v>
      </c>
      <c r="H34" s="337">
        <v>531.41813553382281</v>
      </c>
      <c r="I34" s="328">
        <f t="shared" si="0"/>
        <v>-0.12779850063651141</v>
      </c>
      <c r="J34" s="334">
        <f t="shared" si="1"/>
        <v>2.2647739045013873E-6</v>
      </c>
      <c r="K34" s="3"/>
      <c r="L34" s="3"/>
      <c r="M34" s="3"/>
      <c r="N34" s="3"/>
      <c r="O34" s="3"/>
      <c r="P34" s="3"/>
      <c r="Q34" s="3"/>
      <c r="R34" s="3"/>
      <c r="S34" s="3"/>
    </row>
    <row r="35" spans="1:19" x14ac:dyDescent="0.35">
      <c r="A35" s="3"/>
      <c r="B35" s="3"/>
      <c r="C35" s="3"/>
      <c r="D35" s="3"/>
      <c r="E35" s="3"/>
      <c r="F35" s="3"/>
      <c r="G35" s="258" t="s">
        <v>67</v>
      </c>
      <c r="H35" s="337">
        <v>534.86207323923725</v>
      </c>
      <c r="I35" s="328">
        <f t="shared" si="0"/>
        <v>-0.12214606345094278</v>
      </c>
      <c r="J35" s="334">
        <f t="shared" si="1"/>
        <v>6.4806552037500941E-3</v>
      </c>
      <c r="K35" s="3"/>
      <c r="L35" s="3"/>
      <c r="M35" s="3"/>
      <c r="N35" s="3"/>
      <c r="O35" s="3"/>
      <c r="P35" s="3"/>
      <c r="Q35" s="3"/>
      <c r="R35" s="3"/>
      <c r="S35" s="3"/>
    </row>
    <row r="36" spans="1:19" ht="16" thickBot="1" x14ac:dyDescent="0.4">
      <c r="A36" s="3"/>
      <c r="B36" s="3"/>
      <c r="C36" s="3"/>
      <c r="D36" s="3"/>
      <c r="E36" s="3"/>
      <c r="F36" s="3"/>
      <c r="G36" s="259" t="s">
        <v>68</v>
      </c>
      <c r="H36" s="340">
        <v>528.36688356421291</v>
      </c>
      <c r="I36" s="335">
        <f t="shared" si="0"/>
        <v>-0.13280643387190277</v>
      </c>
      <c r="J36" s="336">
        <f t="shared" si="1"/>
        <v>-1.2143672172693232E-2</v>
      </c>
      <c r="K36" s="3"/>
      <c r="L36" s="3"/>
      <c r="M36" s="3"/>
      <c r="N36" s="3"/>
      <c r="O36" s="3"/>
      <c r="P36" s="3"/>
      <c r="Q36" s="3"/>
      <c r="R36" s="3"/>
      <c r="S36" s="3"/>
    </row>
    <row r="37" spans="1:19" x14ac:dyDescent="0.35">
      <c r="A37" s="3"/>
      <c r="B37" s="3"/>
      <c r="C37" s="3"/>
      <c r="D37" s="3"/>
      <c r="E37" s="3"/>
      <c r="F37" s="3"/>
      <c r="G37" s="3"/>
      <c r="H37" s="3"/>
      <c r="I37" s="3"/>
      <c r="J37" s="3"/>
      <c r="K37" s="3"/>
      <c r="L37" s="3"/>
      <c r="M37" s="3"/>
      <c r="N37" s="3"/>
      <c r="O37" s="3"/>
      <c r="P37" s="3"/>
      <c r="Q37" s="3"/>
      <c r="R37" s="3"/>
      <c r="S37" s="3"/>
    </row>
    <row r="38" spans="1:19" x14ac:dyDescent="0.35">
      <c r="A38" s="3"/>
      <c r="B38" s="3"/>
      <c r="C38" s="3"/>
      <c r="D38" s="3"/>
      <c r="E38" s="3"/>
      <c r="F38" s="3"/>
      <c r="G38" s="3"/>
      <c r="H38" s="3"/>
      <c r="I38" s="3"/>
      <c r="J38" s="3"/>
      <c r="K38" s="3"/>
      <c r="L38" s="3"/>
      <c r="M38" s="3"/>
      <c r="N38" s="3"/>
      <c r="O38" s="3"/>
      <c r="P38" s="3"/>
      <c r="Q38" s="3"/>
      <c r="R38" s="3"/>
      <c r="S38" s="3"/>
    </row>
    <row r="39" spans="1:19" x14ac:dyDescent="0.35">
      <c r="A39" s="3"/>
      <c r="B39" s="473" t="s">
        <v>259</v>
      </c>
      <c r="C39" s="470"/>
      <c r="D39" s="470"/>
      <c r="E39" s="470"/>
      <c r="F39" s="470"/>
      <c r="G39" s="470"/>
      <c r="H39" s="470"/>
      <c r="I39" s="470"/>
      <c r="J39" s="3"/>
      <c r="K39" s="3"/>
      <c r="L39" s="3"/>
      <c r="M39" s="3"/>
      <c r="N39" s="3"/>
      <c r="O39" s="3"/>
      <c r="P39" s="3"/>
      <c r="Q39" s="3"/>
      <c r="R39" s="3"/>
      <c r="S39" s="3"/>
    </row>
    <row r="40" spans="1:19" x14ac:dyDescent="0.35">
      <c r="B40" s="498" t="s">
        <v>235</v>
      </c>
      <c r="C40" s="475"/>
      <c r="D40" s="475"/>
      <c r="E40" s="475"/>
      <c r="F40" s="475"/>
      <c r="G40" s="475"/>
      <c r="H40" s="475"/>
      <c r="I40" s="475"/>
    </row>
    <row r="41" spans="1:19" x14ac:dyDescent="0.35"/>
    <row r="42" spans="1:19" x14ac:dyDescent="0.35">
      <c r="B42" s="470" t="s">
        <v>6</v>
      </c>
      <c r="C42" s="470"/>
      <c r="D42" s="470"/>
      <c r="E42" s="470"/>
      <c r="F42" s="470"/>
      <c r="G42" s="470"/>
      <c r="H42" s="470"/>
      <c r="I42" s="470"/>
    </row>
    <row r="43" spans="1:19" x14ac:dyDescent="0.35">
      <c r="B43" s="542"/>
      <c r="C43" s="543"/>
      <c r="D43" s="543"/>
      <c r="E43" s="543"/>
      <c r="F43" s="543"/>
      <c r="G43" s="543"/>
      <c r="H43" s="543"/>
      <c r="I43" s="544"/>
    </row>
    <row r="44" spans="1:19" x14ac:dyDescent="0.35">
      <c r="B44" s="545"/>
      <c r="C44" s="545"/>
      <c r="D44" s="545"/>
      <c r="E44" s="545"/>
      <c r="F44" s="545"/>
      <c r="G44" s="545"/>
      <c r="H44" s="545"/>
      <c r="I44" s="545"/>
    </row>
    <row r="45" spans="1:19" x14ac:dyDescent="0.35"/>
    <row r="46" spans="1:19" x14ac:dyDescent="0.35">
      <c r="B46" s="483" t="s">
        <v>7</v>
      </c>
      <c r="C46" s="484"/>
      <c r="D46" s="484"/>
      <c r="E46" s="484"/>
      <c r="F46" s="484"/>
      <c r="G46" s="484"/>
      <c r="H46" s="484"/>
      <c r="I46" s="485"/>
    </row>
    <row r="47" spans="1:19" ht="44.25" customHeight="1" x14ac:dyDescent="0.35">
      <c r="B47" s="477" t="s">
        <v>277</v>
      </c>
      <c r="C47" s="481"/>
      <c r="D47" s="481"/>
      <c r="E47" s="481"/>
      <c r="F47" s="481"/>
      <c r="G47" s="481"/>
      <c r="H47" s="481"/>
      <c r="I47" s="482"/>
    </row>
    <row r="48" spans="1:19" x14ac:dyDescent="0.35"/>
    <row r="49" spans="2:9" x14ac:dyDescent="0.35">
      <c r="B49" s="10" t="s">
        <v>149</v>
      </c>
      <c r="C49" s="490" t="s">
        <v>228</v>
      </c>
      <c r="D49" s="491"/>
      <c r="E49" s="491"/>
      <c r="F49" s="491"/>
      <c r="G49" s="491"/>
      <c r="H49" s="491"/>
      <c r="I49" s="491"/>
    </row>
    <row r="50" spans="2:9" x14ac:dyDescent="0.35">
      <c r="B50" s="10" t="s">
        <v>145</v>
      </c>
      <c r="C50" s="490">
        <v>44748</v>
      </c>
      <c r="D50" s="491"/>
      <c r="E50" s="491"/>
      <c r="F50" s="491"/>
      <c r="G50" s="491"/>
      <c r="H50" s="491"/>
      <c r="I50" s="491"/>
    </row>
    <row r="51" spans="2:9" x14ac:dyDescent="0.35">
      <c r="B51" s="124" t="s">
        <v>146</v>
      </c>
      <c r="C51" s="500" t="s">
        <v>229</v>
      </c>
      <c r="D51" s="491"/>
      <c r="E51" s="491"/>
      <c r="F51" s="491"/>
      <c r="G51" s="491"/>
      <c r="H51" s="491"/>
      <c r="I51" s="491"/>
    </row>
    <row r="52" spans="2:9" x14ac:dyDescent="0.35">
      <c r="B52" s="476" t="s">
        <v>147</v>
      </c>
      <c r="C52" s="499"/>
      <c r="D52" s="491"/>
      <c r="E52" s="491"/>
      <c r="F52" s="491"/>
      <c r="G52" s="491"/>
      <c r="H52" s="491"/>
      <c r="I52" s="491"/>
    </row>
    <row r="53" spans="2:9" x14ac:dyDescent="0.35">
      <c r="B53" s="476"/>
      <c r="C53" s="546"/>
      <c r="D53" s="491"/>
      <c r="E53" s="491"/>
      <c r="F53" s="491"/>
      <c r="G53" s="491"/>
      <c r="H53" s="491"/>
      <c r="I53" s="491"/>
    </row>
    <row r="54" spans="2:9" x14ac:dyDescent="0.35">
      <c r="B54" s="476"/>
      <c r="C54" s="472"/>
      <c r="D54" s="472"/>
      <c r="E54" s="472"/>
      <c r="F54" s="472"/>
      <c r="G54" s="472"/>
      <c r="H54" s="472"/>
      <c r="I54" s="472"/>
    </row>
    <row r="55" spans="2:9" x14ac:dyDescent="0.35"/>
    <row r="56" spans="2:9" x14ac:dyDescent="0.35"/>
    <row r="57" spans="2:9" x14ac:dyDescent="0.35"/>
    <row r="58" spans="2:9" x14ac:dyDescent="0.35"/>
    <row r="59" spans="2:9" x14ac:dyDescent="0.35"/>
  </sheetData>
  <mergeCells count="17">
    <mergeCell ref="B2:B3"/>
    <mergeCell ref="C2:D2"/>
    <mergeCell ref="C3:D3"/>
    <mergeCell ref="B39:I39"/>
    <mergeCell ref="B40:I40"/>
    <mergeCell ref="B42:I42"/>
    <mergeCell ref="B43:I43"/>
    <mergeCell ref="B44:I44"/>
    <mergeCell ref="B46:I46"/>
    <mergeCell ref="B47:I47"/>
    <mergeCell ref="C49:I49"/>
    <mergeCell ref="C50:I50"/>
    <mergeCell ref="C51:I51"/>
    <mergeCell ref="B52:B54"/>
    <mergeCell ref="C52:I52"/>
    <mergeCell ref="C53:I53"/>
    <mergeCell ref="C54:I54"/>
  </mergeCells>
  <conditionalFormatting sqref="I7">
    <cfRule type="iconSet" priority="6">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hyperlinks>
    <hyperlink ref="C51" r:id="rId1" xr:uid="{17DBF748-1667-4526-94CE-134FC88905D4}"/>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A1C7D-3B53-4D63-92FC-CC0B757E71F6}">
  <sheetPr codeName="Sheet4"/>
  <dimension ref="B2:D32"/>
  <sheetViews>
    <sheetView workbookViewId="0">
      <selection activeCell="G16" sqref="G16"/>
    </sheetView>
  </sheetViews>
  <sheetFormatPr defaultColWidth="8.84375" defaultRowHeight="15.5" x14ac:dyDescent="0.35"/>
  <cols>
    <col min="1" max="1" width="8.84375" style="9"/>
    <col min="2" max="2" width="15.3046875" style="9" customWidth="1"/>
    <col min="3" max="3" width="13.07421875" style="9" customWidth="1"/>
    <col min="4" max="4" width="71.84375" style="109" customWidth="1"/>
    <col min="5" max="16384" width="8.84375" style="9"/>
  </cols>
  <sheetData>
    <row r="2" spans="2:4" x14ac:dyDescent="0.35">
      <c r="B2" s="110" t="s">
        <v>139</v>
      </c>
      <c r="C2" s="110"/>
    </row>
    <row r="3" spans="2:4" x14ac:dyDescent="0.35">
      <c r="B3" s="111" t="s">
        <v>136</v>
      </c>
      <c r="C3" s="111"/>
      <c r="D3" s="112" t="s">
        <v>137</v>
      </c>
    </row>
    <row r="4" spans="2:4" ht="84.5" x14ac:dyDescent="0.35">
      <c r="B4" s="443">
        <v>1</v>
      </c>
      <c r="C4" s="444"/>
      <c r="D4" s="113" t="s">
        <v>191</v>
      </c>
    </row>
    <row r="5" spans="2:4" x14ac:dyDescent="0.35">
      <c r="B5" s="443">
        <v>2</v>
      </c>
      <c r="C5" s="444"/>
      <c r="D5" s="113" t="s">
        <v>143</v>
      </c>
    </row>
    <row r="6" spans="2:4" ht="42.5" x14ac:dyDescent="0.35">
      <c r="B6" s="443">
        <v>3</v>
      </c>
      <c r="C6" s="444"/>
      <c r="D6" s="114" t="s">
        <v>190</v>
      </c>
    </row>
    <row r="7" spans="2:4" ht="28.5" x14ac:dyDescent="0.35">
      <c r="B7" s="443">
        <v>4</v>
      </c>
      <c r="C7" s="444"/>
      <c r="D7" s="114" t="s">
        <v>261</v>
      </c>
    </row>
    <row r="8" spans="2:4" x14ac:dyDescent="0.35">
      <c r="B8" s="443"/>
      <c r="C8" s="444"/>
      <c r="D8" s="113"/>
    </row>
    <row r="9" spans="2:4" x14ac:dyDescent="0.35">
      <c r="B9" s="443"/>
      <c r="C9" s="444"/>
      <c r="D9" s="113"/>
    </row>
    <row r="10" spans="2:4" x14ac:dyDescent="0.35">
      <c r="B10" s="443"/>
      <c r="C10" s="444"/>
      <c r="D10" s="113"/>
    </row>
    <row r="11" spans="2:4" x14ac:dyDescent="0.35">
      <c r="B11" s="443"/>
      <c r="C11" s="444"/>
      <c r="D11" s="113"/>
    </row>
    <row r="14" spans="2:4" x14ac:dyDescent="0.35">
      <c r="B14" s="110" t="s">
        <v>140</v>
      </c>
      <c r="C14" s="110"/>
    </row>
    <row r="15" spans="2:4" x14ac:dyDescent="0.35">
      <c r="B15" s="111" t="s">
        <v>188</v>
      </c>
      <c r="C15" s="111"/>
      <c r="D15" s="112" t="s">
        <v>137</v>
      </c>
    </row>
    <row r="16" spans="2:4" ht="64" customHeight="1" x14ac:dyDescent="0.35">
      <c r="B16" s="443" t="s">
        <v>141</v>
      </c>
      <c r="C16" s="444"/>
      <c r="D16" s="134" t="s">
        <v>198</v>
      </c>
    </row>
    <row r="17" spans="2:4" x14ac:dyDescent="0.35">
      <c r="B17" s="443" t="s">
        <v>244</v>
      </c>
      <c r="C17" s="444"/>
      <c r="D17" s="113" t="s">
        <v>245</v>
      </c>
    </row>
    <row r="18" spans="2:4" x14ac:dyDescent="0.35">
      <c r="B18" s="443"/>
      <c r="C18" s="444"/>
      <c r="D18" s="113"/>
    </row>
    <row r="19" spans="2:4" x14ac:dyDescent="0.35">
      <c r="B19" s="443"/>
      <c r="C19" s="444"/>
      <c r="D19" s="113"/>
    </row>
    <row r="20" spans="2:4" x14ac:dyDescent="0.35">
      <c r="B20" s="443"/>
      <c r="C20" s="444"/>
      <c r="D20" s="113"/>
    </row>
    <row r="21" spans="2:4" x14ac:dyDescent="0.35">
      <c r="B21" s="443"/>
      <c r="C21" s="444"/>
      <c r="D21" s="113"/>
    </row>
    <row r="22" spans="2:4" x14ac:dyDescent="0.35">
      <c r="B22" s="443"/>
      <c r="C22" s="444"/>
      <c r="D22" s="113"/>
    </row>
    <row r="25" spans="2:4" x14ac:dyDescent="0.35">
      <c r="D25" s="9"/>
    </row>
    <row r="26" spans="2:4" x14ac:dyDescent="0.35">
      <c r="D26" s="9"/>
    </row>
    <row r="27" spans="2:4" x14ac:dyDescent="0.35">
      <c r="D27" s="9"/>
    </row>
    <row r="28" spans="2:4" x14ac:dyDescent="0.35">
      <c r="D28" s="9"/>
    </row>
    <row r="29" spans="2:4" x14ac:dyDescent="0.35">
      <c r="D29" s="9"/>
    </row>
    <row r="30" spans="2:4" x14ac:dyDescent="0.35">
      <c r="D30" s="9"/>
    </row>
    <row r="31" spans="2:4" x14ac:dyDescent="0.35">
      <c r="D31" s="9"/>
    </row>
    <row r="32" spans="2:4" x14ac:dyDescent="0.35">
      <c r="D32" s="9"/>
    </row>
  </sheetData>
  <mergeCells count="15">
    <mergeCell ref="B20:C20"/>
    <mergeCell ref="B21:C21"/>
    <mergeCell ref="B22:C22"/>
    <mergeCell ref="B10:C10"/>
    <mergeCell ref="B11:C11"/>
    <mergeCell ref="B16:C16"/>
    <mergeCell ref="B17:C17"/>
    <mergeCell ref="B18:C18"/>
    <mergeCell ref="B19:C19"/>
    <mergeCell ref="B9:C9"/>
    <mergeCell ref="B4:C4"/>
    <mergeCell ref="B5:C5"/>
    <mergeCell ref="B6:C6"/>
    <mergeCell ref="B7:C7"/>
    <mergeCell ref="B8:C8"/>
  </mergeCells>
  <phoneticPr fontId="24"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BG45"/>
  <sheetViews>
    <sheetView showGridLines="0" zoomScale="81" zoomScaleNormal="81" workbookViewId="0">
      <selection activeCell="F3" sqref="F3"/>
    </sheetView>
  </sheetViews>
  <sheetFormatPr defaultColWidth="0" defaultRowHeight="15.5" zeroHeight="1" x14ac:dyDescent="0.35"/>
  <cols>
    <col min="1" max="1" width="3" style="298" customWidth="1"/>
    <col min="2" max="2" width="8.3046875" style="302" customWidth="1"/>
    <col min="3" max="3" width="5.23046875" style="298" customWidth="1"/>
    <col min="4" max="4" width="55.07421875" style="298" customWidth="1"/>
    <col min="5" max="5" width="4.69140625" style="298" customWidth="1"/>
    <col min="6" max="7" width="15.3046875" style="298" customWidth="1"/>
    <col min="8" max="8" width="16.53515625" style="298" customWidth="1"/>
    <col min="9" max="9" width="10.23046875" style="298" customWidth="1"/>
    <col min="10" max="10" width="2" style="107" customWidth="1"/>
    <col min="11" max="11" width="1.84375" style="298" hidden="1" customWidth="1"/>
    <col min="12" max="50" width="0" style="298" hidden="1" customWidth="1"/>
    <col min="51" max="59" width="0" style="298" hidden="1"/>
    <col min="60" max="60" width="8.84375" style="298" hidden="1" customWidth="1"/>
    <col min="61" max="16384" width="8.84375" style="298" hidden="1"/>
  </cols>
  <sheetData>
    <row r="1" spans="1:10" s="59" customFormat="1" ht="24.75" customHeight="1" x14ac:dyDescent="0.35">
      <c r="A1" s="283"/>
      <c r="B1" s="299"/>
      <c r="C1" s="284"/>
      <c r="D1" s="284"/>
      <c r="E1" s="284"/>
      <c r="F1" s="284"/>
      <c r="G1" s="284"/>
      <c r="H1" s="284"/>
      <c r="I1" s="284"/>
      <c r="J1" s="107"/>
    </row>
    <row r="2" spans="1:10" s="59" customFormat="1" ht="24.75" customHeight="1" x14ac:dyDescent="0.35">
      <c r="A2" s="106"/>
      <c r="B2" s="448" t="s">
        <v>32</v>
      </c>
      <c r="C2" s="449"/>
      <c r="D2" s="449"/>
      <c r="E2" s="449"/>
      <c r="F2" s="449"/>
      <c r="G2" s="449"/>
      <c r="H2" s="449"/>
      <c r="I2" s="450"/>
      <c r="J2" s="107"/>
    </row>
    <row r="3" spans="1:10" s="59" customFormat="1" ht="24.75" customHeight="1" thickBot="1" x14ac:dyDescent="0.4">
      <c r="A3" s="106"/>
      <c r="B3" s="291"/>
      <c r="C3" s="107"/>
      <c r="D3" s="107"/>
      <c r="E3" s="107"/>
      <c r="F3" s="107"/>
      <c r="G3" s="107"/>
      <c r="H3" s="107"/>
      <c r="I3" s="107"/>
      <c r="J3" s="107"/>
    </row>
    <row r="4" spans="1:10" s="59" customFormat="1" ht="24.75" customHeight="1" x14ac:dyDescent="0.35">
      <c r="A4" s="106"/>
      <c r="B4" s="270" t="s">
        <v>144</v>
      </c>
      <c r="C4" s="285" t="s">
        <v>0</v>
      </c>
      <c r="D4" s="264" t="s">
        <v>1</v>
      </c>
      <c r="E4" s="263" t="s">
        <v>2</v>
      </c>
      <c r="F4" s="264" t="s">
        <v>4</v>
      </c>
      <c r="G4" s="265" t="s">
        <v>179</v>
      </c>
      <c r="H4" s="264" t="s">
        <v>101</v>
      </c>
      <c r="I4" s="266" t="s">
        <v>3</v>
      </c>
      <c r="J4" s="107"/>
    </row>
    <row r="5" spans="1:10" s="59" customFormat="1" ht="24.75" customHeight="1" x14ac:dyDescent="0.35">
      <c r="A5" s="106"/>
      <c r="B5" s="300" t="s">
        <v>17</v>
      </c>
      <c r="C5" s="286" t="s">
        <v>38</v>
      </c>
      <c r="D5" s="287" t="str">
        <f>'A3.1'!C3</f>
        <v>Funding for Red Meat Development/Dairy Improvement Programme</v>
      </c>
      <c r="E5" s="115">
        <v>3</v>
      </c>
      <c r="F5" s="116" t="s">
        <v>91</v>
      </c>
      <c r="G5" s="118">
        <f>'A3.1'!G3</f>
        <v>3837613.36</v>
      </c>
      <c r="H5" s="117" t="str">
        <f>'A3.1'!H3</f>
        <v>No data</v>
      </c>
      <c r="I5" s="277" t="str">
        <f>'A3.1'!I3</f>
        <v>£</v>
      </c>
      <c r="J5" s="107"/>
    </row>
    <row r="6" spans="1:10" s="59" customFormat="1" ht="24.75" customHeight="1" x14ac:dyDescent="0.35">
      <c r="A6" s="106"/>
      <c r="B6" s="300" t="s">
        <v>18</v>
      </c>
      <c r="C6" s="286">
        <v>70</v>
      </c>
      <c r="D6" s="287" t="str">
        <f>'A3.2'!C3</f>
        <v>Financial assistance contributed under Farm Business Grant Scheme</v>
      </c>
      <c r="E6" s="115">
        <v>3</v>
      </c>
      <c r="F6" s="116" t="s">
        <v>91</v>
      </c>
      <c r="G6" s="117">
        <f>'A3.2'!G3</f>
        <v>16.274891270000001</v>
      </c>
      <c r="H6" s="117">
        <f>'A3.2'!H3</f>
        <v>2.9095951800000002</v>
      </c>
      <c r="I6" s="277" t="str">
        <f>'A3.2'!I3</f>
        <v>£m</v>
      </c>
      <c r="J6" s="107"/>
    </row>
    <row r="7" spans="1:10" s="59" customFormat="1" ht="24.75" customHeight="1" x14ac:dyDescent="0.35">
      <c r="A7" s="106"/>
      <c r="B7" s="300" t="s">
        <v>19</v>
      </c>
      <c r="C7" s="286">
        <v>69</v>
      </c>
      <c r="D7" s="287" t="str">
        <f>'A3.3'!C3</f>
        <v>Reach of Farming Connects Skills and Mentoring Programme</v>
      </c>
      <c r="E7" s="115">
        <v>3</v>
      </c>
      <c r="F7" s="116" t="s">
        <v>91</v>
      </c>
      <c r="G7" s="118">
        <f>'A3.3'!G3</f>
        <v>11311</v>
      </c>
      <c r="H7" s="118">
        <f>'A3.3'!H3</f>
        <v>634</v>
      </c>
      <c r="I7" s="278" t="str">
        <f>'A3.3'!I3</f>
        <v>Number of businesses</v>
      </c>
      <c r="J7" s="107"/>
    </row>
    <row r="8" spans="1:10" s="59" customFormat="1" ht="24.75" customHeight="1" x14ac:dyDescent="0.35">
      <c r="A8" s="106"/>
      <c r="B8" s="300" t="s">
        <v>20</v>
      </c>
      <c r="C8" s="286">
        <v>69</v>
      </c>
      <c r="D8" s="288" t="str">
        <f>'A3.4'!C3</f>
        <v>Number of Farming Connect demonstration projects with decarbonisation focus delivered</v>
      </c>
      <c r="E8" s="115">
        <v>3</v>
      </c>
      <c r="F8" s="116" t="s">
        <v>91</v>
      </c>
      <c r="G8" s="118">
        <f>'A3.4'!G3</f>
        <v>74</v>
      </c>
      <c r="H8" s="118" t="str">
        <f>'A3.4'!H3</f>
        <v>No data</v>
      </c>
      <c r="I8" s="278" t="str">
        <f>'A3.4'!I3</f>
        <v>Number of projects</v>
      </c>
      <c r="J8" s="107"/>
    </row>
    <row r="9" spans="1:10" s="59" customFormat="1" ht="24.75" customHeight="1" x14ac:dyDescent="0.35">
      <c r="A9" s="106"/>
      <c r="B9" s="300" t="s">
        <v>21</v>
      </c>
      <c r="C9" s="286">
        <v>69</v>
      </c>
      <c r="D9" s="288" t="str">
        <f>'A3.5'!C3</f>
        <v>European Innovation Partnership (EIP) decarbonisation-focused projects</v>
      </c>
      <c r="E9" s="115">
        <v>3</v>
      </c>
      <c r="F9" s="116" t="s">
        <v>91</v>
      </c>
      <c r="G9" s="118">
        <f>'A3.5'!G3</f>
        <v>28</v>
      </c>
      <c r="H9" s="118" t="str">
        <f>'A3.5'!H3</f>
        <v>No data</v>
      </c>
      <c r="I9" s="278" t="str">
        <f>'A3.5'!I3</f>
        <v>Number of projects</v>
      </c>
      <c r="J9" s="107"/>
    </row>
    <row r="10" spans="1:10" s="59" customFormat="1" ht="24.75" customHeight="1" x14ac:dyDescent="0.35">
      <c r="A10" s="106"/>
      <c r="B10" s="300" t="s">
        <v>22</v>
      </c>
      <c r="C10" s="286" t="s">
        <v>138</v>
      </c>
      <c r="D10" s="288" t="str">
        <f>'A3.6'!C3</f>
        <v>Funding provided under Sustainable Production Grant (SPG)</v>
      </c>
      <c r="E10" s="115">
        <v>3</v>
      </c>
      <c r="F10" s="116" t="s">
        <v>91</v>
      </c>
      <c r="G10" s="118">
        <f>'A3.6'!G3</f>
        <v>13.68105624</v>
      </c>
      <c r="H10" s="118">
        <f>'A3.6'!H3</f>
        <v>5.10759834</v>
      </c>
      <c r="I10" s="278" t="str">
        <f>'A3.6'!I3</f>
        <v>£m</v>
      </c>
      <c r="J10" s="107"/>
    </row>
    <row r="11" spans="1:10" s="59" customFormat="1" ht="24.75" customHeight="1" x14ac:dyDescent="0.35">
      <c r="A11" s="106"/>
      <c r="B11" s="300" t="s">
        <v>96</v>
      </c>
      <c r="C11" s="286">
        <v>72</v>
      </c>
      <c r="D11" s="289" t="str">
        <f>'A3.7'!C3</f>
        <v>Glastir payments</v>
      </c>
      <c r="E11" s="119">
        <v>3</v>
      </c>
      <c r="F11" s="116" t="s">
        <v>91</v>
      </c>
      <c r="G11" s="118">
        <f>'A3.7'!G3</f>
        <v>1376.8000000000002</v>
      </c>
      <c r="H11" s="118" t="str">
        <f>'A3.7'!H3</f>
        <v>No data</v>
      </c>
      <c r="I11" s="278" t="str">
        <f>'A3.7'!I3</f>
        <v>£m</v>
      </c>
      <c r="J11" s="107"/>
    </row>
    <row r="12" spans="1:10" s="59" customFormat="1" ht="24.75" customHeight="1" thickBot="1" x14ac:dyDescent="0.4">
      <c r="A12" s="106"/>
      <c r="B12" s="301" t="s">
        <v>114</v>
      </c>
      <c r="C12" s="267">
        <v>68</v>
      </c>
      <c r="D12" s="290" t="str">
        <f>'A3.8'!C3</f>
        <v>Number of farms participating in Stoc+ and HerdAdvance projects</v>
      </c>
      <c r="E12" s="279">
        <v>3</v>
      </c>
      <c r="F12" s="280" t="s">
        <v>91</v>
      </c>
      <c r="G12" s="281" t="str">
        <f>'A3.8'!G3</f>
        <v xml:space="preserve">295 (Stoc+) and 507 (HerdAdvance) </v>
      </c>
      <c r="H12" s="281" t="str">
        <f>'A3.8'!H3</f>
        <v>No data</v>
      </c>
      <c r="I12" s="282" t="str">
        <f>'A3.8'!I3</f>
        <v>Number of farms</v>
      </c>
      <c r="J12" s="107"/>
    </row>
    <row r="13" spans="1:10" s="59" customFormat="1" ht="24.75" customHeight="1" thickBot="1" x14ac:dyDescent="0.4">
      <c r="A13" s="106"/>
      <c r="B13" s="291"/>
      <c r="C13" s="291"/>
      <c r="D13" s="291"/>
      <c r="E13" s="291"/>
      <c r="F13" s="291"/>
      <c r="G13" s="291"/>
      <c r="H13" s="291"/>
      <c r="I13" s="291"/>
      <c r="J13" s="107"/>
    </row>
    <row r="14" spans="1:10" s="59" customFormat="1" ht="24.75" customHeight="1" x14ac:dyDescent="0.35">
      <c r="A14" s="106"/>
      <c r="B14" s="270" t="s">
        <v>144</v>
      </c>
      <c r="C14" s="446" t="s">
        <v>1</v>
      </c>
      <c r="D14" s="447"/>
      <c r="E14" s="263" t="s">
        <v>2</v>
      </c>
      <c r="F14" s="264" t="s">
        <v>4</v>
      </c>
      <c r="G14" s="265" t="s">
        <v>180</v>
      </c>
      <c r="H14" s="264" t="s">
        <v>101</v>
      </c>
      <c r="I14" s="266" t="s">
        <v>3</v>
      </c>
      <c r="J14" s="107"/>
    </row>
    <row r="15" spans="1:10" s="59" customFormat="1" ht="47.15" customHeight="1" x14ac:dyDescent="0.35">
      <c r="A15" s="106"/>
      <c r="B15" s="300" t="s">
        <v>24</v>
      </c>
      <c r="C15" s="289" t="str">
        <f>'A2.1'!C3</f>
        <v>Energy use by agriculture sector</v>
      </c>
      <c r="D15" s="292"/>
      <c r="E15" s="78">
        <v>2</v>
      </c>
      <c r="F15" s="78" t="s">
        <v>35</v>
      </c>
      <c r="G15" s="120">
        <f>'A2.1'!G3</f>
        <v>2</v>
      </c>
      <c r="H15" s="120">
        <f>'A2.1'!H3</f>
        <v>0</v>
      </c>
      <c r="I15" s="271" t="str">
        <f>'A2.1'!I3</f>
        <v>kilotonnes of oil equivalent (ktoe)</v>
      </c>
      <c r="J15" s="107"/>
    </row>
    <row r="16" spans="1:10" s="59" customFormat="1" ht="24.75" customHeight="1" x14ac:dyDescent="0.35">
      <c r="A16" s="106"/>
      <c r="B16" s="300" t="s">
        <v>23</v>
      </c>
      <c r="C16" s="293" t="str">
        <f>'A2.2'!C3</f>
        <v>Total agricultural area</v>
      </c>
      <c r="D16" s="294"/>
      <c r="E16" s="78">
        <v>2</v>
      </c>
      <c r="F16" s="116" t="s">
        <v>91</v>
      </c>
      <c r="G16" s="185">
        <f>'A2.2'!G3</f>
        <v>5.7748529730071378E-2</v>
      </c>
      <c r="H16" s="185">
        <f>'A2.2'!H3</f>
        <v>5.6217256513323727E-3</v>
      </c>
      <c r="I16" s="272" t="str">
        <f>'A2.2'!I3</f>
        <v>Thousands of hectares</v>
      </c>
      <c r="J16" s="107"/>
    </row>
    <row r="17" spans="1:10" s="59" customFormat="1" ht="24.75" customHeight="1" x14ac:dyDescent="0.35">
      <c r="A17" s="106"/>
      <c r="B17" s="300" t="s">
        <v>25</v>
      </c>
      <c r="C17" s="295" t="str">
        <f>'A2.3'!C3</f>
        <v>Ruminant livestock numbers</v>
      </c>
      <c r="D17" s="296"/>
      <c r="E17" s="78">
        <v>2</v>
      </c>
      <c r="F17" s="116" t="s">
        <v>91</v>
      </c>
      <c r="G17" s="185">
        <f>'A2.3'!G3</f>
        <v>-7.6007449285851514E-2</v>
      </c>
      <c r="H17" s="185">
        <f>'A2.3'!H3</f>
        <v>4.7584048139265665E-2</v>
      </c>
      <c r="I17" s="272" t="str">
        <f>'A2.3'!I3</f>
        <v>Number of animals</v>
      </c>
      <c r="J17" s="107"/>
    </row>
    <row r="18" spans="1:10" s="59" customFormat="1" ht="24.75" customHeight="1" x14ac:dyDescent="0.35">
      <c r="A18" s="106"/>
      <c r="B18" s="300" t="s">
        <v>26</v>
      </c>
      <c r="C18" s="292" t="str">
        <f>'A2.4'!C3</f>
        <v>Crop production and yield (outputs)</v>
      </c>
      <c r="D18" s="292"/>
      <c r="E18" s="78">
        <v>2</v>
      </c>
      <c r="F18" s="116" t="s">
        <v>91</v>
      </c>
      <c r="G18" s="186" t="s">
        <v>91</v>
      </c>
      <c r="H18" s="186" t="s">
        <v>91</v>
      </c>
      <c r="I18" s="273" t="s">
        <v>91</v>
      </c>
      <c r="J18" s="107"/>
    </row>
    <row r="19" spans="1:10" s="59" customFormat="1" ht="24.75" customHeight="1" x14ac:dyDescent="0.35">
      <c r="A19" s="106"/>
      <c r="B19" s="300" t="s">
        <v>27</v>
      </c>
      <c r="C19" s="297" t="str">
        <f>'A2.5'!C3</f>
        <v>Output per hectare land area</v>
      </c>
      <c r="D19" s="294"/>
      <c r="E19" s="78">
        <v>2</v>
      </c>
      <c r="F19" s="78" t="s">
        <v>37</v>
      </c>
      <c r="G19" s="120">
        <f>'A2.5'!G3</f>
        <v>2</v>
      </c>
      <c r="H19" s="120">
        <f>'A2.5'!H3</f>
        <v>0</v>
      </c>
      <c r="I19" s="274" t="str">
        <f>'A2.5'!I3</f>
        <v>€m</v>
      </c>
      <c r="J19" s="107"/>
    </row>
    <row r="20" spans="1:10" s="59" customFormat="1" ht="24.75" customHeight="1" thickBot="1" x14ac:dyDescent="0.4">
      <c r="A20" s="106"/>
      <c r="B20" s="301" t="s">
        <v>28</v>
      </c>
      <c r="C20" s="290" t="str">
        <f>'A2.6'!C3</f>
        <v>Overall nitrogen fertiliser application rates</v>
      </c>
      <c r="D20" s="290"/>
      <c r="E20" s="267">
        <v>2</v>
      </c>
      <c r="F20" s="267" t="s">
        <v>35</v>
      </c>
      <c r="G20" s="275">
        <f>'A2.6'!G3</f>
        <v>3</v>
      </c>
      <c r="H20" s="275">
        <f>'A2.6'!H3</f>
        <v>2</v>
      </c>
      <c r="I20" s="276" t="str">
        <f>'A2.6'!I3</f>
        <v>kg/ha</v>
      </c>
      <c r="J20" s="107"/>
    </row>
    <row r="21" spans="1:10" s="59" customFormat="1" ht="24.75" customHeight="1" thickBot="1" x14ac:dyDescent="0.4">
      <c r="A21" s="106"/>
      <c r="B21" s="291"/>
      <c r="C21" s="291"/>
      <c r="D21" s="291"/>
      <c r="E21" s="291"/>
      <c r="F21" s="291"/>
      <c r="G21" s="291"/>
      <c r="H21" s="291"/>
      <c r="I21" s="291"/>
      <c r="J21" s="107"/>
    </row>
    <row r="22" spans="1:10" s="59" customFormat="1" ht="24.75" customHeight="1" x14ac:dyDescent="0.35">
      <c r="A22" s="106"/>
      <c r="B22" s="262" t="s">
        <v>144</v>
      </c>
      <c r="C22" s="451" t="s">
        <v>1</v>
      </c>
      <c r="D22" s="451"/>
      <c r="E22" s="263" t="s">
        <v>2</v>
      </c>
      <c r="F22" s="264" t="s">
        <v>4</v>
      </c>
      <c r="G22" s="265" t="s">
        <v>180</v>
      </c>
      <c r="H22" s="264" t="s">
        <v>184</v>
      </c>
      <c r="I22" s="266" t="s">
        <v>3</v>
      </c>
      <c r="J22" s="107"/>
    </row>
    <row r="23" spans="1:10" s="59" customFormat="1" ht="24.75" customHeight="1" x14ac:dyDescent="0.35">
      <c r="A23" s="106"/>
      <c r="B23" s="300" t="s">
        <v>29</v>
      </c>
      <c r="C23" s="289" t="str">
        <f>'A1.1'!C3</f>
        <v>Agriculture Sector GHG emissions</v>
      </c>
      <c r="D23" s="292"/>
      <c r="E23" s="78">
        <v>1</v>
      </c>
      <c r="F23" s="78" t="s">
        <v>35</v>
      </c>
      <c r="G23" s="122">
        <f>'A1.1'!G3</f>
        <v>2</v>
      </c>
      <c r="H23" s="188" t="str">
        <f>'A1.1'!I3</f>
        <v>×</v>
      </c>
      <c r="I23" s="260" t="s">
        <v>185</v>
      </c>
      <c r="J23" s="107"/>
    </row>
    <row r="24" spans="1:10" s="59" customFormat="1" ht="24.75" customHeight="1" x14ac:dyDescent="0.35">
      <c r="A24" s="106"/>
      <c r="B24" s="300" t="s">
        <v>30</v>
      </c>
      <c r="C24" s="292" t="str">
        <f>'A1.2'!C3</f>
        <v>Livestock GHG emissions</v>
      </c>
      <c r="D24" s="292"/>
      <c r="E24" s="78">
        <v>1</v>
      </c>
      <c r="F24" s="78" t="s">
        <v>35</v>
      </c>
      <c r="G24" s="122">
        <f>'A1.2'!G3</f>
        <v>2</v>
      </c>
      <c r="H24" s="121" t="s">
        <v>91</v>
      </c>
      <c r="I24" s="260" t="s">
        <v>185</v>
      </c>
      <c r="J24" s="107"/>
    </row>
    <row r="25" spans="1:10" s="59" customFormat="1" ht="24.75" customHeight="1" x14ac:dyDescent="0.35">
      <c r="A25" s="106"/>
      <c r="B25" s="300" t="s">
        <v>31</v>
      </c>
      <c r="C25" s="292" t="str">
        <f>'A1.3'!C3</f>
        <v>Fertiliser use GHG emissions</v>
      </c>
      <c r="D25" s="292"/>
      <c r="E25" s="78">
        <v>1</v>
      </c>
      <c r="F25" s="78" t="s">
        <v>35</v>
      </c>
      <c r="G25" s="123">
        <f>'A1.3'!G3</f>
        <v>2</v>
      </c>
      <c r="H25" s="121" t="s">
        <v>91</v>
      </c>
      <c r="I25" s="260" t="s">
        <v>185</v>
      </c>
      <c r="J25" s="107"/>
    </row>
    <row r="26" spans="1:10" s="59" customFormat="1" ht="24.75" customHeight="1" thickBot="1" x14ac:dyDescent="0.4">
      <c r="A26" s="106"/>
      <c r="B26" s="301" t="s">
        <v>34</v>
      </c>
      <c r="C26" s="452" t="str">
        <f>'A1.4'!C3</f>
        <v>Farm machinery GHG emissions</v>
      </c>
      <c r="D26" s="452"/>
      <c r="E26" s="267">
        <v>1</v>
      </c>
      <c r="F26" s="267" t="s">
        <v>35</v>
      </c>
      <c r="G26" s="268">
        <f>'A1.4'!G3</f>
        <v>2</v>
      </c>
      <c r="H26" s="269" t="s">
        <v>91</v>
      </c>
      <c r="I26" s="261" t="s">
        <v>185</v>
      </c>
      <c r="J26" s="107"/>
    </row>
    <row r="27" spans="1:10" s="59" customFormat="1" x14ac:dyDescent="0.35">
      <c r="A27" s="298"/>
      <c r="B27" s="302"/>
      <c r="C27" s="298"/>
      <c r="D27" s="298"/>
      <c r="E27" s="298"/>
      <c r="F27" s="298"/>
      <c r="G27" s="298"/>
      <c r="H27" s="298"/>
      <c r="I27" s="298"/>
      <c r="J27" s="107"/>
    </row>
    <row r="28" spans="1:10" s="59" customFormat="1" x14ac:dyDescent="0.35">
      <c r="A28" s="298"/>
      <c r="B28" s="302"/>
      <c r="C28" s="298"/>
      <c r="D28" s="298"/>
      <c r="E28" s="298"/>
      <c r="F28" s="298"/>
      <c r="G28" s="298"/>
      <c r="H28" s="298"/>
      <c r="I28" s="298"/>
      <c r="J28" s="107"/>
    </row>
    <row r="29" spans="1:10" s="59" customFormat="1" ht="18" x14ac:dyDescent="0.35">
      <c r="A29" s="298"/>
      <c r="B29" s="448" t="s">
        <v>32</v>
      </c>
      <c r="C29" s="449"/>
      <c r="D29" s="449"/>
      <c r="E29" s="449"/>
      <c r="F29" s="449"/>
      <c r="G29" s="449"/>
      <c r="H29" s="449"/>
      <c r="I29" s="450"/>
      <c r="J29" s="107"/>
    </row>
    <row r="30" spans="1:10" s="59" customFormat="1" x14ac:dyDescent="0.35">
      <c r="A30" s="298"/>
      <c r="B30" s="302"/>
      <c r="C30" s="298"/>
      <c r="D30" s="298"/>
      <c r="E30" s="298"/>
      <c r="F30" s="298"/>
      <c r="G30" s="298"/>
      <c r="H30" s="298"/>
      <c r="I30" s="298"/>
      <c r="J30" s="107"/>
    </row>
    <row r="31" spans="1:10" s="59" customFormat="1" x14ac:dyDescent="0.35">
      <c r="A31" s="298"/>
      <c r="B31" s="303" t="s">
        <v>5</v>
      </c>
      <c r="C31" s="453" t="s">
        <v>142</v>
      </c>
      <c r="D31" s="453"/>
      <c r="E31" s="453"/>
      <c r="F31" s="453"/>
      <c r="G31" s="453"/>
      <c r="H31" s="453"/>
      <c r="I31" s="453"/>
      <c r="J31" s="107"/>
    </row>
    <row r="32" spans="1:10" s="59" customFormat="1" ht="15.65" customHeight="1" x14ac:dyDescent="0.35">
      <c r="A32" s="298"/>
      <c r="B32" s="304">
        <v>67</v>
      </c>
      <c r="C32" s="445" t="s">
        <v>8</v>
      </c>
      <c r="D32" s="445"/>
      <c r="E32" s="445"/>
      <c r="F32" s="445"/>
      <c r="G32" s="445"/>
      <c r="H32" s="445"/>
      <c r="I32" s="445"/>
      <c r="J32" s="107"/>
    </row>
    <row r="33" spans="1:10" s="59" customFormat="1" ht="15.65" customHeight="1" x14ac:dyDescent="0.35">
      <c r="A33" s="298"/>
      <c r="B33" s="304">
        <v>68</v>
      </c>
      <c r="C33" s="445" t="s">
        <v>9</v>
      </c>
      <c r="D33" s="445"/>
      <c r="E33" s="445"/>
      <c r="F33" s="445"/>
      <c r="G33" s="445"/>
      <c r="H33" s="445"/>
      <c r="I33" s="445"/>
      <c r="J33" s="107"/>
    </row>
    <row r="34" spans="1:10" s="59" customFormat="1" ht="15.65" customHeight="1" x14ac:dyDescent="0.35">
      <c r="A34" s="298"/>
      <c r="B34" s="304">
        <v>69</v>
      </c>
      <c r="C34" s="445" t="s">
        <v>10</v>
      </c>
      <c r="D34" s="445"/>
      <c r="E34" s="445"/>
      <c r="F34" s="445"/>
      <c r="G34" s="445"/>
      <c r="H34" s="445"/>
      <c r="I34" s="445"/>
      <c r="J34" s="107"/>
    </row>
    <row r="35" spans="1:10" s="59" customFormat="1" ht="15.65" customHeight="1" x14ac:dyDescent="0.35">
      <c r="A35" s="298"/>
      <c r="B35" s="304">
        <v>70</v>
      </c>
      <c r="C35" s="445" t="s">
        <v>11</v>
      </c>
      <c r="D35" s="445"/>
      <c r="E35" s="445"/>
      <c r="F35" s="445"/>
      <c r="G35" s="445"/>
      <c r="H35" s="445"/>
      <c r="I35" s="445"/>
      <c r="J35" s="107"/>
    </row>
    <row r="36" spans="1:10" s="59" customFormat="1" ht="15.65" customHeight="1" x14ac:dyDescent="0.35">
      <c r="A36" s="298"/>
      <c r="B36" s="305">
        <v>21</v>
      </c>
      <c r="C36" s="445" t="s">
        <v>12</v>
      </c>
      <c r="D36" s="445"/>
      <c r="E36" s="445"/>
      <c r="F36" s="445"/>
      <c r="G36" s="445"/>
      <c r="H36" s="445"/>
      <c r="I36" s="445"/>
      <c r="J36" s="107"/>
    </row>
    <row r="37" spans="1:10" s="59" customFormat="1" ht="15.65" customHeight="1" x14ac:dyDescent="0.35">
      <c r="A37" s="298"/>
      <c r="B37" s="305">
        <v>22</v>
      </c>
      <c r="C37" s="445" t="s">
        <v>13</v>
      </c>
      <c r="D37" s="445"/>
      <c r="E37" s="445"/>
      <c r="F37" s="445"/>
      <c r="G37" s="445"/>
      <c r="H37" s="445"/>
      <c r="I37" s="445"/>
      <c r="J37" s="107"/>
    </row>
    <row r="38" spans="1:10" s="59" customFormat="1" ht="15.65" customHeight="1" x14ac:dyDescent="0.35">
      <c r="A38" s="298"/>
      <c r="B38" s="304">
        <v>71</v>
      </c>
      <c r="C38" s="445" t="s">
        <v>14</v>
      </c>
      <c r="D38" s="445"/>
      <c r="E38" s="445"/>
      <c r="F38" s="445"/>
      <c r="G38" s="445"/>
      <c r="H38" s="445"/>
      <c r="I38" s="445"/>
      <c r="J38" s="107"/>
    </row>
    <row r="39" spans="1:10" s="59" customFormat="1" ht="15.65" customHeight="1" x14ac:dyDescent="0.35">
      <c r="A39" s="298"/>
      <c r="B39" s="305">
        <v>23</v>
      </c>
      <c r="C39" s="445" t="s">
        <v>15</v>
      </c>
      <c r="D39" s="445"/>
      <c r="E39" s="445"/>
      <c r="F39" s="445"/>
      <c r="G39" s="445"/>
      <c r="H39" s="445"/>
      <c r="I39" s="445"/>
      <c r="J39" s="107"/>
    </row>
    <row r="40" spans="1:10" s="59" customFormat="1" x14ac:dyDescent="0.35">
      <c r="A40" s="298"/>
      <c r="B40" s="304">
        <v>72</v>
      </c>
      <c r="C40" s="445" t="s">
        <v>16</v>
      </c>
      <c r="D40" s="445"/>
      <c r="E40" s="445"/>
      <c r="F40" s="445"/>
      <c r="G40" s="445"/>
      <c r="H40" s="445"/>
      <c r="I40" s="445"/>
      <c r="J40" s="107"/>
    </row>
    <row r="41" spans="1:10" s="59" customFormat="1" ht="15.65" customHeight="1" x14ac:dyDescent="0.35">
      <c r="A41" s="298"/>
      <c r="B41" s="304" t="s">
        <v>138</v>
      </c>
      <c r="C41" s="454" t="s">
        <v>243</v>
      </c>
      <c r="D41" s="454"/>
      <c r="E41" s="454"/>
      <c r="F41" s="454"/>
      <c r="G41" s="454"/>
      <c r="H41" s="454"/>
      <c r="I41" s="454"/>
      <c r="J41" s="107"/>
    </row>
    <row r="42" spans="1:10" x14ac:dyDescent="0.35"/>
    <row r="43" spans="1:10" x14ac:dyDescent="0.35">
      <c r="B43" s="306" t="s">
        <v>246</v>
      </c>
    </row>
    <row r="44" spans="1:10" x14ac:dyDescent="0.35">
      <c r="B44" s="307" t="s">
        <v>247</v>
      </c>
    </row>
    <row r="45" spans="1:10" x14ac:dyDescent="0.35"/>
  </sheetData>
  <mergeCells count="16">
    <mergeCell ref="C38:I38"/>
    <mergeCell ref="C37:I37"/>
    <mergeCell ref="C39:I39"/>
    <mergeCell ref="C40:I40"/>
    <mergeCell ref="C41:I41"/>
    <mergeCell ref="C36:I36"/>
    <mergeCell ref="C14:D14"/>
    <mergeCell ref="B2:I2"/>
    <mergeCell ref="C22:D22"/>
    <mergeCell ref="C26:D26"/>
    <mergeCell ref="B29:I29"/>
    <mergeCell ref="C31:I31"/>
    <mergeCell ref="C32:I32"/>
    <mergeCell ref="C33:I33"/>
    <mergeCell ref="C34:I34"/>
    <mergeCell ref="C35:I35"/>
  </mergeCells>
  <phoneticPr fontId="24" type="noConversion"/>
  <conditionalFormatting sqref="H23">
    <cfRule type="iconSet" priority="1">
      <iconSet iconSet="3Flags" showValue="0">
        <cfvo type="percent" val="0"/>
        <cfvo type="num" val="2"/>
        <cfvo type="num" val="3"/>
      </iconSet>
    </cfRule>
  </conditionalFormatting>
  <conditionalFormatting sqref="G23:G26 G15:I15 G19:I20">
    <cfRule type="iconSet" priority="29">
      <iconSet iconSet="4TrafficLights" showValue="0">
        <cfvo type="percent" val="0"/>
        <cfvo type="num" val="1"/>
        <cfvo type="num" val="2"/>
        <cfvo type="num" val="3"/>
      </iconSet>
    </cfRule>
  </conditionalFormatting>
  <hyperlinks>
    <hyperlink ref="B5" location="'A3.1'!A1" display="A3.1" xr:uid="{00000000-0004-0000-0000-000000000000}"/>
    <hyperlink ref="B23" location="'A1.1'!A1" display="A1.1" xr:uid="{00000000-0004-0000-0000-000001000000}"/>
    <hyperlink ref="B24" location="'A1.2'!A1" display="A1.2" xr:uid="{00000000-0004-0000-0000-000002000000}"/>
    <hyperlink ref="B25" location="'A1.3'!A1" display="A1.3" xr:uid="{00000000-0004-0000-0000-000003000000}"/>
    <hyperlink ref="B26" location="'A1.4'!A1" display="A1.4" xr:uid="{00000000-0004-0000-0000-000004000000}"/>
    <hyperlink ref="B6" location="'A3.2'!A1" display="A3.2" xr:uid="{D291959A-C21F-40F8-8253-FE745B42EEC9}"/>
    <hyperlink ref="B7" location="'A3.3'!A1" display="A3.3" xr:uid="{B30223F5-F334-41B9-ABE2-FFDF5E67DA99}"/>
    <hyperlink ref="B8" location="'A3.4'!A1" display="A3.4" xr:uid="{36880B09-159B-4F1D-A099-F429DCAB3521}"/>
    <hyperlink ref="B9" location="'A3.5'!A1" display="A3.5" xr:uid="{871E6989-94BA-4708-A99C-169BF365D49B}"/>
    <hyperlink ref="B10" location="'A3.6'!A1" display="A3.6" xr:uid="{2610412E-76F9-4D10-9182-5EDD8AB80F95}"/>
    <hyperlink ref="B11" location="'A3.7'!A1" display="A3.7" xr:uid="{E51089BA-F873-4B5B-9A10-CE85A1CBC3C7}"/>
    <hyperlink ref="B12" location="'A3.8'!A1" display="A3.8" xr:uid="{1734314A-6927-4872-BACC-037973C1A4E7}"/>
    <hyperlink ref="B15" location="'A2.1'!A1" display="A2.1" xr:uid="{D48DAE35-B806-45CF-BABF-6B05E8EBDA8A}"/>
    <hyperlink ref="B16" location="'A2.2'!A1" display="A2.2" xr:uid="{5E44D0E2-542E-4EA9-810D-076662BFB0B3}"/>
    <hyperlink ref="B17" location="'A2.3'!A1" display="A2.3" xr:uid="{F87DCBD2-12AE-43E5-8610-43BA14AE5D2C}"/>
    <hyperlink ref="B18" location="'A2.4'!A1" display="A2.4" xr:uid="{156EA01F-79B8-4368-AC17-9144E488FEF9}"/>
    <hyperlink ref="B19" location="'A2.5'!A1" display="A2.5" xr:uid="{F6CF0130-262B-4C73-B092-3605D1639E6A}"/>
    <hyperlink ref="B20" location="'A2.6'!A1" display="A2.6" xr:uid="{BF3D3565-3BEA-41C4-A949-5CF66CADC8B4}"/>
    <hyperlink ref="B44" r:id="rId1" xr:uid="{E6E181C1-8ADB-4A34-B0A9-50D3EAF8DB7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9A6C-B474-4747-A3B2-365F1DC0D579}">
  <dimension ref="A1:AE151"/>
  <sheetViews>
    <sheetView workbookViewId="0">
      <selection activeCell="B36" sqref="B36:I44"/>
    </sheetView>
  </sheetViews>
  <sheetFormatPr defaultColWidth="0" defaultRowHeight="15.5" zeroHeight="1" x14ac:dyDescent="0.35"/>
  <cols>
    <col min="1" max="1" width="11.4609375" style="9" customWidth="1"/>
    <col min="2" max="2" width="7.765625" customWidth="1"/>
    <col min="3" max="3" width="26" customWidth="1"/>
    <col min="4" max="4" width="6.69140625" customWidth="1"/>
    <col min="5" max="5" width="26" customWidth="1"/>
    <col min="6" max="6" width="6.3046875" customWidth="1"/>
    <col min="7" max="7" width="26" customWidth="1"/>
    <col min="8" max="8" width="7.84375" customWidth="1"/>
    <col min="9" max="9" width="11.3046875" style="9" customWidth="1"/>
    <col min="10" max="10" width="12.07421875" style="9" customWidth="1"/>
    <col min="11" max="31" width="8.84375" style="9" hidden="1" customWidth="1"/>
    <col min="32" max="16384" width="9.23046875" hidden="1"/>
  </cols>
  <sheetData>
    <row r="1" spans="1:10" s="9" customFormat="1" ht="22.5" x14ac:dyDescent="0.45">
      <c r="A1" s="455" t="s">
        <v>251</v>
      </c>
      <c r="B1" s="455"/>
      <c r="C1" s="455"/>
      <c r="D1" s="455"/>
      <c r="E1" s="455"/>
      <c r="F1" s="455"/>
      <c r="G1" s="455"/>
      <c r="H1" s="455"/>
      <c r="I1" s="455"/>
      <c r="J1" s="455"/>
    </row>
    <row r="2" spans="1:10" ht="54.65" customHeight="1" x14ac:dyDescent="0.35">
      <c r="A2" s="456" t="s">
        <v>258</v>
      </c>
      <c r="B2" s="456"/>
      <c r="C2" s="456"/>
      <c r="D2" s="456"/>
      <c r="E2" s="456"/>
      <c r="F2" s="456"/>
      <c r="G2" s="456"/>
      <c r="H2" s="456"/>
      <c r="I2" s="456"/>
      <c r="J2" s="456"/>
    </row>
    <row r="3" spans="1:10" ht="36.75" customHeight="1" x14ac:dyDescent="0.35">
      <c r="B3" s="9"/>
      <c r="C3" s="9"/>
      <c r="D3" s="9"/>
      <c r="E3" s="9"/>
      <c r="F3" s="9"/>
      <c r="G3" s="9"/>
      <c r="H3" s="9"/>
    </row>
    <row r="4" spans="1:10" ht="27.75" customHeight="1" x14ac:dyDescent="0.35">
      <c r="B4" s="86"/>
      <c r="C4" s="87"/>
      <c r="D4" s="87"/>
      <c r="E4" s="87"/>
      <c r="F4" s="87"/>
      <c r="G4" s="87"/>
      <c r="H4" s="88"/>
    </row>
    <row r="5" spans="1:10" ht="27.75" customHeight="1" x14ac:dyDescent="0.35">
      <c r="B5" s="89"/>
      <c r="C5" s="19" t="s">
        <v>87</v>
      </c>
      <c r="D5" s="90"/>
      <c r="E5" s="19" t="s">
        <v>88</v>
      </c>
      <c r="F5" s="90"/>
      <c r="G5" s="19" t="s">
        <v>89</v>
      </c>
      <c r="H5" s="91"/>
    </row>
    <row r="6" spans="1:10" ht="27.75" customHeight="1" x14ac:dyDescent="0.35">
      <c r="B6" s="89"/>
      <c r="C6" s="461" t="str">
        <f>Contents!B5&amp;"  "&amp;Contents!D5</f>
        <v>A3.1  Funding for Red Meat Development/Dairy Improvement Programme</v>
      </c>
      <c r="D6" s="461"/>
      <c r="E6" s="461"/>
      <c r="F6" s="461"/>
      <c r="G6" s="461"/>
      <c r="H6" s="91"/>
    </row>
    <row r="7" spans="1:10" ht="27.75" customHeight="1" x14ac:dyDescent="0.35">
      <c r="B7" s="89"/>
      <c r="C7" s="461" t="str">
        <f>Contents!B6&amp;"  "&amp;Contents!D6</f>
        <v>A3.2  Financial assistance contributed under Farm Business Grant Scheme</v>
      </c>
      <c r="D7" s="461"/>
      <c r="E7" s="461"/>
      <c r="F7" s="461"/>
      <c r="G7" s="461"/>
      <c r="H7" s="91"/>
    </row>
    <row r="8" spans="1:10" ht="27.75" customHeight="1" x14ac:dyDescent="0.35">
      <c r="B8" s="89"/>
      <c r="C8" s="461" t="str">
        <f>Contents!B7&amp;"  "&amp;Contents!D7</f>
        <v>A3.3  Reach of Farming Connects Skills and Mentoring Programme</v>
      </c>
      <c r="D8" s="461"/>
      <c r="E8" s="461"/>
      <c r="F8" s="461"/>
      <c r="G8" s="461"/>
      <c r="H8" s="91"/>
    </row>
    <row r="9" spans="1:10" ht="27.75" customHeight="1" x14ac:dyDescent="0.35">
      <c r="B9" s="89"/>
      <c r="C9" s="461" t="str">
        <f>Contents!B8&amp;"  "&amp;Contents!D8</f>
        <v>A3.4  Number of Farming Connect demonstration projects with decarbonisation focus delivered</v>
      </c>
      <c r="D9" s="461"/>
      <c r="E9" s="461"/>
      <c r="F9" s="461"/>
      <c r="G9" s="461"/>
      <c r="H9" s="91"/>
    </row>
    <row r="10" spans="1:10" ht="27.75" customHeight="1" x14ac:dyDescent="0.35">
      <c r="B10" s="89"/>
      <c r="C10" s="461" t="str">
        <f>Contents!B9&amp;"  "&amp;Contents!D9</f>
        <v>A3.5  European Innovation Partnership (EIP) decarbonisation-focused projects</v>
      </c>
      <c r="D10" s="461"/>
      <c r="E10" s="461"/>
      <c r="F10" s="461"/>
      <c r="G10" s="461"/>
      <c r="H10" s="91"/>
    </row>
    <row r="11" spans="1:10" ht="27.75" customHeight="1" x14ac:dyDescent="0.35">
      <c r="B11" s="89"/>
      <c r="C11" s="462" t="str">
        <f>Contents!B10&amp;"  "&amp;Contents!D10</f>
        <v>A3.6  Funding provided under Sustainable Production Grant (SPG)</v>
      </c>
      <c r="D11" s="463"/>
      <c r="E11" s="463"/>
      <c r="F11" s="463"/>
      <c r="G11" s="464"/>
      <c r="H11" s="91"/>
    </row>
    <row r="12" spans="1:10" ht="27.75" customHeight="1" x14ac:dyDescent="0.35">
      <c r="B12" s="89"/>
      <c r="C12" s="461" t="str">
        <f>Contents!B11&amp;"  "&amp;Contents!D11</f>
        <v>A3.7  Glastir payments</v>
      </c>
      <c r="D12" s="461"/>
      <c r="E12" s="461"/>
      <c r="F12" s="461"/>
      <c r="G12" s="461"/>
      <c r="H12" s="91"/>
    </row>
    <row r="13" spans="1:10" ht="27.75" customHeight="1" x14ac:dyDescent="0.35">
      <c r="B13" s="89"/>
      <c r="C13" s="25" t="str">
        <f>Contents!B12&amp;"  "&amp;Contents!D12</f>
        <v>A3.8  Number of farms participating in Stoc+ and HerdAdvance projects</v>
      </c>
      <c r="D13" s="92"/>
      <c r="E13" s="92"/>
      <c r="F13" s="92"/>
      <c r="G13" s="92"/>
      <c r="H13" s="91"/>
    </row>
    <row r="14" spans="1:10" ht="27.75" customHeight="1" x14ac:dyDescent="0.35">
      <c r="B14" s="89"/>
      <c r="C14" s="92"/>
      <c r="D14" s="92"/>
      <c r="E14" s="92"/>
      <c r="F14" s="92"/>
      <c r="G14" s="92"/>
      <c r="H14" s="91"/>
    </row>
    <row r="15" spans="1:10" ht="27.75" customHeight="1" x14ac:dyDescent="0.35">
      <c r="B15" s="89"/>
      <c r="C15" s="26" t="str">
        <f>Contents!B16&amp;"  "&amp;Contents!C16</f>
        <v>A2.2  Total agricultural area</v>
      </c>
      <c r="D15" s="93"/>
      <c r="E15" s="25" t="str">
        <f>Contents!B18&amp;"  "&amp;Contents!C18</f>
        <v>A2.4  Crop production and yield (outputs)</v>
      </c>
      <c r="F15" s="93"/>
      <c r="G15" s="23" t="str">
        <f>Contents!B15&amp;"  "&amp;Contents!C15</f>
        <v>A2.1  Energy use by agriculture sector</v>
      </c>
      <c r="H15" s="91"/>
    </row>
    <row r="16" spans="1:10" ht="27.75" customHeight="1" x14ac:dyDescent="0.35">
      <c r="B16" s="89"/>
      <c r="C16" s="26" t="str">
        <f>Contents!B17&amp;"  "&amp;Contents!C17</f>
        <v>A2.3  Ruminant livestock numbers</v>
      </c>
      <c r="D16" s="93"/>
      <c r="E16" s="23" t="str">
        <f>Contents!B19&amp;"  "&amp;Contents!C19</f>
        <v>A2.5  Output per hectare land area</v>
      </c>
      <c r="F16" s="93"/>
      <c r="G16" s="94"/>
      <c r="H16" s="91"/>
    </row>
    <row r="17" spans="2:8" ht="27.75" customHeight="1" x14ac:dyDescent="0.35">
      <c r="B17" s="89"/>
      <c r="C17" s="93"/>
      <c r="D17" s="93"/>
      <c r="E17" s="24" t="str">
        <f>Contents!B20&amp;"  "&amp;Contents!C20</f>
        <v>A2.6  Overall nitrogen fertiliser application rates</v>
      </c>
      <c r="F17" s="93"/>
      <c r="G17" s="94"/>
      <c r="H17" s="91"/>
    </row>
    <row r="18" spans="2:8" ht="27.75" customHeight="1" x14ac:dyDescent="0.35">
      <c r="B18" s="89"/>
      <c r="C18" s="92"/>
      <c r="D18" s="92"/>
      <c r="E18" s="92"/>
      <c r="F18" s="92"/>
      <c r="G18" s="92"/>
      <c r="H18" s="91"/>
    </row>
    <row r="19" spans="2:8" ht="27.75" customHeight="1" x14ac:dyDescent="0.35">
      <c r="B19" s="89"/>
      <c r="C19" s="458" t="s">
        <v>182</v>
      </c>
      <c r="D19" s="459"/>
      <c r="E19" s="459"/>
      <c r="F19" s="459"/>
      <c r="G19" s="460"/>
      <c r="H19" s="91"/>
    </row>
    <row r="20" spans="2:8" s="9" customFormat="1" ht="25" x14ac:dyDescent="0.35">
      <c r="B20" s="89"/>
      <c r="C20" s="95" t="s">
        <v>126</v>
      </c>
      <c r="D20" s="457" t="s">
        <v>127</v>
      </c>
      <c r="E20" s="457"/>
      <c r="F20" s="457"/>
      <c r="G20" s="23" t="s">
        <v>128</v>
      </c>
      <c r="H20" s="91"/>
    </row>
    <row r="21" spans="2:8" s="9" customFormat="1" x14ac:dyDescent="0.35">
      <c r="B21" s="96"/>
      <c r="C21" s="97"/>
      <c r="D21" s="97"/>
      <c r="E21" s="97"/>
      <c r="F21" s="97"/>
      <c r="G21" s="97"/>
      <c r="H21" s="98"/>
    </row>
    <row r="22" spans="2:8" s="9" customFormat="1" x14ac:dyDescent="0.35"/>
    <row r="23" spans="2:8" s="9" customFormat="1" x14ac:dyDescent="0.35"/>
    <row r="24" spans="2:8" s="9" customFormat="1" x14ac:dyDescent="0.35"/>
    <row r="25" spans="2:8" s="9" customFormat="1" hidden="1" x14ac:dyDescent="0.35"/>
    <row r="26" spans="2:8" s="9" customFormat="1" hidden="1" x14ac:dyDescent="0.35"/>
    <row r="27" spans="2:8" s="9" customFormat="1" hidden="1" x14ac:dyDescent="0.35"/>
    <row r="28" spans="2:8" s="9" customFormat="1" hidden="1" x14ac:dyDescent="0.35"/>
    <row r="29" spans="2:8" s="9" customFormat="1" hidden="1" x14ac:dyDescent="0.35"/>
    <row r="30" spans="2:8" s="9" customFormat="1" hidden="1" x14ac:dyDescent="0.35"/>
    <row r="31" spans="2:8" s="9" customFormat="1" hidden="1" x14ac:dyDescent="0.35"/>
    <row r="32" spans="2:8" s="9" customFormat="1" hidden="1" x14ac:dyDescent="0.35"/>
    <row r="33" s="9" customFormat="1" hidden="1" x14ac:dyDescent="0.35"/>
    <row r="34" s="9" customFormat="1" hidden="1" x14ac:dyDescent="0.35"/>
    <row r="35" s="9" customFormat="1" hidden="1" x14ac:dyDescent="0.35"/>
    <row r="36" s="9" customFormat="1" hidden="1" x14ac:dyDescent="0.35"/>
    <row r="37" s="9" customFormat="1" hidden="1" x14ac:dyDescent="0.35"/>
    <row r="38" s="9" customFormat="1" hidden="1" x14ac:dyDescent="0.35"/>
    <row r="39" s="9" customFormat="1" hidden="1" x14ac:dyDescent="0.35"/>
    <row r="40" s="9" customFormat="1" hidden="1" x14ac:dyDescent="0.35"/>
    <row r="41" s="9" customFormat="1" hidden="1" x14ac:dyDescent="0.35"/>
    <row r="42" s="9" customFormat="1" hidden="1" x14ac:dyDescent="0.35"/>
    <row r="43" s="9" customFormat="1" hidden="1" x14ac:dyDescent="0.35"/>
    <row r="44" s="9" customFormat="1" hidden="1" x14ac:dyDescent="0.35"/>
    <row r="45" s="9" customFormat="1" hidden="1" x14ac:dyDescent="0.35"/>
    <row r="46" s="9" customFormat="1" hidden="1" x14ac:dyDescent="0.35"/>
    <row r="47" s="9" customFormat="1" hidden="1" x14ac:dyDescent="0.35"/>
    <row r="48" s="9" customFormat="1" hidden="1" x14ac:dyDescent="0.35"/>
    <row r="49" s="9" customFormat="1" hidden="1" x14ac:dyDescent="0.35"/>
    <row r="50" s="9" customFormat="1" hidden="1" x14ac:dyDescent="0.35"/>
    <row r="51" s="9" customFormat="1" hidden="1" x14ac:dyDescent="0.35"/>
    <row r="52" s="9" customFormat="1" hidden="1" x14ac:dyDescent="0.35"/>
    <row r="53" s="9" customFormat="1" hidden="1" x14ac:dyDescent="0.35"/>
    <row r="54" s="9" customFormat="1" hidden="1" x14ac:dyDescent="0.35"/>
    <row r="55" s="9" customFormat="1" hidden="1" x14ac:dyDescent="0.35"/>
    <row r="56" s="9" customFormat="1" hidden="1" x14ac:dyDescent="0.35"/>
    <row r="57" s="9" customFormat="1" hidden="1" x14ac:dyDescent="0.35"/>
    <row r="58" s="9" customFormat="1" hidden="1" x14ac:dyDescent="0.35"/>
    <row r="59" s="9" customFormat="1" hidden="1" x14ac:dyDescent="0.35"/>
    <row r="60" s="9" customFormat="1" hidden="1" x14ac:dyDescent="0.35"/>
    <row r="61" s="9" customFormat="1" hidden="1" x14ac:dyDescent="0.35"/>
    <row r="62" s="9" customFormat="1" hidden="1" x14ac:dyDescent="0.35"/>
    <row r="63" s="9" customFormat="1" hidden="1" x14ac:dyDescent="0.35"/>
    <row r="64" s="9" customFormat="1" hidden="1" x14ac:dyDescent="0.35"/>
    <row r="65" s="9" customFormat="1" hidden="1" x14ac:dyDescent="0.35"/>
    <row r="66" s="9" customFormat="1" hidden="1" x14ac:dyDescent="0.35"/>
    <row r="67" s="9" customFormat="1" hidden="1" x14ac:dyDescent="0.35"/>
    <row r="68" s="9" customFormat="1" hidden="1" x14ac:dyDescent="0.35"/>
    <row r="69" s="9" customFormat="1" hidden="1" x14ac:dyDescent="0.35"/>
    <row r="70" s="9" customFormat="1" hidden="1" x14ac:dyDescent="0.35"/>
    <row r="71" s="9" customFormat="1" hidden="1" x14ac:dyDescent="0.35"/>
    <row r="72" s="9" customFormat="1" hidden="1" x14ac:dyDescent="0.35"/>
    <row r="73" s="9" customFormat="1" hidden="1" x14ac:dyDescent="0.35"/>
    <row r="74" s="9" customFormat="1" hidden="1" x14ac:dyDescent="0.35"/>
    <row r="75" s="9" customFormat="1" hidden="1" x14ac:dyDescent="0.35"/>
    <row r="76" s="9" customFormat="1" hidden="1" x14ac:dyDescent="0.35"/>
    <row r="77" s="9" customFormat="1" hidden="1" x14ac:dyDescent="0.35"/>
    <row r="78" s="9" customFormat="1" hidden="1" x14ac:dyDescent="0.35"/>
    <row r="79" s="9" customFormat="1" hidden="1" x14ac:dyDescent="0.35"/>
    <row r="80" s="9" customFormat="1" hidden="1" x14ac:dyDescent="0.35"/>
    <row r="81" s="9" customFormat="1" hidden="1" x14ac:dyDescent="0.35"/>
    <row r="82" s="9" customFormat="1" hidden="1" x14ac:dyDescent="0.35"/>
    <row r="83" s="9" customFormat="1" hidden="1" x14ac:dyDescent="0.35"/>
    <row r="84" s="9" customFormat="1" hidden="1" x14ac:dyDescent="0.35"/>
    <row r="85" s="9" customFormat="1" hidden="1" x14ac:dyDescent="0.35"/>
    <row r="86" s="9" customFormat="1" hidden="1" x14ac:dyDescent="0.35"/>
    <row r="87" s="9" customFormat="1" hidden="1" x14ac:dyDescent="0.35"/>
    <row r="88" s="9" customFormat="1" hidden="1" x14ac:dyDescent="0.35"/>
    <row r="89" s="9" customFormat="1" hidden="1" x14ac:dyDescent="0.35"/>
    <row r="90" s="9" customFormat="1" hidden="1" x14ac:dyDescent="0.35"/>
    <row r="91" s="9" customFormat="1" hidden="1" x14ac:dyDescent="0.35"/>
    <row r="92" s="9" customFormat="1" hidden="1" x14ac:dyDescent="0.35"/>
    <row r="93" s="9" customFormat="1" hidden="1" x14ac:dyDescent="0.35"/>
    <row r="94" s="9" customFormat="1" hidden="1" x14ac:dyDescent="0.35"/>
    <row r="95" s="9" customFormat="1" hidden="1" x14ac:dyDescent="0.35"/>
    <row r="96" s="9" customFormat="1" hidden="1" x14ac:dyDescent="0.35"/>
    <row r="97" s="9" customFormat="1" hidden="1" x14ac:dyDescent="0.35"/>
    <row r="98" s="9" customFormat="1" hidden="1" x14ac:dyDescent="0.35"/>
    <row r="99" s="9" customFormat="1" hidden="1" x14ac:dyDescent="0.35"/>
    <row r="100" s="9" customFormat="1" hidden="1" x14ac:dyDescent="0.35"/>
    <row r="101" s="9" customFormat="1" hidden="1" x14ac:dyDescent="0.35"/>
    <row r="102" s="9" customFormat="1" hidden="1" x14ac:dyDescent="0.35"/>
    <row r="103" s="9" customFormat="1" hidden="1" x14ac:dyDescent="0.35"/>
    <row r="104" s="9" customFormat="1" hidden="1" x14ac:dyDescent="0.35"/>
    <row r="105" s="9" customFormat="1" hidden="1" x14ac:dyDescent="0.35"/>
    <row r="106" s="9" customFormat="1" hidden="1" x14ac:dyDescent="0.35"/>
    <row r="107" s="9" customFormat="1" hidden="1" x14ac:dyDescent="0.35"/>
    <row r="108" s="9" customFormat="1" hidden="1" x14ac:dyDescent="0.35"/>
    <row r="109" s="9" customFormat="1" hidden="1" x14ac:dyDescent="0.35"/>
    <row r="110" s="9" customFormat="1" hidden="1" x14ac:dyDescent="0.35"/>
    <row r="111" s="9" customFormat="1" hidden="1" x14ac:dyDescent="0.35"/>
    <row r="112" s="9" customFormat="1" hidden="1" x14ac:dyDescent="0.35"/>
    <row r="113" s="9" customFormat="1" hidden="1" x14ac:dyDescent="0.35"/>
    <row r="114" s="9" customFormat="1" hidden="1" x14ac:dyDescent="0.35"/>
    <row r="115" s="9" customFormat="1" hidden="1" x14ac:dyDescent="0.35"/>
    <row r="116" s="9" customFormat="1" hidden="1" x14ac:dyDescent="0.35"/>
    <row r="117" s="9" customFormat="1" hidden="1" x14ac:dyDescent="0.35"/>
    <row r="118" s="9" customFormat="1" hidden="1" x14ac:dyDescent="0.35"/>
    <row r="119" s="9" customFormat="1" hidden="1" x14ac:dyDescent="0.35"/>
    <row r="120" s="9" customFormat="1" hidden="1" x14ac:dyDescent="0.35"/>
    <row r="121" s="9" customFormat="1" hidden="1" x14ac:dyDescent="0.35"/>
    <row r="122" s="9" customFormat="1" hidden="1" x14ac:dyDescent="0.35"/>
    <row r="123" s="9" customFormat="1" hidden="1" x14ac:dyDescent="0.35"/>
    <row r="124" s="9" customFormat="1" hidden="1" x14ac:dyDescent="0.35"/>
    <row r="125" s="9" customFormat="1" hidden="1" x14ac:dyDescent="0.35"/>
    <row r="126" s="9" customFormat="1" hidden="1" x14ac:dyDescent="0.35"/>
    <row r="127" s="9" customFormat="1" hidden="1" x14ac:dyDescent="0.35"/>
    <row r="128" s="9" customFormat="1" hidden="1" x14ac:dyDescent="0.35"/>
    <row r="129" s="9" customFormat="1" hidden="1" x14ac:dyDescent="0.35"/>
    <row r="130" s="9" customFormat="1" hidden="1" x14ac:dyDescent="0.35"/>
    <row r="131" s="9" customFormat="1" hidden="1" x14ac:dyDescent="0.35"/>
    <row r="132" s="9" customFormat="1" hidden="1" x14ac:dyDescent="0.35"/>
    <row r="133" s="9" customFormat="1" hidden="1" x14ac:dyDescent="0.35"/>
    <row r="134" s="9" customFormat="1" hidden="1" x14ac:dyDescent="0.35"/>
    <row r="135" s="9" customFormat="1" hidden="1" x14ac:dyDescent="0.35"/>
    <row r="136" s="9" customFormat="1" hidden="1" x14ac:dyDescent="0.35"/>
    <row r="137" s="9" customFormat="1" hidden="1" x14ac:dyDescent="0.35"/>
    <row r="138" s="9" customFormat="1" hidden="1" x14ac:dyDescent="0.35"/>
    <row r="139" s="9" customFormat="1" hidden="1" x14ac:dyDescent="0.35"/>
    <row r="140" s="9" customFormat="1" hidden="1" x14ac:dyDescent="0.35"/>
    <row r="141" s="9" customFormat="1" hidden="1" x14ac:dyDescent="0.35"/>
    <row r="142" s="9" customFormat="1" hidden="1" x14ac:dyDescent="0.35"/>
    <row r="143" s="9" customFormat="1" hidden="1" x14ac:dyDescent="0.35"/>
    <row r="144" s="9" customFormat="1" hidden="1" x14ac:dyDescent="0.35"/>
    <row r="145" spans="2:8" s="9" customFormat="1" hidden="1" x14ac:dyDescent="0.35"/>
    <row r="146" spans="2:8" s="9" customFormat="1" hidden="1" x14ac:dyDescent="0.35"/>
    <row r="147" spans="2:8" s="9" customFormat="1" hidden="1" x14ac:dyDescent="0.35"/>
    <row r="148" spans="2:8" s="9" customFormat="1" hidden="1" x14ac:dyDescent="0.35"/>
    <row r="149" spans="2:8" s="9" customFormat="1" hidden="1" x14ac:dyDescent="0.35"/>
    <row r="150" spans="2:8" hidden="1" x14ac:dyDescent="0.35">
      <c r="B150" s="9"/>
      <c r="C150" s="9"/>
      <c r="D150" s="9"/>
      <c r="E150" s="9"/>
      <c r="F150" s="9"/>
      <c r="G150" s="9"/>
      <c r="H150" s="9"/>
    </row>
    <row r="151" spans="2:8" hidden="1" x14ac:dyDescent="0.35">
      <c r="B151" s="9"/>
      <c r="C151" s="9"/>
      <c r="D151" s="9"/>
      <c r="E151" s="9"/>
      <c r="F151" s="9"/>
      <c r="G151" s="9"/>
      <c r="H151" s="9"/>
    </row>
  </sheetData>
  <mergeCells count="11">
    <mergeCell ref="A1:J1"/>
    <mergeCell ref="A2:J2"/>
    <mergeCell ref="D20:F20"/>
    <mergeCell ref="C19:G19"/>
    <mergeCell ref="C6:G6"/>
    <mergeCell ref="C7:G7"/>
    <mergeCell ref="C9:G9"/>
    <mergeCell ref="C8:G8"/>
    <mergeCell ref="C12:G12"/>
    <mergeCell ref="C11:G11"/>
    <mergeCell ref="C10:G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X43"/>
  <sheetViews>
    <sheetView showGridLines="0" topLeftCell="A26" zoomScaleNormal="100" workbookViewId="0">
      <selection activeCell="C38" sqref="C38:I38"/>
    </sheetView>
  </sheetViews>
  <sheetFormatPr defaultColWidth="0" defaultRowHeight="12.5" x14ac:dyDescent="0.25"/>
  <cols>
    <col min="1" max="1" width="4.23046875" style="1" customWidth="1"/>
    <col min="2" max="2" width="20" style="1" customWidth="1"/>
    <col min="3" max="3" width="23.4609375" style="1" customWidth="1"/>
    <col min="4" max="4" width="17.84375" style="1" customWidth="1"/>
    <col min="5" max="5" width="15" style="1" bestFit="1" customWidth="1"/>
    <col min="6" max="6" width="11.07421875" style="1" customWidth="1"/>
    <col min="7" max="7" width="14.765625" style="1" customWidth="1"/>
    <col min="8" max="8" width="14.69140625" style="1" customWidth="1"/>
    <col min="9" max="9" width="15.3046875" style="1" customWidth="1"/>
    <col min="10" max="10" width="4.765625" style="1" customWidth="1"/>
    <col min="11" max="11" width="11.84375" style="1" hidden="1" customWidth="1"/>
    <col min="12" max="24" width="5.07421875" style="1" hidden="1" customWidth="1"/>
    <col min="25" max="16384" width="8.84375" style="1" hidden="1"/>
  </cols>
  <sheetData>
    <row r="1" spans="1:16" s="39" customFormat="1" x14ac:dyDescent="0.25">
      <c r="A1" s="47"/>
      <c r="B1" s="46"/>
      <c r="C1" s="46"/>
      <c r="D1" s="46"/>
      <c r="E1" s="46"/>
      <c r="F1" s="46"/>
      <c r="G1" s="46"/>
      <c r="H1" s="46"/>
      <c r="I1" s="46"/>
      <c r="J1" s="49"/>
      <c r="K1" s="44"/>
    </row>
    <row r="2" spans="1:16" s="62" customFormat="1" ht="39" x14ac:dyDescent="0.25">
      <c r="A2" s="54"/>
      <c r="B2" s="465" t="s">
        <v>17</v>
      </c>
      <c r="C2" s="466" t="s">
        <v>1</v>
      </c>
      <c r="D2" s="467"/>
      <c r="E2" s="79" t="s">
        <v>2</v>
      </c>
      <c r="F2" s="80" t="s">
        <v>4</v>
      </c>
      <c r="G2" s="81" t="s">
        <v>179</v>
      </c>
      <c r="H2" s="80" t="s">
        <v>101</v>
      </c>
      <c r="I2" s="79" t="s">
        <v>3</v>
      </c>
      <c r="J2" s="49"/>
      <c r="K2" s="58"/>
    </row>
    <row r="3" spans="1:16" s="62" customFormat="1" ht="27.65" customHeight="1" x14ac:dyDescent="0.25">
      <c r="A3" s="54"/>
      <c r="B3" s="465"/>
      <c r="C3" s="468" t="s">
        <v>36</v>
      </c>
      <c r="D3" s="469"/>
      <c r="E3" s="55">
        <v>3</v>
      </c>
      <c r="F3" s="27" t="s">
        <v>91</v>
      </c>
      <c r="G3" s="404">
        <f>G7</f>
        <v>3837613.36</v>
      </c>
      <c r="H3" s="146" t="str">
        <f>G8</f>
        <v>No data</v>
      </c>
      <c r="I3" s="60" t="s">
        <v>281</v>
      </c>
      <c r="J3" s="49"/>
      <c r="K3" s="58"/>
      <c r="P3" s="63"/>
    </row>
    <row r="4" spans="1:16" s="21" customFormat="1" ht="15" customHeight="1" x14ac:dyDescent="0.25">
      <c r="A4" s="48"/>
      <c r="B4" s="49"/>
      <c r="C4" s="49"/>
      <c r="D4" s="49"/>
      <c r="E4" s="49"/>
      <c r="F4" s="49"/>
      <c r="G4" s="49"/>
      <c r="H4" s="49"/>
      <c r="I4" s="49"/>
      <c r="J4" s="49"/>
      <c r="K4" s="45"/>
    </row>
    <row r="5" spans="1:16" s="21" customFormat="1" x14ac:dyDescent="0.25">
      <c r="A5" s="32"/>
      <c r="J5" s="33"/>
    </row>
    <row r="6" spans="1:16" s="21" customFormat="1" x14ac:dyDescent="0.25">
      <c r="A6" s="32"/>
      <c r="B6" s="15"/>
      <c r="C6" s="15"/>
      <c r="D6" s="15"/>
      <c r="E6" s="15"/>
      <c r="F6" s="83"/>
      <c r="G6" s="83" t="s">
        <v>201</v>
      </c>
      <c r="H6" s="83" t="s">
        <v>200</v>
      </c>
      <c r="J6" s="33"/>
      <c r="O6" s="41"/>
    </row>
    <row r="7" spans="1:16" s="21" customFormat="1" x14ac:dyDescent="0.25">
      <c r="A7" s="32"/>
      <c r="B7" s="15"/>
      <c r="C7" s="15"/>
      <c r="D7" s="15"/>
      <c r="E7" s="15"/>
      <c r="F7" s="83" t="s">
        <v>180</v>
      </c>
      <c r="G7" s="405">
        <f>G14</f>
        <v>3837613.36</v>
      </c>
      <c r="H7" s="27" t="s">
        <v>91</v>
      </c>
      <c r="J7" s="33"/>
    </row>
    <row r="8" spans="1:16" s="42" customFormat="1" ht="23" x14ac:dyDescent="0.25">
      <c r="A8" s="34"/>
      <c r="B8" s="28"/>
      <c r="C8" s="28"/>
      <c r="D8" s="28"/>
      <c r="E8" s="28"/>
      <c r="F8" s="83" t="s">
        <v>101</v>
      </c>
      <c r="G8" s="143" t="s">
        <v>74</v>
      </c>
      <c r="H8" s="27" t="s">
        <v>91</v>
      </c>
      <c r="J8" s="35"/>
    </row>
    <row r="9" spans="1:16" s="21" customFormat="1" x14ac:dyDescent="0.25">
      <c r="A9" s="32"/>
      <c r="B9" s="15"/>
      <c r="C9" s="15"/>
      <c r="D9" s="15"/>
      <c r="E9" s="15"/>
      <c r="J9" s="33"/>
      <c r="O9" s="40"/>
    </row>
    <row r="10" spans="1:16" s="21" customFormat="1" ht="26.5" thickBot="1" x14ac:dyDescent="0.3">
      <c r="A10" s="32"/>
      <c r="B10" s="15"/>
      <c r="C10" s="15"/>
      <c r="D10" s="15"/>
      <c r="E10" s="15"/>
      <c r="F10" s="190" t="s">
        <v>109</v>
      </c>
      <c r="G10" s="191" t="s">
        <v>279</v>
      </c>
    </row>
    <row r="11" spans="1:16" s="21" customFormat="1" ht="13" x14ac:dyDescent="0.3">
      <c r="A11" s="32"/>
      <c r="B11" s="15"/>
      <c r="C11" s="15"/>
      <c r="D11" s="15"/>
      <c r="E11" s="15"/>
      <c r="F11" s="193">
        <v>2018</v>
      </c>
      <c r="G11" s="308">
        <v>231346.97</v>
      </c>
    </row>
    <row r="12" spans="1:16" s="21" customFormat="1" ht="13" x14ac:dyDescent="0.3">
      <c r="A12" s="32"/>
      <c r="B12" s="15"/>
      <c r="C12" s="15"/>
      <c r="D12" s="15"/>
      <c r="E12" s="15"/>
      <c r="F12" s="194">
        <v>2019</v>
      </c>
      <c r="G12" s="309">
        <v>882858.3</v>
      </c>
    </row>
    <row r="13" spans="1:16" s="21" customFormat="1" ht="13.5" thickBot="1" x14ac:dyDescent="0.35">
      <c r="A13" s="32"/>
      <c r="B13" s="15"/>
      <c r="C13" s="15"/>
      <c r="D13" s="15"/>
      <c r="E13" s="15"/>
      <c r="F13" s="195">
        <v>2020</v>
      </c>
      <c r="G13" s="310">
        <v>2723408.09</v>
      </c>
      <c r="M13" s="43"/>
    </row>
    <row r="14" spans="1:16" s="21" customFormat="1" ht="13" x14ac:dyDescent="0.3">
      <c r="A14" s="32"/>
      <c r="B14" s="15"/>
      <c r="C14" s="15"/>
      <c r="D14" s="15"/>
      <c r="E14" s="15"/>
      <c r="F14" s="192" t="s">
        <v>70</v>
      </c>
      <c r="G14" s="311">
        <f t="shared" ref="G14" si="0">SUM(G11:G13)</f>
        <v>3837613.36</v>
      </c>
      <c r="M14" s="43"/>
    </row>
    <row r="15" spans="1:16" s="21" customFormat="1" x14ac:dyDescent="0.25">
      <c r="A15" s="32"/>
      <c r="B15" s="15"/>
      <c r="C15" s="15"/>
      <c r="D15" s="15"/>
      <c r="E15" s="15"/>
      <c r="G15" s="312"/>
      <c r="M15" s="43"/>
    </row>
    <row r="16" spans="1:16" s="21" customFormat="1" x14ac:dyDescent="0.25">
      <c r="A16" s="32"/>
      <c r="B16" s="15"/>
      <c r="C16" s="15"/>
      <c r="D16" s="15"/>
      <c r="E16" s="15"/>
      <c r="J16" s="33"/>
    </row>
    <row r="17" spans="1:10" s="21" customFormat="1" x14ac:dyDescent="0.25">
      <c r="A17" s="32"/>
      <c r="B17" s="15"/>
      <c r="C17" s="15"/>
      <c r="D17" s="15"/>
      <c r="E17" s="15"/>
      <c r="F17" s="15"/>
      <c r="J17" s="33"/>
    </row>
    <row r="18" spans="1:10" s="21" customFormat="1" x14ac:dyDescent="0.25">
      <c r="A18" s="32"/>
      <c r="B18" s="15"/>
      <c r="C18" s="15"/>
      <c r="D18" s="15"/>
      <c r="E18" s="15"/>
      <c r="F18" s="15"/>
      <c r="J18" s="33"/>
    </row>
    <row r="19" spans="1:10" s="21" customFormat="1" x14ac:dyDescent="0.25">
      <c r="A19" s="32"/>
      <c r="B19" s="15"/>
      <c r="C19" s="15"/>
      <c r="D19" s="15"/>
      <c r="E19" s="15"/>
      <c r="F19" s="15"/>
      <c r="J19" s="33"/>
    </row>
    <row r="20" spans="1:10" s="21" customFormat="1" x14ac:dyDescent="0.25">
      <c r="A20" s="32"/>
      <c r="B20" s="15"/>
      <c r="C20" s="15"/>
      <c r="D20" s="15"/>
      <c r="E20" s="15"/>
      <c r="F20" s="15"/>
      <c r="J20" s="33"/>
    </row>
    <row r="21" spans="1:10" s="21" customFormat="1" x14ac:dyDescent="0.25">
      <c r="A21" s="32"/>
      <c r="B21" s="15"/>
      <c r="C21" s="15"/>
      <c r="D21" s="15"/>
      <c r="E21" s="15"/>
      <c r="F21" s="15"/>
      <c r="J21" s="33"/>
    </row>
    <row r="22" spans="1:10" s="21" customFormat="1" x14ac:dyDescent="0.25">
      <c r="A22" s="32"/>
      <c r="B22" s="15"/>
      <c r="C22" s="15"/>
      <c r="D22" s="15"/>
      <c r="E22" s="15"/>
      <c r="F22" s="15"/>
      <c r="J22" s="33"/>
    </row>
    <row r="23" spans="1:10" s="21" customFormat="1" x14ac:dyDescent="0.25">
      <c r="A23" s="32"/>
      <c r="J23" s="33"/>
    </row>
    <row r="24" spans="1:10" s="21" customFormat="1" x14ac:dyDescent="0.25">
      <c r="A24" s="32"/>
      <c r="J24" s="33"/>
    </row>
    <row r="25" spans="1:10" s="21" customFormat="1" x14ac:dyDescent="0.25">
      <c r="A25" s="32"/>
      <c r="J25" s="33"/>
    </row>
    <row r="26" spans="1:10" s="21" customFormat="1" x14ac:dyDescent="0.25">
      <c r="A26" s="32"/>
      <c r="J26" s="33"/>
    </row>
    <row r="27" spans="1:10" s="21" customFormat="1" ht="13" x14ac:dyDescent="0.3">
      <c r="A27" s="32"/>
      <c r="B27" s="473" t="s">
        <v>259</v>
      </c>
      <c r="C27" s="470"/>
      <c r="D27" s="470"/>
      <c r="E27" s="470"/>
      <c r="F27" s="470"/>
      <c r="G27" s="470"/>
      <c r="H27" s="470"/>
      <c r="I27" s="470"/>
      <c r="J27" s="33"/>
    </row>
    <row r="28" spans="1:10" s="21" customFormat="1" ht="41.25" customHeight="1" x14ac:dyDescent="0.25">
      <c r="A28" s="32"/>
      <c r="B28" s="474" t="s">
        <v>280</v>
      </c>
      <c r="C28" s="474"/>
      <c r="D28" s="474"/>
      <c r="E28" s="474"/>
      <c r="F28" s="474"/>
      <c r="G28" s="474"/>
      <c r="H28" s="474"/>
      <c r="I28" s="474"/>
      <c r="J28" s="33"/>
    </row>
    <row r="29" spans="1:10" s="21" customFormat="1" x14ac:dyDescent="0.25">
      <c r="A29" s="32"/>
      <c r="E29" s="5"/>
      <c r="F29" s="5"/>
      <c r="J29" s="33"/>
    </row>
    <row r="30" spans="1:10" s="21" customFormat="1" ht="13" x14ac:dyDescent="0.3">
      <c r="A30" s="32"/>
      <c r="B30" s="470" t="s">
        <v>6</v>
      </c>
      <c r="C30" s="470"/>
      <c r="D30" s="470"/>
      <c r="E30" s="470"/>
      <c r="F30" s="470"/>
      <c r="G30" s="470"/>
      <c r="H30" s="470"/>
      <c r="I30" s="470"/>
      <c r="J30" s="33"/>
    </row>
    <row r="31" spans="1:10" s="21" customFormat="1" x14ac:dyDescent="0.25">
      <c r="A31" s="32"/>
      <c r="B31" s="477" t="s">
        <v>148</v>
      </c>
      <c r="C31" s="478"/>
      <c r="D31" s="478"/>
      <c r="E31" s="478"/>
      <c r="F31" s="478"/>
      <c r="G31" s="478"/>
      <c r="H31" s="478"/>
      <c r="I31" s="479"/>
      <c r="J31" s="33"/>
    </row>
    <row r="32" spans="1:10" s="21" customFormat="1" ht="12.75" customHeight="1" x14ac:dyDescent="0.25">
      <c r="A32" s="32"/>
      <c r="B32" s="477" t="s">
        <v>254</v>
      </c>
      <c r="C32" s="478"/>
      <c r="D32" s="478"/>
      <c r="E32" s="478"/>
      <c r="F32" s="478"/>
      <c r="G32" s="478"/>
      <c r="H32" s="478"/>
      <c r="I32" s="479"/>
      <c r="J32" s="33"/>
    </row>
    <row r="33" spans="1:10" s="21" customFormat="1" x14ac:dyDescent="0.25">
      <c r="A33" s="32"/>
      <c r="B33" s="5"/>
      <c r="C33" s="5"/>
      <c r="D33" s="5"/>
      <c r="E33" s="5"/>
      <c r="F33" s="5"/>
      <c r="G33" s="5"/>
      <c r="H33" s="5"/>
      <c r="I33" s="5"/>
      <c r="J33" s="33"/>
    </row>
    <row r="34" spans="1:10" s="21" customFormat="1" ht="13" x14ac:dyDescent="0.3">
      <c r="A34" s="32"/>
      <c r="B34" s="470" t="s">
        <v>7</v>
      </c>
      <c r="C34" s="470"/>
      <c r="D34" s="470"/>
      <c r="E34" s="470"/>
      <c r="F34" s="470"/>
      <c r="G34" s="470"/>
      <c r="H34" s="470"/>
      <c r="I34" s="470"/>
      <c r="J34" s="33"/>
    </row>
    <row r="35" spans="1:10" s="21" customFormat="1" ht="34" customHeight="1" x14ac:dyDescent="0.25">
      <c r="A35" s="32"/>
      <c r="B35" s="475" t="s">
        <v>282</v>
      </c>
      <c r="C35" s="475"/>
      <c r="D35" s="475"/>
      <c r="E35" s="475"/>
      <c r="F35" s="475"/>
      <c r="G35" s="475"/>
      <c r="H35" s="475"/>
      <c r="I35" s="475"/>
      <c r="J35" s="33"/>
    </row>
    <row r="36" spans="1:10" s="21" customFormat="1" x14ac:dyDescent="0.25">
      <c r="A36" s="32"/>
      <c r="B36" s="20"/>
      <c r="C36" s="20"/>
      <c r="D36" s="20"/>
      <c r="E36" s="20"/>
      <c r="F36" s="20"/>
      <c r="G36" s="20"/>
      <c r="H36" s="20"/>
      <c r="I36" s="20"/>
      <c r="J36" s="33"/>
    </row>
    <row r="37" spans="1:10" s="21" customFormat="1" ht="13" x14ac:dyDescent="0.3">
      <c r="A37" s="32"/>
      <c r="B37" s="10" t="s">
        <v>149</v>
      </c>
      <c r="C37" s="471" t="s">
        <v>150</v>
      </c>
      <c r="D37" s="471"/>
      <c r="E37" s="471"/>
      <c r="F37" s="471"/>
      <c r="G37" s="471"/>
      <c r="H37" s="471"/>
      <c r="I37" s="471"/>
      <c r="J37" s="33"/>
    </row>
    <row r="38" spans="1:10" s="21" customFormat="1" ht="13" x14ac:dyDescent="0.3">
      <c r="A38" s="32"/>
      <c r="B38" s="10" t="s">
        <v>145</v>
      </c>
      <c r="C38" s="471" t="s">
        <v>91</v>
      </c>
      <c r="D38" s="471"/>
      <c r="E38" s="471"/>
      <c r="F38" s="471"/>
      <c r="G38" s="471"/>
      <c r="H38" s="471"/>
      <c r="I38" s="471"/>
      <c r="J38" s="33"/>
    </row>
    <row r="39" spans="1:10" s="21" customFormat="1" ht="13" x14ac:dyDescent="0.25">
      <c r="A39" s="32"/>
      <c r="B39" s="30" t="s">
        <v>146</v>
      </c>
      <c r="C39" s="471" t="s">
        <v>91</v>
      </c>
      <c r="D39" s="471"/>
      <c r="E39" s="471"/>
      <c r="F39" s="471"/>
      <c r="G39" s="471"/>
      <c r="H39" s="471"/>
      <c r="I39" s="471"/>
      <c r="J39" s="33"/>
    </row>
    <row r="40" spans="1:10" s="21" customFormat="1" x14ac:dyDescent="0.25">
      <c r="A40" s="32"/>
      <c r="B40" s="476" t="s">
        <v>147</v>
      </c>
      <c r="C40" s="471"/>
      <c r="D40" s="471"/>
      <c r="E40" s="471"/>
      <c r="F40" s="471"/>
      <c r="G40" s="471"/>
      <c r="H40" s="471"/>
      <c r="I40" s="471"/>
      <c r="J40" s="33"/>
    </row>
    <row r="41" spans="1:10" s="21" customFormat="1" x14ac:dyDescent="0.25">
      <c r="A41" s="32"/>
      <c r="B41" s="476"/>
      <c r="C41" s="472"/>
      <c r="D41" s="472"/>
      <c r="E41" s="472"/>
      <c r="F41" s="472"/>
      <c r="G41" s="472"/>
      <c r="H41" s="472"/>
      <c r="I41" s="472"/>
      <c r="J41" s="33"/>
    </row>
    <row r="42" spans="1:10" s="21" customFormat="1" x14ac:dyDescent="0.25">
      <c r="A42" s="32"/>
      <c r="B42" s="476"/>
      <c r="C42" s="472"/>
      <c r="D42" s="472"/>
      <c r="E42" s="472"/>
      <c r="F42" s="472"/>
      <c r="G42" s="472"/>
      <c r="H42" s="472"/>
      <c r="I42" s="472"/>
      <c r="J42" s="33"/>
    </row>
    <row r="43" spans="1:10" s="37" customFormat="1" x14ac:dyDescent="0.25">
      <c r="A43" s="36"/>
      <c r="J43" s="38"/>
    </row>
  </sheetData>
  <mergeCells count="17">
    <mergeCell ref="C41:I41"/>
    <mergeCell ref="C42:I42"/>
    <mergeCell ref="B27:I27"/>
    <mergeCell ref="B28:I28"/>
    <mergeCell ref="B34:I34"/>
    <mergeCell ref="B35:I35"/>
    <mergeCell ref="C37:I37"/>
    <mergeCell ref="C38:I38"/>
    <mergeCell ref="C39:I39"/>
    <mergeCell ref="B40:B42"/>
    <mergeCell ref="B31:I31"/>
    <mergeCell ref="B32:I32"/>
    <mergeCell ref="B2:B3"/>
    <mergeCell ref="C2:D2"/>
    <mergeCell ref="C3:D3"/>
    <mergeCell ref="B30:I30"/>
    <mergeCell ref="C40:I4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Z42"/>
  <sheetViews>
    <sheetView showGridLines="0" zoomScale="90" zoomScaleNormal="90" workbookViewId="0">
      <selection activeCell="G17" sqref="G17"/>
    </sheetView>
  </sheetViews>
  <sheetFormatPr defaultColWidth="0" defaultRowHeight="15.5" zeroHeight="1" x14ac:dyDescent="0.35"/>
  <cols>
    <col min="1" max="1" width="4.23046875" customWidth="1"/>
    <col min="2" max="2" width="18.69140625" customWidth="1"/>
    <col min="3" max="3" width="23.4609375" customWidth="1"/>
    <col min="4" max="4" width="15.84375" customWidth="1"/>
    <col min="5" max="5" width="13.765625" customWidth="1"/>
    <col min="6" max="6" width="13.84375" customWidth="1"/>
    <col min="7" max="7" width="15.23046875" customWidth="1"/>
    <col min="8" max="8" width="16.07421875" customWidth="1"/>
    <col min="9" max="9" width="6.765625" bestFit="1" customWidth="1"/>
    <col min="10" max="10" width="10.07421875" customWidth="1"/>
    <col min="11" max="11" width="9.4609375" hidden="1" customWidth="1"/>
    <col min="12" max="12" width="11.84375" hidden="1" customWidth="1"/>
    <col min="13" max="13" width="10.765625" hidden="1" customWidth="1"/>
    <col min="14" max="26" width="5.07421875" hidden="1" customWidth="1"/>
    <col min="27" max="16384" width="9.23046875" hidden="1"/>
  </cols>
  <sheetData>
    <row r="1" spans="1:11" x14ac:dyDescent="0.35">
      <c r="A1" s="47"/>
      <c r="B1" s="46"/>
      <c r="C1" s="46"/>
      <c r="D1" s="46"/>
      <c r="E1" s="46"/>
      <c r="F1" s="46"/>
      <c r="G1" s="46"/>
      <c r="H1" s="46"/>
      <c r="I1" s="46"/>
      <c r="J1" s="49"/>
    </row>
    <row r="2" spans="1:11" s="59" customFormat="1" ht="26" x14ac:dyDescent="0.25">
      <c r="A2" s="54"/>
      <c r="B2" s="465" t="s">
        <v>18</v>
      </c>
      <c r="C2" s="466" t="s">
        <v>1</v>
      </c>
      <c r="D2" s="467"/>
      <c r="E2" s="79" t="s">
        <v>2</v>
      </c>
      <c r="F2" s="80" t="s">
        <v>4</v>
      </c>
      <c r="G2" s="81" t="s">
        <v>179</v>
      </c>
      <c r="H2" s="80" t="s">
        <v>101</v>
      </c>
      <c r="I2" s="79" t="s">
        <v>3</v>
      </c>
      <c r="J2" s="49"/>
      <c r="K2" s="136"/>
    </row>
    <row r="3" spans="1:11" s="59" customFormat="1" ht="26.5" customHeight="1" x14ac:dyDescent="0.25">
      <c r="A3" s="54"/>
      <c r="B3" s="465"/>
      <c r="C3" s="468" t="s">
        <v>39</v>
      </c>
      <c r="D3" s="469"/>
      <c r="E3" s="55">
        <v>3</v>
      </c>
      <c r="F3" s="27" t="s">
        <v>91</v>
      </c>
      <c r="G3" s="61">
        <f>G7</f>
        <v>16.274891270000001</v>
      </c>
      <c r="H3" s="61">
        <f>G8</f>
        <v>2.9095951800000002</v>
      </c>
      <c r="I3" s="60" t="s">
        <v>123</v>
      </c>
      <c r="J3" s="49"/>
      <c r="K3" s="136"/>
    </row>
    <row r="4" spans="1:11" x14ac:dyDescent="0.35">
      <c r="A4" s="48"/>
      <c r="B4" s="49"/>
      <c r="C4" s="49"/>
      <c r="D4" s="49"/>
      <c r="E4" s="49"/>
      <c r="F4" s="49"/>
      <c r="G4" s="49"/>
      <c r="H4" s="49"/>
      <c r="I4" s="49"/>
      <c r="J4" s="49"/>
      <c r="K4" s="136"/>
    </row>
    <row r="5" spans="1:11" x14ac:dyDescent="0.35">
      <c r="A5" s="52"/>
      <c r="B5" s="2"/>
      <c r="C5" s="2"/>
      <c r="D5" s="2"/>
      <c r="E5" s="2"/>
      <c r="F5" s="2"/>
      <c r="G5" s="2"/>
      <c r="H5" s="2"/>
      <c r="I5" s="2"/>
      <c r="J5" s="135"/>
      <c r="K5" s="136"/>
    </row>
    <row r="6" spans="1:11" x14ac:dyDescent="0.35">
      <c r="A6" s="52"/>
      <c r="B6" s="3"/>
      <c r="C6" s="3"/>
      <c r="D6" s="3"/>
      <c r="E6" s="3"/>
      <c r="F6" s="83"/>
      <c r="G6" s="83" t="s">
        <v>201</v>
      </c>
      <c r="H6" s="83" t="s">
        <v>200</v>
      </c>
      <c r="I6" s="2"/>
      <c r="J6" s="2"/>
      <c r="K6" s="136"/>
    </row>
    <row r="7" spans="1:11" x14ac:dyDescent="0.35">
      <c r="A7" s="52"/>
      <c r="B7" s="3"/>
      <c r="C7" s="3"/>
      <c r="D7" s="3"/>
      <c r="E7" s="3"/>
      <c r="F7" s="83" t="s">
        <v>180</v>
      </c>
      <c r="G7" s="145">
        <f>SUM(G11:G14)/10^6</f>
        <v>16.274891270000001</v>
      </c>
      <c r="H7" s="27" t="s">
        <v>91</v>
      </c>
      <c r="I7" s="2"/>
      <c r="J7" s="2"/>
      <c r="K7" s="136"/>
    </row>
    <row r="8" spans="1:11" ht="23" x14ac:dyDescent="0.35">
      <c r="A8" s="52"/>
      <c r="B8" s="3"/>
      <c r="C8" s="3"/>
      <c r="D8" s="3"/>
      <c r="E8" s="3"/>
      <c r="F8" s="83" t="s">
        <v>101</v>
      </c>
      <c r="G8" s="145">
        <f>(G15+G16)/10^6</f>
        <v>2.9095951800000002</v>
      </c>
      <c r="H8" s="27" t="s">
        <v>91</v>
      </c>
      <c r="I8" s="2"/>
      <c r="J8" s="2"/>
      <c r="K8" s="136"/>
    </row>
    <row r="9" spans="1:11" x14ac:dyDescent="0.35">
      <c r="A9" s="52"/>
      <c r="B9" s="3"/>
      <c r="C9" s="3"/>
      <c r="D9" s="3"/>
      <c r="E9" s="3"/>
      <c r="H9" s="2"/>
      <c r="I9" s="2"/>
      <c r="J9" s="2"/>
      <c r="K9" s="136"/>
    </row>
    <row r="10" spans="1:11" ht="16" thickBot="1" x14ac:dyDescent="0.4">
      <c r="A10" s="52"/>
      <c r="B10" s="3"/>
      <c r="C10" s="3"/>
      <c r="D10" s="3"/>
      <c r="E10" s="3"/>
      <c r="F10" s="190" t="s">
        <v>69</v>
      </c>
      <c r="G10" s="191" t="s">
        <v>152</v>
      </c>
      <c r="I10" s="2"/>
      <c r="J10" s="2"/>
      <c r="K10" s="136"/>
    </row>
    <row r="11" spans="1:11" x14ac:dyDescent="0.35">
      <c r="A11" s="52"/>
      <c r="B11" s="3"/>
      <c r="C11" s="3"/>
      <c r="D11" s="3"/>
      <c r="E11" s="3"/>
      <c r="F11" s="197">
        <v>2017</v>
      </c>
      <c r="G11" s="313">
        <v>889933.12</v>
      </c>
      <c r="I11" s="2"/>
      <c r="J11" s="2"/>
      <c r="K11" s="136"/>
    </row>
    <row r="12" spans="1:11" x14ac:dyDescent="0.35">
      <c r="A12" s="52"/>
      <c r="B12" s="3"/>
      <c r="C12" s="3"/>
      <c r="D12" s="3"/>
      <c r="E12" s="3"/>
      <c r="F12" s="198">
        <v>2018</v>
      </c>
      <c r="G12" s="314">
        <v>7781792.71</v>
      </c>
      <c r="I12" s="2"/>
      <c r="J12" s="2"/>
      <c r="K12" s="136"/>
    </row>
    <row r="13" spans="1:11" x14ac:dyDescent="0.35">
      <c r="A13" s="52"/>
      <c r="B13" s="3"/>
      <c r="C13" s="3"/>
      <c r="D13" s="3"/>
      <c r="E13" s="3"/>
      <c r="F13" s="198">
        <v>2019</v>
      </c>
      <c r="G13" s="314">
        <v>6334442.7300000004</v>
      </c>
      <c r="I13" s="2"/>
      <c r="J13" s="2"/>
      <c r="K13" s="136"/>
    </row>
    <row r="14" spans="1:11" ht="16" thickBot="1" x14ac:dyDescent="0.4">
      <c r="A14" s="52"/>
      <c r="B14" s="3"/>
      <c r="C14" s="3"/>
      <c r="D14" s="3"/>
      <c r="E14" s="3"/>
      <c r="F14" s="199">
        <v>2020</v>
      </c>
      <c r="G14" s="315">
        <v>1268722.71</v>
      </c>
      <c r="I14" s="2"/>
      <c r="J14" s="2"/>
      <c r="K14" s="136"/>
    </row>
    <row r="15" spans="1:11" x14ac:dyDescent="0.35">
      <c r="A15" s="52"/>
      <c r="B15" s="3"/>
      <c r="C15" s="3"/>
      <c r="D15" s="3"/>
      <c r="E15" s="3"/>
      <c r="F15" s="196">
        <v>2021</v>
      </c>
      <c r="G15" s="316">
        <v>1624729.35</v>
      </c>
      <c r="I15" s="2"/>
      <c r="J15" s="2"/>
      <c r="K15" s="136"/>
    </row>
    <row r="16" spans="1:11" x14ac:dyDescent="0.35">
      <c r="A16" s="52"/>
      <c r="B16" s="3"/>
      <c r="C16" s="3"/>
      <c r="D16" s="3"/>
      <c r="E16" s="3"/>
      <c r="F16" s="50">
        <v>2022</v>
      </c>
      <c r="G16" s="317">
        <v>1284865.83</v>
      </c>
      <c r="I16" s="2"/>
      <c r="J16" s="2"/>
      <c r="K16" s="136"/>
    </row>
    <row r="17" spans="1:11" x14ac:dyDescent="0.35">
      <c r="A17" s="52"/>
      <c r="B17" s="3"/>
      <c r="C17" s="3"/>
      <c r="D17" s="3"/>
      <c r="E17" s="3"/>
      <c r="F17" s="3"/>
      <c r="G17" s="2"/>
      <c r="H17" s="2"/>
      <c r="I17" s="2"/>
      <c r="J17" s="2"/>
      <c r="K17" s="136"/>
    </row>
    <row r="18" spans="1:11" x14ac:dyDescent="0.35">
      <c r="A18" s="52"/>
      <c r="B18" s="3"/>
      <c r="C18" s="3"/>
      <c r="D18" s="3"/>
      <c r="E18" s="3"/>
      <c r="F18" s="3"/>
      <c r="G18" s="2"/>
      <c r="H18" s="2"/>
      <c r="I18" s="2"/>
      <c r="J18" s="2"/>
      <c r="K18" s="136"/>
    </row>
    <row r="19" spans="1:11" x14ac:dyDescent="0.35">
      <c r="A19" s="52"/>
      <c r="B19" s="3"/>
      <c r="C19" s="3"/>
      <c r="D19" s="3"/>
      <c r="E19" s="3"/>
      <c r="F19" s="3"/>
      <c r="G19" s="2"/>
      <c r="H19" s="2"/>
      <c r="I19" s="2"/>
      <c r="J19" s="2"/>
      <c r="K19" s="136"/>
    </row>
    <row r="20" spans="1:11" x14ac:dyDescent="0.35">
      <c r="A20" s="52"/>
      <c r="B20" s="3"/>
      <c r="C20" s="3"/>
      <c r="D20" s="3"/>
      <c r="E20" s="3"/>
      <c r="F20" s="3"/>
      <c r="G20" s="2"/>
      <c r="H20" s="2"/>
      <c r="I20" s="2"/>
      <c r="J20" s="2"/>
      <c r="K20" s="136"/>
    </row>
    <row r="21" spans="1:11" x14ac:dyDescent="0.35">
      <c r="A21" s="52"/>
      <c r="B21" s="3"/>
      <c r="C21" s="3"/>
      <c r="D21" s="3"/>
      <c r="E21" s="3"/>
      <c r="F21" s="3"/>
      <c r="G21" s="2"/>
      <c r="H21" s="2"/>
      <c r="I21" s="2"/>
      <c r="J21" s="2"/>
      <c r="K21" s="136"/>
    </row>
    <row r="22" spans="1:11" x14ac:dyDescent="0.35">
      <c r="A22" s="52"/>
      <c r="B22" s="3"/>
      <c r="C22" s="3"/>
      <c r="D22" s="3"/>
      <c r="E22" s="3"/>
      <c r="F22" s="3"/>
      <c r="G22" s="2"/>
      <c r="H22" s="2"/>
      <c r="I22" s="2"/>
      <c r="J22" s="2"/>
      <c r="K22" s="136"/>
    </row>
    <row r="23" spans="1:11" x14ac:dyDescent="0.35">
      <c r="A23" s="52"/>
      <c r="B23" s="3"/>
      <c r="C23" s="3"/>
      <c r="D23" s="3"/>
      <c r="E23" s="3"/>
      <c r="F23" s="3"/>
      <c r="G23" s="2"/>
      <c r="H23" s="2"/>
      <c r="I23" s="2"/>
      <c r="J23" s="2"/>
      <c r="K23" s="136"/>
    </row>
    <row r="24" spans="1:11" s="21" customFormat="1" x14ac:dyDescent="0.3">
      <c r="A24" s="32"/>
      <c r="B24" s="473" t="s">
        <v>259</v>
      </c>
      <c r="C24" s="470"/>
      <c r="D24" s="470"/>
      <c r="E24" s="470"/>
      <c r="F24" s="470"/>
      <c r="G24" s="470"/>
      <c r="H24" s="470"/>
      <c r="I24" s="470"/>
      <c r="K24" s="136"/>
    </row>
    <row r="25" spans="1:11" s="21" customFormat="1" x14ac:dyDescent="0.25">
      <c r="A25" s="32"/>
      <c r="B25" s="474" t="s">
        <v>153</v>
      </c>
      <c r="C25" s="474"/>
      <c r="D25" s="474"/>
      <c r="E25" s="474"/>
      <c r="F25" s="474"/>
      <c r="G25" s="474"/>
      <c r="H25" s="474"/>
      <c r="I25" s="474"/>
      <c r="K25" s="136"/>
    </row>
    <row r="26" spans="1:11" s="21" customFormat="1" x14ac:dyDescent="0.25">
      <c r="A26" s="32"/>
      <c r="E26" s="5"/>
      <c r="F26" s="5"/>
      <c r="K26" s="136"/>
    </row>
    <row r="27" spans="1:11" s="21" customFormat="1" x14ac:dyDescent="0.3">
      <c r="A27" s="32"/>
      <c r="B27" s="470" t="s">
        <v>6</v>
      </c>
      <c r="C27" s="470"/>
      <c r="D27" s="470"/>
      <c r="E27" s="470"/>
      <c r="F27" s="470"/>
      <c r="G27" s="470"/>
      <c r="H27" s="470"/>
      <c r="I27" s="470"/>
      <c r="K27" s="136"/>
    </row>
    <row r="28" spans="1:11" s="21" customFormat="1" ht="12.75" customHeight="1" x14ac:dyDescent="0.25">
      <c r="A28" s="32"/>
      <c r="B28" s="474" t="s">
        <v>255</v>
      </c>
      <c r="C28" s="474"/>
      <c r="D28" s="474"/>
      <c r="E28" s="474"/>
      <c r="F28" s="474"/>
      <c r="G28" s="474"/>
      <c r="H28" s="474"/>
      <c r="I28" s="474"/>
      <c r="K28" s="136"/>
    </row>
    <row r="29" spans="1:11" x14ac:dyDescent="0.35">
      <c r="A29" s="52"/>
      <c r="B29" s="2"/>
      <c r="C29" s="2"/>
      <c r="D29" s="5"/>
      <c r="E29" s="2"/>
      <c r="F29" s="2"/>
      <c r="G29" s="2"/>
      <c r="H29" s="2"/>
      <c r="I29" s="2"/>
      <c r="J29" s="2"/>
      <c r="K29" s="136"/>
    </row>
    <row r="30" spans="1:11" x14ac:dyDescent="0.35">
      <c r="A30" s="52"/>
      <c r="B30" s="483" t="s">
        <v>7</v>
      </c>
      <c r="C30" s="484"/>
      <c r="D30" s="484"/>
      <c r="E30" s="484"/>
      <c r="F30" s="484"/>
      <c r="G30" s="484"/>
      <c r="H30" s="484"/>
      <c r="I30" s="485"/>
      <c r="J30" s="2"/>
      <c r="K30" s="136"/>
    </row>
    <row r="31" spans="1:11" ht="40.5" customHeight="1" x14ac:dyDescent="0.35">
      <c r="A31" s="52"/>
      <c r="B31" s="480" t="s">
        <v>262</v>
      </c>
      <c r="C31" s="481"/>
      <c r="D31" s="481"/>
      <c r="E31" s="481"/>
      <c r="F31" s="481"/>
      <c r="G31" s="481"/>
      <c r="H31" s="481"/>
      <c r="I31" s="482"/>
      <c r="J31" s="2"/>
      <c r="K31" s="136"/>
    </row>
    <row r="32" spans="1:11" x14ac:dyDescent="0.35">
      <c r="A32" s="52"/>
      <c r="B32" s="20"/>
      <c r="C32" s="20"/>
      <c r="D32" s="20"/>
      <c r="E32" s="20"/>
      <c r="F32" s="20"/>
      <c r="G32" s="20"/>
      <c r="H32" s="20"/>
      <c r="I32" s="20"/>
      <c r="J32" s="20"/>
      <c r="K32" s="136"/>
    </row>
    <row r="33" spans="1:11" x14ac:dyDescent="0.35">
      <c r="A33" s="52"/>
      <c r="B33" s="10" t="s">
        <v>149</v>
      </c>
      <c r="C33" s="471" t="s">
        <v>151</v>
      </c>
      <c r="D33" s="471"/>
      <c r="E33" s="471"/>
      <c r="F33" s="471"/>
      <c r="G33" s="471"/>
      <c r="H33" s="471"/>
      <c r="I33" s="471"/>
      <c r="J33" s="2"/>
      <c r="K33" s="136"/>
    </row>
    <row r="34" spans="1:11" x14ac:dyDescent="0.35">
      <c r="A34" s="52"/>
      <c r="B34" s="10" t="s">
        <v>145</v>
      </c>
      <c r="C34" s="471" t="s">
        <v>91</v>
      </c>
      <c r="D34" s="471"/>
      <c r="E34" s="471"/>
      <c r="F34" s="471"/>
      <c r="G34" s="471"/>
      <c r="H34" s="471"/>
      <c r="I34" s="471"/>
      <c r="J34" s="2"/>
      <c r="K34" s="136"/>
    </row>
    <row r="35" spans="1:11" x14ac:dyDescent="0.35">
      <c r="A35" s="52"/>
      <c r="B35" s="30" t="s">
        <v>146</v>
      </c>
      <c r="C35" s="471" t="s">
        <v>91</v>
      </c>
      <c r="D35" s="471"/>
      <c r="E35" s="471"/>
      <c r="F35" s="471"/>
      <c r="G35" s="471"/>
      <c r="H35" s="471"/>
      <c r="I35" s="471"/>
      <c r="J35" s="2"/>
      <c r="K35" s="136"/>
    </row>
    <row r="36" spans="1:11" x14ac:dyDescent="0.35">
      <c r="A36" s="52"/>
      <c r="B36" s="476" t="s">
        <v>147</v>
      </c>
      <c r="C36" s="471"/>
      <c r="D36" s="471"/>
      <c r="E36" s="471"/>
      <c r="F36" s="471"/>
      <c r="G36" s="471"/>
      <c r="H36" s="471"/>
      <c r="I36" s="471"/>
      <c r="J36" s="2"/>
      <c r="K36" s="136"/>
    </row>
    <row r="37" spans="1:11" x14ac:dyDescent="0.35">
      <c r="A37" s="52"/>
      <c r="B37" s="476"/>
      <c r="C37" s="472"/>
      <c r="D37" s="472"/>
      <c r="E37" s="472"/>
      <c r="F37" s="472"/>
      <c r="G37" s="472"/>
      <c r="H37" s="472"/>
      <c r="I37" s="472"/>
      <c r="J37" s="2"/>
      <c r="K37" s="136"/>
    </row>
    <row r="38" spans="1:11" x14ac:dyDescent="0.35">
      <c r="A38" s="52"/>
      <c r="B38" s="476"/>
      <c r="C38" s="472"/>
      <c r="D38" s="472"/>
      <c r="E38" s="472"/>
      <c r="F38" s="472"/>
      <c r="G38" s="472"/>
      <c r="H38" s="472"/>
      <c r="I38" s="472"/>
      <c r="J38" s="2"/>
      <c r="K38" s="136"/>
    </row>
    <row r="39" spans="1:11" x14ac:dyDescent="0.35">
      <c r="A39" s="52"/>
      <c r="B39" s="2"/>
      <c r="C39" s="2"/>
      <c r="D39" s="2"/>
      <c r="E39" s="2"/>
      <c r="F39" s="2"/>
      <c r="G39" s="2"/>
      <c r="H39" s="2"/>
      <c r="I39" s="2"/>
      <c r="J39" s="2"/>
      <c r="K39" s="136"/>
    </row>
    <row r="40" spans="1:11" x14ac:dyDescent="0.35">
      <c r="A40" s="2"/>
      <c r="B40" s="2"/>
      <c r="C40" s="2"/>
      <c r="D40" s="2"/>
      <c r="E40" s="2"/>
      <c r="F40" s="2"/>
      <c r="G40" s="2"/>
      <c r="H40" s="2"/>
      <c r="I40" s="2"/>
      <c r="J40" s="2"/>
      <c r="K40" s="136"/>
    </row>
    <row r="41" spans="1:11" hidden="1" x14ac:dyDescent="0.35">
      <c r="A41" s="2"/>
      <c r="B41" s="2"/>
      <c r="C41" s="2"/>
      <c r="D41" s="2"/>
      <c r="E41" s="2"/>
      <c r="F41" s="2"/>
      <c r="G41" s="2"/>
      <c r="H41" s="2"/>
      <c r="I41" s="2"/>
      <c r="J41" s="2"/>
      <c r="K41" s="136"/>
    </row>
    <row r="42" spans="1:11" hidden="1" x14ac:dyDescent="0.35">
      <c r="K42" s="136"/>
    </row>
  </sheetData>
  <mergeCells count="16">
    <mergeCell ref="B36:B38"/>
    <mergeCell ref="C36:I36"/>
    <mergeCell ref="C37:I37"/>
    <mergeCell ref="C38:I38"/>
    <mergeCell ref="B2:B3"/>
    <mergeCell ref="C2:D2"/>
    <mergeCell ref="C3:D3"/>
    <mergeCell ref="C33:I33"/>
    <mergeCell ref="C34:I34"/>
    <mergeCell ref="C35:I35"/>
    <mergeCell ref="B24:I24"/>
    <mergeCell ref="B25:I25"/>
    <mergeCell ref="B27:I27"/>
    <mergeCell ref="B28:I28"/>
    <mergeCell ref="B31:I31"/>
    <mergeCell ref="B30:I3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Z42"/>
  <sheetViews>
    <sheetView showGridLines="0" workbookViewId="0">
      <selection activeCell="H21" sqref="H21"/>
    </sheetView>
  </sheetViews>
  <sheetFormatPr defaultColWidth="0" defaultRowHeight="15.5" zeroHeight="1" x14ac:dyDescent="0.35"/>
  <cols>
    <col min="1" max="1" width="4.23046875" customWidth="1"/>
    <col min="2" max="2" width="18.69140625" customWidth="1"/>
    <col min="3" max="3" width="14.53515625" customWidth="1"/>
    <col min="4" max="4" width="23.69140625" customWidth="1"/>
    <col min="5" max="5" width="6.765625" bestFit="1" customWidth="1"/>
    <col min="6" max="9" width="12" customWidth="1"/>
    <col min="10" max="10" width="10.07421875" customWidth="1"/>
    <col min="11" max="11" width="11.4609375" hidden="1" customWidth="1"/>
    <col min="12" max="12" width="6.84375" hidden="1" customWidth="1"/>
    <col min="13" max="26" width="5.07421875" hidden="1" customWidth="1"/>
    <col min="27" max="16384" width="9.23046875" hidden="1"/>
  </cols>
  <sheetData>
    <row r="1" spans="1:11" x14ac:dyDescent="0.35">
      <c r="A1" s="47"/>
      <c r="B1" s="46"/>
      <c r="C1" s="46"/>
      <c r="D1" s="46"/>
      <c r="E1" s="46"/>
      <c r="F1" s="46"/>
      <c r="G1" s="46"/>
      <c r="H1" s="46"/>
      <c r="I1" s="46"/>
      <c r="J1" s="46"/>
      <c r="K1" s="2"/>
    </row>
    <row r="2" spans="1:11" s="59" customFormat="1" ht="39" x14ac:dyDescent="0.25">
      <c r="A2" s="54"/>
      <c r="B2" s="465" t="s">
        <v>19</v>
      </c>
      <c r="C2" s="466" t="s">
        <v>1</v>
      </c>
      <c r="D2" s="467"/>
      <c r="E2" s="79" t="s">
        <v>2</v>
      </c>
      <c r="F2" s="80" t="s">
        <v>4</v>
      </c>
      <c r="G2" s="81" t="s">
        <v>179</v>
      </c>
      <c r="H2" s="80" t="s">
        <v>101</v>
      </c>
      <c r="I2" s="79" t="s">
        <v>3</v>
      </c>
      <c r="J2" s="49"/>
      <c r="K2" s="136"/>
    </row>
    <row r="3" spans="1:11" s="59" customFormat="1" ht="26.5" customHeight="1" x14ac:dyDescent="0.25">
      <c r="A3" s="54"/>
      <c r="B3" s="465"/>
      <c r="C3" s="468" t="s">
        <v>40</v>
      </c>
      <c r="D3" s="469"/>
      <c r="E3" s="55">
        <v>3</v>
      </c>
      <c r="F3" s="27" t="s">
        <v>91</v>
      </c>
      <c r="G3" s="320">
        <f>H7</f>
        <v>11311</v>
      </c>
      <c r="H3" s="320">
        <f>H8</f>
        <v>634</v>
      </c>
      <c r="I3" s="53" t="s">
        <v>199</v>
      </c>
      <c r="J3" s="49"/>
      <c r="K3" s="136"/>
    </row>
    <row r="4" spans="1:11" x14ac:dyDescent="0.35">
      <c r="A4" s="48"/>
      <c r="B4" s="49"/>
      <c r="C4" s="49"/>
      <c r="D4" s="49"/>
      <c r="E4" s="49"/>
      <c r="F4" s="49"/>
      <c r="G4" s="49"/>
      <c r="H4" s="49"/>
      <c r="I4" s="49"/>
      <c r="J4" s="49"/>
      <c r="K4" s="2"/>
    </row>
    <row r="5" spans="1:11" x14ac:dyDescent="0.35">
      <c r="A5" s="52"/>
      <c r="B5" s="2"/>
      <c r="C5" s="2"/>
      <c r="D5" s="2"/>
      <c r="E5" s="2"/>
      <c r="F5" s="2"/>
      <c r="G5" s="2"/>
      <c r="H5" s="2"/>
      <c r="I5" s="2"/>
      <c r="J5" s="2"/>
      <c r="K5" s="2"/>
    </row>
    <row r="6" spans="1:11" x14ac:dyDescent="0.35">
      <c r="A6" s="52"/>
      <c r="B6" s="3"/>
      <c r="C6" s="3"/>
      <c r="D6" s="3"/>
      <c r="E6" s="3"/>
      <c r="F6" s="3"/>
      <c r="G6" s="83"/>
      <c r="H6" s="83" t="s">
        <v>201</v>
      </c>
      <c r="I6" s="83" t="s">
        <v>200</v>
      </c>
      <c r="J6" s="2"/>
      <c r="K6" s="2"/>
    </row>
    <row r="7" spans="1:11" x14ac:dyDescent="0.35">
      <c r="A7" s="52"/>
      <c r="B7" s="3"/>
      <c r="C7" s="3"/>
      <c r="D7" s="3"/>
      <c r="E7" s="3"/>
      <c r="F7" s="3"/>
      <c r="G7" s="83" t="s">
        <v>180</v>
      </c>
      <c r="H7" s="325">
        <f>I15</f>
        <v>11311</v>
      </c>
      <c r="I7" s="27" t="s">
        <v>91</v>
      </c>
      <c r="J7" s="2"/>
      <c r="K7" s="2"/>
    </row>
    <row r="8" spans="1:11" ht="23" x14ac:dyDescent="0.35">
      <c r="A8" s="52"/>
      <c r="B8" s="3"/>
      <c r="C8" s="3"/>
      <c r="D8" s="3"/>
      <c r="E8" s="3"/>
      <c r="F8" s="3"/>
      <c r="G8" s="83" t="s">
        <v>101</v>
      </c>
      <c r="H8" s="325">
        <f>H16</f>
        <v>634</v>
      </c>
      <c r="I8" s="27" t="s">
        <v>91</v>
      </c>
      <c r="J8" s="2"/>
      <c r="K8" s="2"/>
    </row>
    <row r="9" spans="1:11" x14ac:dyDescent="0.35">
      <c r="A9" s="52"/>
      <c r="B9" s="3"/>
      <c r="C9" s="3"/>
      <c r="D9" s="3"/>
      <c r="E9" s="3"/>
      <c r="F9" s="3"/>
      <c r="J9" s="2"/>
      <c r="K9" s="2"/>
    </row>
    <row r="10" spans="1:11" ht="39.5" thickBot="1" x14ac:dyDescent="0.4">
      <c r="A10" s="52"/>
      <c r="B10" s="3"/>
      <c r="C10" s="3"/>
      <c r="D10" s="3"/>
      <c r="E10" s="3"/>
      <c r="F10" s="3"/>
      <c r="G10" s="190" t="s">
        <v>69</v>
      </c>
      <c r="H10" s="190" t="s">
        <v>104</v>
      </c>
      <c r="I10" s="190" t="s">
        <v>108</v>
      </c>
      <c r="J10" s="2"/>
      <c r="K10" s="2"/>
    </row>
    <row r="11" spans="1:11" x14ac:dyDescent="0.35">
      <c r="A11" s="52"/>
      <c r="B11" s="3"/>
      <c r="C11" s="3"/>
      <c r="D11" s="3"/>
      <c r="E11" s="3"/>
      <c r="F11" s="3"/>
      <c r="G11" s="197">
        <v>2016</v>
      </c>
      <c r="H11" s="318">
        <v>4759</v>
      </c>
      <c r="I11" s="319">
        <f>H11</f>
        <v>4759</v>
      </c>
      <c r="J11" s="2"/>
      <c r="K11" s="2"/>
    </row>
    <row r="12" spans="1:11" x14ac:dyDescent="0.35">
      <c r="A12" s="52"/>
      <c r="B12" s="3"/>
      <c r="C12" s="3"/>
      <c r="D12" s="3"/>
      <c r="E12" s="3"/>
      <c r="F12" s="3"/>
      <c r="G12" s="198">
        <v>2017</v>
      </c>
      <c r="H12" s="320">
        <v>2991</v>
      </c>
      <c r="I12" s="321">
        <f>H11+H12</f>
        <v>7750</v>
      </c>
      <c r="J12" s="2"/>
      <c r="K12" s="2"/>
    </row>
    <row r="13" spans="1:11" x14ac:dyDescent="0.35">
      <c r="A13" s="52"/>
      <c r="B13" s="3"/>
      <c r="C13" s="3"/>
      <c r="D13" s="3"/>
      <c r="E13" s="3"/>
      <c r="F13" s="3"/>
      <c r="G13" s="198">
        <v>2018</v>
      </c>
      <c r="H13" s="320">
        <v>1416</v>
      </c>
      <c r="I13" s="321">
        <f>H11+H12+H13</f>
        <v>9166</v>
      </c>
      <c r="J13" s="2"/>
      <c r="K13" s="2"/>
    </row>
    <row r="14" spans="1:11" x14ac:dyDescent="0.35">
      <c r="A14" s="52"/>
      <c r="B14" s="3"/>
      <c r="C14" s="3"/>
      <c r="D14" s="3"/>
      <c r="E14" s="3"/>
      <c r="F14" s="3"/>
      <c r="G14" s="198">
        <v>2019</v>
      </c>
      <c r="H14" s="320">
        <v>1383</v>
      </c>
      <c r="I14" s="321">
        <f>H11+H12+H13+H14</f>
        <v>10549</v>
      </c>
      <c r="J14" s="2"/>
      <c r="K14" s="2"/>
    </row>
    <row r="15" spans="1:11" ht="16" thickBot="1" x14ac:dyDescent="0.4">
      <c r="A15" s="52"/>
      <c r="B15" s="3"/>
      <c r="C15" s="3"/>
      <c r="D15" s="3"/>
      <c r="E15" s="3"/>
      <c r="F15" s="3"/>
      <c r="G15" s="199">
        <v>2020</v>
      </c>
      <c r="H15" s="322">
        <v>762</v>
      </c>
      <c r="I15" s="323">
        <f>H11+H12+H13+H14+H15</f>
        <v>11311</v>
      </c>
      <c r="J15" s="2"/>
      <c r="K15" s="2"/>
    </row>
    <row r="16" spans="1:11" x14ac:dyDescent="0.35">
      <c r="A16" s="52"/>
      <c r="B16" s="3"/>
      <c r="C16" s="3"/>
      <c r="D16" s="3"/>
      <c r="E16" s="3"/>
      <c r="F16" s="3"/>
      <c r="G16" s="196">
        <v>2021</v>
      </c>
      <c r="H16" s="324">
        <v>634</v>
      </c>
      <c r="I16" s="324">
        <f>H11+H12+H13+H14+H15+H16</f>
        <v>11945</v>
      </c>
      <c r="J16" s="2"/>
      <c r="K16" s="2"/>
    </row>
    <row r="17" spans="1:26" x14ac:dyDescent="0.35">
      <c r="A17" s="52"/>
      <c r="B17" s="3"/>
      <c r="C17" s="3"/>
      <c r="D17" s="3"/>
      <c r="E17" s="3"/>
      <c r="F17" s="3"/>
      <c r="G17" s="2"/>
      <c r="H17" s="2"/>
      <c r="I17" s="2"/>
      <c r="J17" s="2"/>
      <c r="K17" s="2"/>
    </row>
    <row r="18" spans="1:26" x14ac:dyDescent="0.35">
      <c r="A18" s="52"/>
      <c r="B18" s="3"/>
      <c r="C18" s="3"/>
      <c r="D18" s="3"/>
      <c r="E18" s="3"/>
      <c r="F18" s="3"/>
      <c r="G18" s="2"/>
      <c r="H18" s="2"/>
      <c r="I18" s="2"/>
      <c r="J18" s="2"/>
      <c r="K18" s="2"/>
    </row>
    <row r="19" spans="1:26" x14ac:dyDescent="0.35">
      <c r="A19" s="52"/>
      <c r="B19" s="3"/>
      <c r="C19" s="3"/>
      <c r="D19" s="3"/>
      <c r="E19" s="3"/>
      <c r="F19" s="3"/>
      <c r="G19" s="2"/>
      <c r="H19" s="2"/>
      <c r="I19" s="2"/>
      <c r="J19" s="2"/>
      <c r="K19" s="2"/>
    </row>
    <row r="20" spans="1:26" x14ac:dyDescent="0.35">
      <c r="A20" s="52"/>
      <c r="B20" s="3"/>
      <c r="C20" s="3"/>
      <c r="D20" s="3"/>
      <c r="E20" s="3"/>
      <c r="F20" s="3"/>
      <c r="G20" s="2"/>
      <c r="H20" s="2"/>
      <c r="I20" s="2"/>
      <c r="J20" s="2"/>
      <c r="K20" s="2"/>
    </row>
    <row r="21" spans="1:26" x14ac:dyDescent="0.35">
      <c r="A21" s="52"/>
      <c r="B21" s="7"/>
      <c r="C21" s="7"/>
      <c r="D21" s="7"/>
      <c r="E21" s="7"/>
      <c r="F21" s="7"/>
      <c r="G21" s="7"/>
      <c r="H21" s="7"/>
      <c r="I21" s="2"/>
      <c r="J21" s="2"/>
      <c r="K21" s="2"/>
    </row>
    <row r="22" spans="1:26" x14ac:dyDescent="0.35">
      <c r="A22" s="52"/>
      <c r="B22" s="7"/>
      <c r="C22" s="7"/>
      <c r="D22" s="7"/>
      <c r="E22" s="7"/>
      <c r="F22" s="7"/>
      <c r="G22" s="7"/>
      <c r="H22" s="7"/>
      <c r="I22" s="2"/>
      <c r="J22" s="2"/>
      <c r="K22" s="2"/>
    </row>
    <row r="23" spans="1:26" x14ac:dyDescent="0.35">
      <c r="A23" s="52"/>
      <c r="B23" s="473" t="s">
        <v>259</v>
      </c>
      <c r="C23" s="470"/>
      <c r="D23" s="470"/>
      <c r="E23" s="470"/>
      <c r="F23" s="470"/>
      <c r="G23" s="470"/>
      <c r="H23" s="470"/>
      <c r="I23" s="470"/>
      <c r="J23" s="2"/>
      <c r="K23" s="2"/>
    </row>
    <row r="24" spans="1:26" ht="42" customHeight="1" x14ac:dyDescent="0.35">
      <c r="A24" s="52"/>
      <c r="B24" s="474" t="s">
        <v>155</v>
      </c>
      <c r="C24" s="474"/>
      <c r="D24" s="474"/>
      <c r="E24" s="474"/>
      <c r="F24" s="474"/>
      <c r="G24" s="474"/>
      <c r="H24" s="474"/>
      <c r="I24" s="474"/>
      <c r="J24" s="2"/>
      <c r="K24" s="2"/>
    </row>
    <row r="25" spans="1:26" x14ac:dyDescent="0.35">
      <c r="A25" s="52"/>
      <c r="B25" s="21"/>
      <c r="C25" s="21"/>
      <c r="D25" s="21"/>
      <c r="E25" s="5"/>
      <c r="F25" s="5"/>
      <c r="G25" s="21"/>
      <c r="H25" s="21"/>
      <c r="I25" s="21"/>
      <c r="J25" s="2"/>
      <c r="K25" s="2"/>
      <c r="M25" s="4"/>
      <c r="N25" s="4"/>
      <c r="O25" s="4"/>
      <c r="P25" s="4"/>
      <c r="Q25" s="4"/>
      <c r="R25" s="4"/>
      <c r="S25" s="4"/>
      <c r="T25" s="4"/>
      <c r="U25" s="4"/>
      <c r="V25" s="4"/>
      <c r="W25" s="4"/>
      <c r="X25" s="4"/>
      <c r="Y25" s="4"/>
      <c r="Z25" s="4"/>
    </row>
    <row r="26" spans="1:26" x14ac:dyDescent="0.35">
      <c r="A26" s="52"/>
      <c r="B26" s="470" t="s">
        <v>6</v>
      </c>
      <c r="C26" s="470"/>
      <c r="D26" s="470"/>
      <c r="E26" s="470"/>
      <c r="F26" s="470"/>
      <c r="G26" s="470"/>
      <c r="H26" s="470"/>
      <c r="I26" s="470"/>
      <c r="J26" s="2"/>
      <c r="K26" s="2"/>
      <c r="M26" s="2"/>
      <c r="N26" s="2"/>
      <c r="O26" s="2"/>
      <c r="P26" s="2"/>
      <c r="Q26" s="2"/>
      <c r="R26" s="2"/>
      <c r="S26" s="2"/>
      <c r="T26" s="2"/>
      <c r="U26" s="2"/>
      <c r="V26" s="2"/>
      <c r="W26" s="2"/>
      <c r="X26" s="2"/>
      <c r="Y26" s="2"/>
      <c r="Z26" s="2"/>
    </row>
    <row r="27" spans="1:26" ht="27.75" customHeight="1" x14ac:dyDescent="0.35">
      <c r="A27" s="52"/>
      <c r="B27" s="474" t="s">
        <v>154</v>
      </c>
      <c r="C27" s="474"/>
      <c r="D27" s="474"/>
      <c r="E27" s="474"/>
      <c r="F27" s="474"/>
      <c r="G27" s="474"/>
      <c r="H27" s="474"/>
      <c r="I27" s="474"/>
      <c r="J27" s="2"/>
      <c r="K27" s="2"/>
    </row>
    <row r="28" spans="1:26" x14ac:dyDescent="0.35">
      <c r="A28" s="52"/>
      <c r="B28" s="2"/>
      <c r="C28" s="2"/>
      <c r="D28" s="2"/>
      <c r="E28" s="2"/>
      <c r="F28" s="2"/>
      <c r="G28" s="2"/>
      <c r="H28" s="2"/>
      <c r="I28" s="2"/>
      <c r="J28" s="2"/>
      <c r="K28" s="2"/>
    </row>
    <row r="29" spans="1:26" x14ac:dyDescent="0.35">
      <c r="A29" s="52"/>
      <c r="B29" s="483" t="s">
        <v>7</v>
      </c>
      <c r="C29" s="484"/>
      <c r="D29" s="484"/>
      <c r="E29" s="484"/>
      <c r="F29" s="484"/>
      <c r="G29" s="484"/>
      <c r="H29" s="484"/>
      <c r="I29" s="485"/>
      <c r="J29" s="2"/>
      <c r="K29" s="2"/>
    </row>
    <row r="30" spans="1:26" ht="30" customHeight="1" x14ac:dyDescent="0.35">
      <c r="A30" s="52"/>
      <c r="B30" s="486" t="s">
        <v>131</v>
      </c>
      <c r="C30" s="487"/>
      <c r="D30" s="487"/>
      <c r="E30" s="487"/>
      <c r="F30" s="487"/>
      <c r="G30" s="487"/>
      <c r="H30" s="487"/>
      <c r="I30" s="488"/>
      <c r="J30" s="2"/>
      <c r="K30" s="2"/>
    </row>
    <row r="31" spans="1:26" x14ac:dyDescent="0.35">
      <c r="A31" s="52"/>
      <c r="B31" s="20"/>
      <c r="C31" s="20"/>
      <c r="D31" s="20"/>
      <c r="E31" s="20"/>
      <c r="F31" s="20"/>
      <c r="G31" s="20"/>
      <c r="H31" s="20"/>
      <c r="I31" s="20"/>
      <c r="J31" s="20"/>
      <c r="K31" s="20"/>
    </row>
    <row r="32" spans="1:26" x14ac:dyDescent="0.35">
      <c r="A32" s="52"/>
      <c r="B32" s="10" t="s">
        <v>149</v>
      </c>
      <c r="C32" s="471" t="s">
        <v>158</v>
      </c>
      <c r="D32" s="471"/>
      <c r="E32" s="471"/>
      <c r="F32" s="471"/>
      <c r="G32" s="471"/>
      <c r="H32" s="471"/>
      <c r="I32" s="471"/>
      <c r="J32" s="2"/>
      <c r="K32" s="2"/>
    </row>
    <row r="33" spans="1:11" x14ac:dyDescent="0.35">
      <c r="A33" s="52"/>
      <c r="B33" s="10" t="s">
        <v>145</v>
      </c>
      <c r="C33" s="471" t="s">
        <v>91</v>
      </c>
      <c r="D33" s="471"/>
      <c r="E33" s="471"/>
      <c r="F33" s="471"/>
      <c r="G33" s="471"/>
      <c r="H33" s="471"/>
      <c r="I33" s="471"/>
      <c r="J33" s="2"/>
      <c r="K33" s="2"/>
    </row>
    <row r="34" spans="1:11" x14ac:dyDescent="0.35">
      <c r="A34" s="52"/>
      <c r="B34" s="30" t="s">
        <v>146</v>
      </c>
      <c r="C34" s="471" t="s">
        <v>91</v>
      </c>
      <c r="D34" s="471"/>
      <c r="E34" s="471"/>
      <c r="F34" s="471"/>
      <c r="G34" s="471"/>
      <c r="H34" s="471"/>
      <c r="I34" s="471"/>
      <c r="J34" s="2"/>
      <c r="K34" s="2"/>
    </row>
    <row r="35" spans="1:11" x14ac:dyDescent="0.35">
      <c r="A35" s="52"/>
      <c r="B35" s="476" t="s">
        <v>147</v>
      </c>
      <c r="C35" s="471"/>
      <c r="D35" s="471"/>
      <c r="E35" s="471"/>
      <c r="F35" s="471"/>
      <c r="G35" s="471"/>
      <c r="H35" s="471"/>
      <c r="I35" s="471"/>
      <c r="J35" s="2"/>
      <c r="K35" s="2"/>
    </row>
    <row r="36" spans="1:11" x14ac:dyDescent="0.35">
      <c r="A36" s="52"/>
      <c r="B36" s="476"/>
      <c r="C36" s="472"/>
      <c r="D36" s="472"/>
      <c r="E36" s="472"/>
      <c r="F36" s="472"/>
      <c r="G36" s="472"/>
      <c r="H36" s="472"/>
      <c r="I36" s="472"/>
      <c r="J36" s="2"/>
      <c r="K36" s="2"/>
    </row>
    <row r="37" spans="1:11" x14ac:dyDescent="0.35">
      <c r="A37" s="52"/>
      <c r="B37" s="476"/>
      <c r="C37" s="472"/>
      <c r="D37" s="472"/>
      <c r="E37" s="472"/>
      <c r="F37" s="472"/>
      <c r="G37" s="472"/>
      <c r="H37" s="472"/>
      <c r="I37" s="472"/>
      <c r="J37" s="2"/>
      <c r="K37" s="2"/>
    </row>
    <row r="38" spans="1:11" x14ac:dyDescent="0.35">
      <c r="A38" s="52"/>
      <c r="B38" s="2"/>
      <c r="C38" s="2"/>
      <c r="D38" s="2"/>
      <c r="E38" s="2"/>
      <c r="F38" s="2"/>
      <c r="G38" s="2"/>
      <c r="H38" s="2"/>
      <c r="I38" s="2"/>
      <c r="J38" s="2"/>
      <c r="K38" s="2"/>
    </row>
    <row r="39" spans="1:11" x14ac:dyDescent="0.35">
      <c r="A39" s="2"/>
      <c r="B39" s="2"/>
      <c r="C39" s="2"/>
      <c r="D39" s="2"/>
      <c r="E39" s="2"/>
      <c r="F39" s="2"/>
      <c r="G39" s="2"/>
      <c r="H39" s="2"/>
      <c r="I39" s="2"/>
      <c r="J39" s="2"/>
      <c r="K39" s="2"/>
    </row>
    <row r="40" spans="1:11" x14ac:dyDescent="0.35">
      <c r="A40" s="2"/>
      <c r="B40" s="2"/>
      <c r="C40" s="2"/>
      <c r="D40" s="2"/>
      <c r="E40" s="2"/>
      <c r="F40" s="2"/>
      <c r="G40" s="2"/>
      <c r="H40" s="2"/>
      <c r="I40" s="2"/>
      <c r="J40" s="2"/>
      <c r="K40" s="2"/>
    </row>
    <row r="41" spans="1:11" hidden="1" x14ac:dyDescent="0.35">
      <c r="K41" s="2"/>
    </row>
    <row r="42" spans="1:11" hidden="1" x14ac:dyDescent="0.35">
      <c r="K42" s="2"/>
    </row>
  </sheetData>
  <mergeCells count="16">
    <mergeCell ref="C33:I33"/>
    <mergeCell ref="C34:I34"/>
    <mergeCell ref="B35:B37"/>
    <mergeCell ref="C35:I35"/>
    <mergeCell ref="C36:I36"/>
    <mergeCell ref="C37:I37"/>
    <mergeCell ref="B26:I26"/>
    <mergeCell ref="B27:I27"/>
    <mergeCell ref="B29:I29"/>
    <mergeCell ref="B30:I30"/>
    <mergeCell ref="C32:I32"/>
    <mergeCell ref="B2:B3"/>
    <mergeCell ref="C2:D2"/>
    <mergeCell ref="C3:D3"/>
    <mergeCell ref="B23:I23"/>
    <mergeCell ref="B24:I24"/>
  </mergeCells>
  <phoneticPr fontId="24"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Z43"/>
  <sheetViews>
    <sheetView showGridLines="0" zoomScale="90" zoomScaleNormal="90" workbookViewId="0">
      <selection activeCell="A5" sqref="A5"/>
    </sheetView>
  </sheetViews>
  <sheetFormatPr defaultColWidth="0" defaultRowHeight="15.5" zeroHeight="1" x14ac:dyDescent="0.35"/>
  <cols>
    <col min="1" max="1" width="4.23046875" customWidth="1"/>
    <col min="2" max="2" width="20.69140625" customWidth="1"/>
    <col min="3" max="3" width="14.84375" customWidth="1"/>
    <col min="4" max="4" width="17" customWidth="1"/>
    <col min="5" max="5" width="6.765625" bestFit="1" customWidth="1"/>
    <col min="6" max="9" width="15" customWidth="1"/>
    <col min="10" max="10" width="10.07421875" customWidth="1"/>
    <col min="11" max="11" width="13" hidden="1" customWidth="1"/>
    <col min="12" max="12" width="9.3046875" hidden="1" customWidth="1"/>
    <col min="13" max="26" width="5.07421875" hidden="1" customWidth="1"/>
    <col min="27" max="16384" width="9.23046875" hidden="1"/>
  </cols>
  <sheetData>
    <row r="1" spans="1:11" x14ac:dyDescent="0.35">
      <c r="A1" s="47"/>
      <c r="B1" s="46"/>
      <c r="C1" s="46"/>
      <c r="D1" s="46"/>
      <c r="E1" s="46"/>
      <c r="F1" s="46"/>
      <c r="G1" s="46"/>
      <c r="H1" s="46"/>
      <c r="I1" s="46"/>
      <c r="J1" s="49"/>
      <c r="K1" s="2"/>
    </row>
    <row r="2" spans="1:11" s="59" customFormat="1" ht="26" x14ac:dyDescent="0.25">
      <c r="A2" s="54"/>
      <c r="B2" s="465" t="s">
        <v>20</v>
      </c>
      <c r="C2" s="466" t="s">
        <v>1</v>
      </c>
      <c r="D2" s="467"/>
      <c r="E2" s="79" t="s">
        <v>2</v>
      </c>
      <c r="F2" s="80" t="s">
        <v>4</v>
      </c>
      <c r="G2" s="81" t="s">
        <v>179</v>
      </c>
      <c r="H2" s="80" t="s">
        <v>101</v>
      </c>
      <c r="I2" s="79" t="s">
        <v>3</v>
      </c>
      <c r="J2" s="49"/>
      <c r="K2" s="136"/>
    </row>
    <row r="3" spans="1:11" s="59" customFormat="1" ht="35.15" customHeight="1" x14ac:dyDescent="0.25">
      <c r="A3" s="54"/>
      <c r="B3" s="465"/>
      <c r="C3" s="468" t="s">
        <v>105</v>
      </c>
      <c r="D3" s="469"/>
      <c r="E3" s="55">
        <v>3</v>
      </c>
      <c r="F3" s="27" t="s">
        <v>91</v>
      </c>
      <c r="G3" s="57">
        <f>H7</f>
        <v>74</v>
      </c>
      <c r="H3" s="56" t="str">
        <f>H8</f>
        <v>No data</v>
      </c>
      <c r="I3" s="56" t="s">
        <v>202</v>
      </c>
      <c r="J3" s="49"/>
      <c r="K3" s="136"/>
    </row>
    <row r="4" spans="1:11" x14ac:dyDescent="0.35">
      <c r="A4" s="48"/>
      <c r="B4" s="49"/>
      <c r="C4" s="49"/>
      <c r="D4" s="49"/>
      <c r="E4" s="49"/>
      <c r="F4" s="49"/>
      <c r="G4" s="49"/>
      <c r="H4" s="49"/>
      <c r="I4" s="49"/>
      <c r="J4" s="49"/>
      <c r="K4" s="2"/>
    </row>
    <row r="5" spans="1:11" x14ac:dyDescent="0.35">
      <c r="A5" s="52"/>
      <c r="B5" s="3"/>
      <c r="C5" s="3"/>
      <c r="D5" s="3"/>
      <c r="E5" s="3"/>
      <c r="F5" s="3"/>
      <c r="G5" s="2"/>
      <c r="H5" s="2"/>
      <c r="I5" s="2"/>
      <c r="J5" s="2"/>
      <c r="K5" s="2"/>
    </row>
    <row r="6" spans="1:11" x14ac:dyDescent="0.35">
      <c r="A6" s="52"/>
      <c r="B6" s="3"/>
      <c r="C6" s="3"/>
      <c r="D6" s="3"/>
      <c r="E6" s="3"/>
      <c r="F6" s="3"/>
      <c r="G6" s="83"/>
      <c r="H6" s="83" t="s">
        <v>201</v>
      </c>
      <c r="I6" s="83" t="s">
        <v>200</v>
      </c>
      <c r="J6" s="2"/>
      <c r="K6" s="2"/>
    </row>
    <row r="7" spans="1:11" x14ac:dyDescent="0.35">
      <c r="A7" s="52"/>
      <c r="B7" s="3"/>
      <c r="C7" s="3"/>
      <c r="D7" s="3"/>
      <c r="E7" s="3"/>
      <c r="F7" s="3"/>
      <c r="G7" s="83" t="s">
        <v>180</v>
      </c>
      <c r="H7" s="18">
        <f>I15</f>
        <v>74</v>
      </c>
      <c r="I7" s="27" t="s">
        <v>91</v>
      </c>
      <c r="J7" s="2"/>
      <c r="K7" s="2"/>
    </row>
    <row r="8" spans="1:11" x14ac:dyDescent="0.35">
      <c r="A8" s="52"/>
      <c r="B8" s="3"/>
      <c r="C8" s="3"/>
      <c r="D8" s="3"/>
      <c r="E8" s="3"/>
      <c r="F8" s="3"/>
      <c r="G8" s="83" t="s">
        <v>101</v>
      </c>
      <c r="H8" s="144" t="s">
        <v>74</v>
      </c>
      <c r="I8" s="27" t="s">
        <v>91</v>
      </c>
      <c r="J8" s="2"/>
      <c r="K8" s="2"/>
    </row>
    <row r="9" spans="1:11" x14ac:dyDescent="0.35">
      <c r="A9" s="52"/>
      <c r="B9" s="3"/>
      <c r="C9" s="3"/>
      <c r="D9" s="3"/>
      <c r="E9" s="3"/>
      <c r="F9" s="3"/>
      <c r="J9" s="2"/>
      <c r="K9" s="2"/>
    </row>
    <row r="10" spans="1:11" ht="26.5" thickBot="1" x14ac:dyDescent="0.4">
      <c r="A10" s="52"/>
      <c r="B10" s="3"/>
      <c r="C10" s="3"/>
      <c r="D10" s="3"/>
      <c r="E10" s="3"/>
      <c r="F10" s="3"/>
      <c r="G10" s="190" t="s">
        <v>69</v>
      </c>
      <c r="H10" s="190" t="s">
        <v>112</v>
      </c>
      <c r="I10" s="190" t="s">
        <v>107</v>
      </c>
      <c r="J10" s="2"/>
      <c r="K10" s="2"/>
    </row>
    <row r="11" spans="1:11" x14ac:dyDescent="0.35">
      <c r="A11" s="52"/>
      <c r="B11" s="3"/>
      <c r="C11" s="3"/>
      <c r="D11" s="3"/>
      <c r="E11" s="3"/>
      <c r="F11" s="3"/>
      <c r="G11" s="197">
        <v>2016</v>
      </c>
      <c r="H11" s="200">
        <v>19</v>
      </c>
      <c r="I11" s="201">
        <f>H11</f>
        <v>19</v>
      </c>
      <c r="J11" s="2"/>
      <c r="K11" s="2"/>
    </row>
    <row r="12" spans="1:11" x14ac:dyDescent="0.35">
      <c r="A12" s="52"/>
      <c r="B12" s="3"/>
      <c r="C12" s="3"/>
      <c r="D12" s="3"/>
      <c r="E12" s="3"/>
      <c r="F12" s="3"/>
      <c r="G12" s="198">
        <v>2017</v>
      </c>
      <c r="H12" s="18">
        <v>20</v>
      </c>
      <c r="I12" s="202">
        <f>H11+H12</f>
        <v>39</v>
      </c>
      <c r="J12" s="2"/>
      <c r="K12" s="2"/>
    </row>
    <row r="13" spans="1:11" x14ac:dyDescent="0.35">
      <c r="A13" s="52"/>
      <c r="B13" s="3"/>
      <c r="C13" s="3"/>
      <c r="D13" s="3"/>
      <c r="E13" s="3"/>
      <c r="F13" s="3"/>
      <c r="G13" s="198">
        <v>2018</v>
      </c>
      <c r="H13" s="18">
        <v>23</v>
      </c>
      <c r="I13" s="202">
        <f>H11+H12+H13</f>
        <v>62</v>
      </c>
      <c r="J13" s="2"/>
      <c r="K13" s="2"/>
    </row>
    <row r="14" spans="1:11" x14ac:dyDescent="0.35">
      <c r="A14" s="52"/>
      <c r="B14" s="3"/>
      <c r="C14" s="3"/>
      <c r="D14" s="3"/>
      <c r="E14" s="3"/>
      <c r="F14" s="3"/>
      <c r="G14" s="198">
        <v>2019</v>
      </c>
      <c r="H14" s="18">
        <v>2</v>
      </c>
      <c r="I14" s="202">
        <f>H11+H12+H13+H14</f>
        <v>64</v>
      </c>
      <c r="J14" s="2"/>
      <c r="K14" s="2"/>
    </row>
    <row r="15" spans="1:11" ht="16" thickBot="1" x14ac:dyDescent="0.4">
      <c r="A15" s="52"/>
      <c r="B15" s="3"/>
      <c r="C15" s="3"/>
      <c r="D15" s="3"/>
      <c r="E15" s="3"/>
      <c r="F15" s="3"/>
      <c r="G15" s="199">
        <v>2020</v>
      </c>
      <c r="H15" s="203">
        <v>10</v>
      </c>
      <c r="I15" s="204">
        <f>H11+H12+H13+H14+H15</f>
        <v>74</v>
      </c>
      <c r="J15" s="2"/>
      <c r="K15" s="2"/>
    </row>
    <row r="16" spans="1:11" x14ac:dyDescent="0.35">
      <c r="A16" s="52"/>
      <c r="B16" s="3"/>
      <c r="C16" s="3"/>
      <c r="D16" s="3"/>
      <c r="E16" s="3"/>
      <c r="F16" s="3"/>
      <c r="G16" s="2"/>
      <c r="H16" s="2"/>
      <c r="I16" s="2"/>
      <c r="J16" s="2"/>
      <c r="K16" s="2"/>
    </row>
    <row r="17" spans="1:26" x14ac:dyDescent="0.35">
      <c r="A17" s="52"/>
      <c r="B17" s="3"/>
      <c r="C17" s="3"/>
      <c r="D17" s="3"/>
      <c r="E17" s="3"/>
      <c r="F17" s="3"/>
      <c r="G17" s="2"/>
      <c r="H17" s="2"/>
      <c r="I17" s="2"/>
      <c r="J17" s="2"/>
      <c r="K17" s="2"/>
    </row>
    <row r="18" spans="1:26" x14ac:dyDescent="0.35">
      <c r="A18" s="52"/>
      <c r="B18" s="3"/>
      <c r="C18" s="3"/>
      <c r="D18" s="3"/>
      <c r="E18" s="3"/>
      <c r="F18" s="3"/>
      <c r="G18" s="2"/>
      <c r="H18" s="2"/>
      <c r="I18" s="2"/>
      <c r="J18" s="2"/>
      <c r="K18" s="2"/>
    </row>
    <row r="19" spans="1:26" x14ac:dyDescent="0.35">
      <c r="A19" s="52"/>
      <c r="B19" s="3"/>
      <c r="C19" s="3"/>
      <c r="D19" s="3"/>
      <c r="E19" s="3"/>
      <c r="F19" s="3"/>
      <c r="G19" s="2"/>
      <c r="H19" s="2"/>
      <c r="I19" s="2"/>
      <c r="J19" s="2"/>
      <c r="K19" s="2"/>
    </row>
    <row r="20" spans="1:26" x14ac:dyDescent="0.35">
      <c r="A20" s="52"/>
      <c r="B20" s="3"/>
      <c r="C20" s="3"/>
      <c r="D20" s="3"/>
      <c r="E20" s="3"/>
      <c r="F20" s="3"/>
      <c r="G20" s="2"/>
      <c r="H20" s="2"/>
      <c r="I20" s="2"/>
      <c r="J20" s="2"/>
      <c r="K20" s="2"/>
    </row>
    <row r="21" spans="1:26" x14ac:dyDescent="0.35">
      <c r="A21" s="52"/>
      <c r="B21" s="7"/>
      <c r="C21" s="7"/>
      <c r="D21" s="7"/>
      <c r="E21" s="7"/>
      <c r="F21" s="7"/>
      <c r="G21" s="7"/>
      <c r="H21" s="2"/>
      <c r="I21" s="2"/>
      <c r="J21" s="2"/>
      <c r="K21" s="2"/>
    </row>
    <row r="22" spans="1:26" x14ac:dyDescent="0.35">
      <c r="A22" s="52"/>
      <c r="B22" s="7"/>
      <c r="C22" s="7"/>
      <c r="D22" s="7"/>
      <c r="E22" s="7"/>
      <c r="F22" s="7"/>
      <c r="G22" s="7"/>
      <c r="H22" s="2"/>
      <c r="I22" s="2"/>
      <c r="J22" s="2"/>
      <c r="K22" s="2"/>
    </row>
    <row r="23" spans="1:26" x14ac:dyDescent="0.35">
      <c r="A23" s="52"/>
      <c r="B23" s="2"/>
      <c r="C23" s="2"/>
      <c r="D23" s="2"/>
      <c r="E23" s="2"/>
      <c r="F23" s="2"/>
      <c r="G23" s="2"/>
      <c r="H23" s="2"/>
      <c r="I23" s="2"/>
      <c r="J23" s="2"/>
      <c r="K23" s="2"/>
    </row>
    <row r="24" spans="1:26" x14ac:dyDescent="0.35">
      <c r="A24" s="52"/>
      <c r="B24" s="473" t="s">
        <v>259</v>
      </c>
      <c r="C24" s="470"/>
      <c r="D24" s="470"/>
      <c r="E24" s="470"/>
      <c r="F24" s="470"/>
      <c r="G24" s="470"/>
      <c r="H24" s="470"/>
      <c r="I24" s="470"/>
      <c r="J24" s="2"/>
      <c r="K24" s="2"/>
    </row>
    <row r="25" spans="1:26" ht="19.5" customHeight="1" x14ac:dyDescent="0.35">
      <c r="A25" s="52"/>
      <c r="B25" s="475" t="s">
        <v>156</v>
      </c>
      <c r="C25" s="475"/>
      <c r="D25" s="475"/>
      <c r="E25" s="475"/>
      <c r="F25" s="475"/>
      <c r="G25" s="475"/>
      <c r="H25" s="475"/>
      <c r="I25" s="475"/>
      <c r="J25" s="2"/>
      <c r="K25" s="2"/>
    </row>
    <row r="26" spans="1:26" x14ac:dyDescent="0.35">
      <c r="A26" s="52"/>
      <c r="B26" s="21"/>
      <c r="C26" s="21"/>
      <c r="D26" s="21"/>
      <c r="E26" s="5"/>
      <c r="F26" s="5"/>
      <c r="G26" s="21"/>
      <c r="H26" s="21"/>
      <c r="I26" s="21"/>
      <c r="J26" s="2"/>
      <c r="K26" s="2"/>
      <c r="M26" s="4"/>
      <c r="N26" s="4"/>
      <c r="O26" s="4"/>
      <c r="P26" s="4"/>
      <c r="Q26" s="4"/>
      <c r="R26" s="4"/>
      <c r="S26" s="4"/>
      <c r="T26" s="4"/>
      <c r="U26" s="4"/>
      <c r="V26" s="4"/>
      <c r="W26" s="4"/>
      <c r="X26" s="4"/>
      <c r="Y26" s="4"/>
      <c r="Z26" s="4"/>
    </row>
    <row r="27" spans="1:26" ht="16.5" customHeight="1" x14ac:dyDescent="0.35">
      <c r="A27" s="52"/>
      <c r="B27" s="470" t="s">
        <v>6</v>
      </c>
      <c r="C27" s="470"/>
      <c r="D27" s="470"/>
      <c r="E27" s="470"/>
      <c r="F27" s="470"/>
      <c r="G27" s="470"/>
      <c r="H27" s="470"/>
      <c r="I27" s="470"/>
      <c r="J27" s="2"/>
      <c r="K27" s="2"/>
      <c r="M27" s="2"/>
      <c r="N27" s="2"/>
      <c r="O27" s="2"/>
      <c r="P27" s="2"/>
      <c r="Q27" s="2"/>
      <c r="R27" s="2"/>
      <c r="S27" s="2"/>
      <c r="T27" s="2"/>
      <c r="U27" s="2"/>
      <c r="V27" s="2"/>
      <c r="W27" s="2"/>
      <c r="X27" s="2"/>
      <c r="Y27" s="2"/>
      <c r="Z27" s="2"/>
    </row>
    <row r="28" spans="1:26" x14ac:dyDescent="0.35">
      <c r="A28" s="52"/>
      <c r="B28" s="475" t="s">
        <v>92</v>
      </c>
      <c r="C28" s="475"/>
      <c r="D28" s="475"/>
      <c r="E28" s="475"/>
      <c r="F28" s="475"/>
      <c r="G28" s="475"/>
      <c r="H28" s="475"/>
      <c r="I28" s="475"/>
      <c r="J28" s="2"/>
      <c r="K28" s="2"/>
    </row>
    <row r="29" spans="1:26" x14ac:dyDescent="0.35">
      <c r="A29" s="52"/>
      <c r="B29" s="475" t="s">
        <v>93</v>
      </c>
      <c r="C29" s="475"/>
      <c r="D29" s="475"/>
      <c r="E29" s="475"/>
      <c r="F29" s="475"/>
      <c r="G29" s="475"/>
      <c r="H29" s="475"/>
      <c r="I29" s="475"/>
      <c r="J29" s="2"/>
      <c r="K29" s="2"/>
    </row>
    <row r="30" spans="1:26" ht="24.75" customHeight="1" x14ac:dyDescent="0.35">
      <c r="A30" s="52"/>
      <c r="B30" s="475" t="s">
        <v>94</v>
      </c>
      <c r="C30" s="475"/>
      <c r="D30" s="475"/>
      <c r="E30" s="475"/>
      <c r="F30" s="475"/>
      <c r="G30" s="475"/>
      <c r="H30" s="475"/>
      <c r="I30" s="475"/>
      <c r="J30" s="2"/>
      <c r="K30" s="2"/>
    </row>
    <row r="31" spans="1:26" x14ac:dyDescent="0.35">
      <c r="A31" s="52"/>
      <c r="B31" s="2"/>
      <c r="C31" s="2"/>
      <c r="D31" s="2"/>
      <c r="E31" s="2"/>
      <c r="F31" s="2"/>
      <c r="G31" s="2"/>
      <c r="H31" s="2"/>
      <c r="I31" s="2"/>
      <c r="J31" s="2"/>
      <c r="K31" s="2"/>
    </row>
    <row r="32" spans="1:26" x14ac:dyDescent="0.35">
      <c r="A32" s="52"/>
      <c r="B32" s="483" t="s">
        <v>7</v>
      </c>
      <c r="C32" s="484"/>
      <c r="D32" s="484"/>
      <c r="E32" s="484"/>
      <c r="F32" s="484"/>
      <c r="G32" s="484"/>
      <c r="H32" s="484"/>
      <c r="I32" s="485"/>
      <c r="J32" s="2"/>
      <c r="K32" s="2"/>
    </row>
    <row r="33" spans="1:11" ht="30" customHeight="1" x14ac:dyDescent="0.35">
      <c r="A33" s="52"/>
      <c r="B33" s="477" t="s">
        <v>157</v>
      </c>
      <c r="C33" s="481"/>
      <c r="D33" s="481"/>
      <c r="E33" s="481"/>
      <c r="F33" s="481"/>
      <c r="G33" s="481"/>
      <c r="H33" s="481"/>
      <c r="I33" s="482"/>
      <c r="J33" s="2"/>
      <c r="K33" s="2"/>
    </row>
    <row r="34" spans="1:11" x14ac:dyDescent="0.35">
      <c r="A34" s="52"/>
      <c r="B34" s="20"/>
      <c r="C34" s="20"/>
      <c r="D34" s="20"/>
      <c r="E34" s="20"/>
      <c r="F34" s="20"/>
      <c r="G34" s="20"/>
      <c r="H34" s="20"/>
      <c r="I34" s="20"/>
      <c r="J34" s="20"/>
      <c r="K34" s="20"/>
    </row>
    <row r="35" spans="1:11" x14ac:dyDescent="0.35">
      <c r="A35" s="52"/>
      <c r="B35" s="10" t="s">
        <v>149</v>
      </c>
      <c r="C35" s="471" t="s">
        <v>158</v>
      </c>
      <c r="D35" s="471"/>
      <c r="E35" s="471"/>
      <c r="F35" s="471"/>
      <c r="G35" s="471"/>
      <c r="H35" s="471"/>
      <c r="I35" s="471"/>
      <c r="J35" s="2"/>
      <c r="K35" s="2"/>
    </row>
    <row r="36" spans="1:11" x14ac:dyDescent="0.35">
      <c r="A36" s="52"/>
      <c r="B36" s="10" t="s">
        <v>145</v>
      </c>
      <c r="C36" s="471" t="s">
        <v>91</v>
      </c>
      <c r="D36" s="471"/>
      <c r="E36" s="471"/>
      <c r="F36" s="471"/>
      <c r="G36" s="471"/>
      <c r="H36" s="471"/>
      <c r="I36" s="471"/>
      <c r="J36" s="2"/>
      <c r="K36" s="2"/>
    </row>
    <row r="37" spans="1:11" x14ac:dyDescent="0.35">
      <c r="A37" s="52"/>
      <c r="B37" s="30" t="s">
        <v>146</v>
      </c>
      <c r="C37" s="471" t="s">
        <v>91</v>
      </c>
      <c r="D37" s="471"/>
      <c r="E37" s="471"/>
      <c r="F37" s="471"/>
      <c r="G37" s="471"/>
      <c r="H37" s="471"/>
      <c r="I37" s="471"/>
      <c r="J37" s="2"/>
      <c r="K37" s="2"/>
    </row>
    <row r="38" spans="1:11" x14ac:dyDescent="0.35">
      <c r="A38" s="52"/>
      <c r="B38" s="476" t="s">
        <v>147</v>
      </c>
      <c r="C38" s="471"/>
      <c r="D38" s="471"/>
      <c r="E38" s="471"/>
      <c r="F38" s="471"/>
      <c r="G38" s="471"/>
      <c r="H38" s="471"/>
      <c r="I38" s="471"/>
      <c r="J38" s="2"/>
      <c r="K38" s="2"/>
    </row>
    <row r="39" spans="1:11" x14ac:dyDescent="0.35">
      <c r="A39" s="52"/>
      <c r="B39" s="476"/>
      <c r="C39" s="472"/>
      <c r="D39" s="472"/>
      <c r="E39" s="472"/>
      <c r="F39" s="472"/>
      <c r="G39" s="472"/>
      <c r="H39" s="472"/>
      <c r="I39" s="472"/>
      <c r="J39" s="2"/>
      <c r="K39" s="2"/>
    </row>
    <row r="40" spans="1:11" x14ac:dyDescent="0.35">
      <c r="A40" s="52"/>
      <c r="B40" s="476"/>
      <c r="C40" s="472"/>
      <c r="D40" s="472"/>
      <c r="E40" s="472"/>
      <c r="F40" s="472"/>
      <c r="G40" s="472"/>
      <c r="H40" s="472"/>
      <c r="I40" s="472"/>
      <c r="J40" s="2"/>
      <c r="K40" s="2"/>
    </row>
    <row r="41" spans="1:11" x14ac:dyDescent="0.35">
      <c r="A41" s="52"/>
      <c r="B41" s="2"/>
      <c r="C41" s="2"/>
      <c r="D41" s="2"/>
      <c r="E41" s="2"/>
      <c r="F41" s="2"/>
      <c r="G41" s="2"/>
      <c r="H41" s="2"/>
      <c r="I41" s="2"/>
      <c r="J41" s="2"/>
      <c r="K41" s="2"/>
    </row>
    <row r="42" spans="1:11" x14ac:dyDescent="0.35">
      <c r="A42" s="2"/>
      <c r="B42" s="2"/>
      <c r="C42" s="2"/>
      <c r="D42" s="2"/>
      <c r="E42" s="2"/>
      <c r="F42" s="2"/>
      <c r="G42" s="2"/>
      <c r="H42" s="2"/>
      <c r="I42" s="2"/>
      <c r="J42" s="2"/>
      <c r="K42" s="2"/>
    </row>
    <row r="43" spans="1:11" hidden="1" x14ac:dyDescent="0.35">
      <c r="A43" s="2"/>
      <c r="B43" s="2"/>
      <c r="C43" s="2"/>
      <c r="D43" s="2"/>
      <c r="E43" s="2"/>
      <c r="F43" s="2"/>
      <c r="G43" s="2"/>
      <c r="H43" s="2"/>
      <c r="I43" s="2"/>
      <c r="J43" s="2"/>
      <c r="K43" s="2"/>
    </row>
  </sheetData>
  <mergeCells count="18">
    <mergeCell ref="B38:B40"/>
    <mergeCell ref="C38:I38"/>
    <mergeCell ref="C39:I39"/>
    <mergeCell ref="C40:I40"/>
    <mergeCell ref="B29:I29"/>
    <mergeCell ref="B30:I30"/>
    <mergeCell ref="B32:I32"/>
    <mergeCell ref="B33:I33"/>
    <mergeCell ref="C35:I35"/>
    <mergeCell ref="C36:I36"/>
    <mergeCell ref="C37:I37"/>
    <mergeCell ref="C3:D3"/>
    <mergeCell ref="B24:I24"/>
    <mergeCell ref="B25:I25"/>
    <mergeCell ref="B27:I27"/>
    <mergeCell ref="B28:I28"/>
    <mergeCell ref="B2:B3"/>
    <mergeCell ref="C2:D2"/>
  </mergeCells>
  <pageMargins left="0.7" right="0.7" top="0.75" bottom="0.75" header="0.3" footer="0.3"/>
  <pageSetup paperSize="9" orientation="portrait" r:id="rId1"/>
  <drawing r:id="rId2"/>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A43099655</value>
    </field>
    <field name="Objective-Title">
      <value order="0">AGRICULTURE_INDICATORS_CB1_PUBLIC_v2</value>
    </field>
    <field name="Objective-Description">
      <value order="0"/>
    </field>
    <field name="Objective-CreationStamp">
      <value order="0">2022-11-29T11:42:08Z</value>
    </field>
    <field name="Objective-IsApproved">
      <value order="0">false</value>
    </field>
    <field name="Objective-IsPublished">
      <value order="0">true</value>
    </field>
    <field name="Objective-DatePublished">
      <value order="0">2022-12-05T09:52:53Z</value>
    </field>
    <field name="Objective-ModificationStamp">
      <value order="0">2022-12-05T09:52:53Z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vA82418946</value>
    </field>
    <field name="Objective-Version">
      <value order="0">7.0</value>
    </field>
    <field name="Objective-VersionNumber">
      <value order="0">8</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Front page</vt:lpstr>
      <vt:lpstr>Introduction</vt:lpstr>
      <vt:lpstr>Notes</vt:lpstr>
      <vt:lpstr>Contents</vt:lpstr>
      <vt:lpstr>OverviewDiagram</vt:lpstr>
      <vt:lpstr>A3.1</vt:lpstr>
      <vt:lpstr>A3.2</vt:lpstr>
      <vt:lpstr>A3.3</vt:lpstr>
      <vt:lpstr>A3.4</vt:lpstr>
      <vt:lpstr>A3.5</vt:lpstr>
      <vt:lpstr>A3.6</vt:lpstr>
      <vt:lpstr>A3.7</vt:lpstr>
      <vt:lpstr>A3.8</vt:lpstr>
      <vt:lpstr>A2.1</vt:lpstr>
      <vt:lpstr>A2.2</vt:lpstr>
      <vt:lpstr>A2.3</vt:lpstr>
      <vt:lpstr>A2.4</vt:lpstr>
      <vt:lpstr>A2.5</vt:lpstr>
      <vt:lpstr>A2.6</vt:lpstr>
      <vt:lpstr>A1.1</vt:lpstr>
      <vt:lpstr>A1.2</vt:lpstr>
      <vt:lpstr>A1.3</vt:lpstr>
      <vt:lpstr>A1.4</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2019-11-12T15:18:25Z</dcterms:created>
  <dcterms:modified xsi:type="dcterms:W3CDTF">2022-12-05T09:52:20Z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A43099655</vt:lpwstr>
  </property>
  <property fmtid="{D5CDD505-2E9C-101B-9397-08002B2CF9AE}" pid="4" name="Objective-Title">
    <vt:lpwstr>AGRICULTURE_INDICATORS_CB1_PUBLIC_v2</vt:lpwstr>
  </property>
  <property fmtid="{D5CDD505-2E9C-101B-9397-08002B2CF9AE}" pid="5" name="Objective-Description">
    <vt:lpwstr/>
  </property>
  <property fmtid="{D5CDD505-2E9C-101B-9397-08002B2CF9AE}" pid="6" name="Objective-CreationStamp">
    <vt:filetime>2022-11-29T11:42:08Z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2022-12-05T09:52:53Z</vt:filetime>
  </property>
  <property fmtid="{D5CDD505-2E9C-101B-9397-08002B2CF9AE}" pid="10" name="Objective-ModificationStamp">
    <vt:filetime>2022-12-05T09:52:53Z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vA82418946</vt:lpwstr>
  </property>
  <property fmtid="{D5CDD505-2E9C-101B-9397-08002B2CF9AE}" pid="16" name="Objective-Version">
    <vt:lpwstr>7.0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