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WebSite\Environment&amp;Countryside\2022-2023 MFS\"/>
    </mc:Choice>
  </mc:AlternateContent>
  <xr:revisionPtr revIDLastSave="0" documentId="8_{F013D546-FA8A-4D0D-A895-DFA95153E794}" xr6:coauthVersionLast="47" xr6:coauthVersionMax="47" xr10:uidLastSave="{00000000-0000-0000-0000-000000000000}"/>
  <bookViews>
    <workbookView xWindow="490" yWindow="520" windowWidth="18500" windowHeight="9570" xr2:uid="{00000000-000D-0000-FFFF-FFFF00000000}"/>
  </bookViews>
  <sheets>
    <sheet name="Trosolwg" sheetId="13" r:id="rId1"/>
    <sheet name="1.1Terfyn N y daliad " sheetId="4" r:id="rId2"/>
    <sheet name="1.2 Cyfanswm N wedi'i gynhyrchu" sheetId="2" r:id="rId3"/>
    <sheet name="1.3 Tail wedi'i fewngludo" sheetId="5" r:id="rId4"/>
    <sheet name="1.4 Tail wedi'i allforio" sheetId="6" r:id="rId5"/>
    <sheet name="2.1 Slyri (ddim yn cynnwys moch" sheetId="1" r:id="rId6"/>
    <sheet name="2.2 &amp; 2.3 Dwr ychwanegol" sheetId="9" r:id="rId7"/>
    <sheet name="2.5 Slyri Moch" sheetId="3" r:id="rId8"/>
    <sheet name="2.6 Capasiti Storio Slyri" sheetId="14" r:id="rId9"/>
    <sheet name="2.7 Tail Dofednod" sheetId="15" r:id="rId10"/>
    <sheet name="3.1 Gofynion optimaidd N ycnwd " sheetId="10" r:id="rId11"/>
    <sheet name="3.2 N sydd ar gael" sheetId="7" r:id="rId12"/>
    <sheet name="3.3 N gweithgynhyrchwyd" sheetId="8" r:id="rId13"/>
    <sheet name="3.4 Cofnod o wrtaith N" sheetId="11" r:id="rId14"/>
    <sheet name="5.1 % Nitrogen ar gael " sheetId="17" r:id="rId15"/>
    <sheet name="4.1 " sheetId="12" state="hidden" r:id="rId16"/>
  </sheets>
  <definedNames>
    <definedName name="_xlnm._FilterDatabase" localSheetId="11" hidden="1">'3.2 N sydd ar gael'!$B$6:$N$103</definedName>
    <definedName name="_xlnm._FilterDatabase" localSheetId="12" hidden="1">'3.3 N gweithgynhyrchwyd'!$B$3:$I$53</definedName>
    <definedName name="_xlnm._FilterDatabase" localSheetId="13" hidden="1">'3.4 Cofnod o wrtaith N'!$B$6:$O$94</definedName>
    <definedName name="âr">'3.1 Gofynion optimaidd N ycnwd '!$S$15:$S$20</definedName>
    <definedName name="Crop">'3.1 Gofynion optimaidd N ycnwd '!$Q$15:$Q$17</definedName>
    <definedName name="Porfa">'3.1 Gofynion optimaidd N ycnwd '!$R$15:$R$17</definedName>
    <definedName name="Type">'3.1 Gofynion optimaidd N ycnwd '!$Q$20:$Q$21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4" l="1"/>
  <c r="K157" i="11" l="1"/>
  <c r="L157" i="11" s="1"/>
  <c r="K158" i="11"/>
  <c r="L158" i="11" s="1"/>
  <c r="K159" i="11"/>
  <c r="L159" i="11"/>
  <c r="K160" i="11"/>
  <c r="L160" i="11" s="1"/>
  <c r="K161" i="11"/>
  <c r="L161" i="11" s="1"/>
  <c r="K162" i="11"/>
  <c r="L162" i="11" s="1"/>
  <c r="K163" i="11"/>
  <c r="L163" i="11" s="1"/>
  <c r="K164" i="11"/>
  <c r="L164" i="11" s="1"/>
  <c r="K165" i="11"/>
  <c r="L165" i="11" s="1"/>
  <c r="K166" i="11"/>
  <c r="L166" i="11" s="1"/>
  <c r="M166" i="11" s="1"/>
  <c r="K167" i="11"/>
  <c r="L167" i="11" s="1"/>
  <c r="K168" i="11"/>
  <c r="L168" i="11" s="1"/>
  <c r="K169" i="11"/>
  <c r="L169" i="11"/>
  <c r="K170" i="11"/>
  <c r="L170" i="11" s="1"/>
  <c r="K171" i="11"/>
  <c r="L171" i="11" s="1"/>
  <c r="K172" i="11"/>
  <c r="L172" i="11"/>
  <c r="K173" i="11"/>
  <c r="L173" i="11" s="1"/>
  <c r="K174" i="11"/>
  <c r="L174" i="11" s="1"/>
  <c r="K175" i="11"/>
  <c r="L175" i="11" s="1"/>
  <c r="K176" i="11"/>
  <c r="L176" i="11" s="1"/>
  <c r="K177" i="11"/>
  <c r="L177" i="11"/>
  <c r="K178" i="11"/>
  <c r="L178" i="11" s="1"/>
  <c r="K179" i="11"/>
  <c r="L179" i="11" s="1"/>
  <c r="K180" i="11"/>
  <c r="L180" i="11" s="1"/>
  <c r="K181" i="11"/>
  <c r="L181" i="11" s="1"/>
  <c r="K182" i="11"/>
  <c r="L182" i="11"/>
  <c r="K183" i="11"/>
  <c r="L183" i="11" s="1"/>
  <c r="K184" i="11"/>
  <c r="L184" i="11" s="1"/>
  <c r="K185" i="11"/>
  <c r="L185" i="11" s="1"/>
  <c r="K186" i="11"/>
  <c r="L186" i="11" s="1"/>
  <c r="K187" i="11"/>
  <c r="L187" i="11" s="1"/>
  <c r="K188" i="11"/>
  <c r="L188" i="11"/>
  <c r="K189" i="11"/>
  <c r="L189" i="11" s="1"/>
  <c r="K190" i="11"/>
  <c r="L190" i="11" s="1"/>
  <c r="K191" i="11"/>
  <c r="L191" i="11" s="1"/>
  <c r="K192" i="11"/>
  <c r="L192" i="11" s="1"/>
  <c r="K193" i="11"/>
  <c r="L193" i="11" s="1"/>
  <c r="K194" i="11"/>
  <c r="L194" i="11" s="1"/>
  <c r="K195" i="11"/>
  <c r="L195" i="11" s="1"/>
  <c r="K196" i="11"/>
  <c r="L196" i="11" s="1"/>
  <c r="M196" i="11" s="1"/>
  <c r="K197" i="11"/>
  <c r="L197" i="11" s="1"/>
  <c r="K198" i="11"/>
  <c r="L198" i="11"/>
  <c r="K199" i="11"/>
  <c r="L199" i="11" s="1"/>
  <c r="K200" i="11"/>
  <c r="L200" i="11" s="1"/>
  <c r="K201" i="11"/>
  <c r="L201" i="11"/>
  <c r="K202" i="11"/>
  <c r="L202" i="11"/>
  <c r="K203" i="11"/>
  <c r="L203" i="11"/>
  <c r="K204" i="11"/>
  <c r="L204" i="11" s="1"/>
  <c r="K205" i="11"/>
  <c r="L205" i="11" s="1"/>
  <c r="K206" i="11"/>
  <c r="L206" i="11"/>
  <c r="K207" i="11"/>
  <c r="L207" i="11"/>
  <c r="K208" i="11"/>
  <c r="L208" i="11" s="1"/>
  <c r="K209" i="11"/>
  <c r="L209" i="11" s="1"/>
  <c r="K210" i="11"/>
  <c r="L210" i="11" s="1"/>
  <c r="K211" i="11"/>
  <c r="L211" i="11" s="1"/>
  <c r="K212" i="11"/>
  <c r="L212" i="11"/>
  <c r="K213" i="11"/>
  <c r="L213" i="11" s="1"/>
  <c r="K214" i="11"/>
  <c r="L214" i="11"/>
  <c r="K215" i="11"/>
  <c r="L215" i="11" s="1"/>
  <c r="M214" i="11" s="1"/>
  <c r="K216" i="11"/>
  <c r="L216" i="11" s="1"/>
  <c r="K217" i="11"/>
  <c r="L217" i="11"/>
  <c r="K218" i="11"/>
  <c r="L218" i="11" s="1"/>
  <c r="K219" i="11"/>
  <c r="L219" i="11" s="1"/>
  <c r="K220" i="11"/>
  <c r="L220" i="11"/>
  <c r="K221" i="11"/>
  <c r="L221" i="11" s="1"/>
  <c r="K222" i="11"/>
  <c r="L222" i="11"/>
  <c r="K223" i="11"/>
  <c r="L223" i="11" s="1"/>
  <c r="K224" i="11"/>
  <c r="L224" i="11" s="1"/>
  <c r="K225" i="11"/>
  <c r="L225" i="11"/>
  <c r="K226" i="11"/>
  <c r="L226" i="11" s="1"/>
  <c r="M226" i="11" s="1"/>
  <c r="K227" i="11"/>
  <c r="L227" i="11"/>
  <c r="K228" i="11"/>
  <c r="L228" i="11" s="1"/>
  <c r="K229" i="11"/>
  <c r="L229" i="11" s="1"/>
  <c r="K230" i="11"/>
  <c r="L230" i="11"/>
  <c r="K231" i="11"/>
  <c r="L231" i="11" s="1"/>
  <c r="K232" i="11"/>
  <c r="L232" i="11" s="1"/>
  <c r="K233" i="11"/>
  <c r="L233" i="11" s="1"/>
  <c r="K234" i="11"/>
  <c r="L234" i="11" s="1"/>
  <c r="K235" i="11"/>
  <c r="L235" i="11" s="1"/>
  <c r="K236" i="11"/>
  <c r="L236" i="11"/>
  <c r="K237" i="11"/>
  <c r="L237" i="11" s="1"/>
  <c r="K238" i="11"/>
  <c r="L238" i="11"/>
  <c r="K239" i="11"/>
  <c r="L239" i="11" s="1"/>
  <c r="K240" i="11"/>
  <c r="L240" i="11" s="1"/>
  <c r="K241" i="11"/>
  <c r="L241" i="11"/>
  <c r="K242" i="11"/>
  <c r="L242" i="11" s="1"/>
  <c r="M241" i="11" s="1"/>
  <c r="K243" i="11"/>
  <c r="L243" i="11" s="1"/>
  <c r="K244" i="11"/>
  <c r="L244" i="11"/>
  <c r="K245" i="11"/>
  <c r="L245" i="11" s="1"/>
  <c r="K246" i="11"/>
  <c r="L246" i="11"/>
  <c r="K247" i="11"/>
  <c r="L247" i="11" s="1"/>
  <c r="K248" i="11"/>
  <c r="L248" i="11" s="1"/>
  <c r="K249" i="11"/>
  <c r="L249" i="11"/>
  <c r="K250" i="11"/>
  <c r="L250" i="11" s="1"/>
  <c r="K251" i="11"/>
  <c r="L251" i="11" s="1"/>
  <c r="K252" i="11"/>
  <c r="L252" i="11" s="1"/>
  <c r="K253" i="11"/>
  <c r="L253" i="11" s="1"/>
  <c r="K254" i="11"/>
  <c r="L254" i="11"/>
  <c r="K255" i="11"/>
  <c r="L255" i="11" s="1"/>
  <c r="K256" i="11"/>
  <c r="L256" i="11" s="1"/>
  <c r="K257" i="11"/>
  <c r="L257" i="11" s="1"/>
  <c r="K258" i="11"/>
  <c r="L258" i="11" s="1"/>
  <c r="K259" i="11"/>
  <c r="L259" i="11"/>
  <c r="K260" i="11"/>
  <c r="L260" i="11" s="1"/>
  <c r="M259" i="11" s="1"/>
  <c r="K261" i="11"/>
  <c r="L261" i="11" s="1"/>
  <c r="K262" i="11"/>
  <c r="L262" i="11" s="1"/>
  <c r="K263" i="11"/>
  <c r="L263" i="11" s="1"/>
  <c r="K264" i="11"/>
  <c r="L264" i="11" s="1"/>
  <c r="K265" i="11"/>
  <c r="L265" i="11"/>
  <c r="K266" i="11"/>
  <c r="L266" i="11" s="1"/>
  <c r="K267" i="11"/>
  <c r="L267" i="11" s="1"/>
  <c r="K268" i="11"/>
  <c r="L268" i="11" s="1"/>
  <c r="M268" i="11" s="1"/>
  <c r="K269" i="11"/>
  <c r="L269" i="11" s="1"/>
  <c r="K270" i="11"/>
  <c r="L270" i="11"/>
  <c r="K271" i="11"/>
  <c r="L271" i="11" s="1"/>
  <c r="K272" i="11"/>
  <c r="L272" i="11" s="1"/>
  <c r="K273" i="11"/>
  <c r="L273" i="11" s="1"/>
  <c r="K274" i="11"/>
  <c r="L274" i="11" s="1"/>
  <c r="M274" i="11" s="1"/>
  <c r="K275" i="11"/>
  <c r="L275" i="11"/>
  <c r="K276" i="11"/>
  <c r="L276" i="11" s="1"/>
  <c r="K277" i="11"/>
  <c r="L277" i="11" s="1"/>
  <c r="K278" i="11"/>
  <c r="L278" i="11" s="1"/>
  <c r="K279" i="11"/>
  <c r="L279" i="11" s="1"/>
  <c r="K280" i="11"/>
  <c r="L280" i="11" s="1"/>
  <c r="K281" i="11"/>
  <c r="L281" i="11" s="1"/>
  <c r="K282" i="11"/>
  <c r="L282" i="11" s="1"/>
  <c r="K283" i="11"/>
  <c r="L283" i="11"/>
  <c r="K284" i="11"/>
  <c r="L284" i="11"/>
  <c r="K285" i="11"/>
  <c r="L285" i="11" s="1"/>
  <c r="K286" i="11"/>
  <c r="L286" i="11" s="1"/>
  <c r="K287" i="11"/>
  <c r="L287" i="11" s="1"/>
  <c r="K288" i="11"/>
  <c r="L288" i="11" s="1"/>
  <c r="K289" i="11"/>
  <c r="L289" i="11" s="1"/>
  <c r="K290" i="11"/>
  <c r="L290" i="11" s="1"/>
  <c r="K291" i="11"/>
  <c r="L291" i="11" s="1"/>
  <c r="K292" i="11"/>
  <c r="L292" i="11"/>
  <c r="K293" i="11"/>
  <c r="L293" i="11" s="1"/>
  <c r="K294" i="11"/>
  <c r="L294" i="11" s="1"/>
  <c r="K295" i="11"/>
  <c r="L295" i="11" s="1"/>
  <c r="K296" i="11"/>
  <c r="L296" i="11" s="1"/>
  <c r="K297" i="11"/>
  <c r="L297" i="11"/>
  <c r="K298" i="11"/>
  <c r="L298" i="11" s="1"/>
  <c r="K299" i="11"/>
  <c r="L299" i="11" s="1"/>
  <c r="K300" i="11"/>
  <c r="L300" i="11" s="1"/>
  <c r="K301" i="11"/>
  <c r="L301" i="11" s="1"/>
  <c r="K302" i="11"/>
  <c r="L302" i="11"/>
  <c r="K303" i="11"/>
  <c r="L303" i="11" s="1"/>
  <c r="K304" i="11"/>
  <c r="L304" i="11" s="1"/>
  <c r="K305" i="11"/>
  <c r="L305" i="11" s="1"/>
  <c r="K306" i="11"/>
  <c r="L306" i="11" s="1"/>
  <c r="K307" i="11"/>
  <c r="L307" i="11"/>
  <c r="K308" i="11"/>
  <c r="L308" i="11" s="1"/>
  <c r="K309" i="11"/>
  <c r="L309" i="11" s="1"/>
  <c r="K310" i="11"/>
  <c r="L310" i="11" s="1"/>
  <c r="K311" i="11"/>
  <c r="L311" i="11" s="1"/>
  <c r="K312" i="11"/>
  <c r="L312" i="11" s="1"/>
  <c r="K313" i="11"/>
  <c r="L313" i="11"/>
  <c r="K314" i="11"/>
  <c r="L314" i="11" s="1"/>
  <c r="K315" i="11"/>
  <c r="L315" i="11" s="1"/>
  <c r="K316" i="11"/>
  <c r="L316" i="11" s="1"/>
  <c r="K317" i="11"/>
  <c r="L317" i="11" s="1"/>
  <c r="K318" i="11"/>
  <c r="L318" i="11"/>
  <c r="K319" i="11"/>
  <c r="L319" i="11" s="1"/>
  <c r="K320" i="11"/>
  <c r="L320" i="11" s="1"/>
  <c r="K321" i="11"/>
  <c r="L321" i="11" s="1"/>
  <c r="K322" i="11"/>
  <c r="L322" i="11" s="1"/>
  <c r="M322" i="11" s="1"/>
  <c r="K323" i="11"/>
  <c r="L323" i="11"/>
  <c r="K324" i="11"/>
  <c r="L324" i="11" s="1"/>
  <c r="K325" i="11"/>
  <c r="L325" i="11" s="1"/>
  <c r="K326" i="11"/>
  <c r="L326" i="11" s="1"/>
  <c r="K327" i="11"/>
  <c r="L327" i="11" s="1"/>
  <c r="K328" i="11"/>
  <c r="L328" i="11" s="1"/>
  <c r="K329" i="11"/>
  <c r="L329" i="11" s="1"/>
  <c r="K330" i="11"/>
  <c r="L330" i="11" s="1"/>
  <c r="K331" i="11"/>
  <c r="L331" i="11"/>
  <c r="K332" i="11"/>
  <c r="L332" i="11"/>
  <c r="K333" i="11"/>
  <c r="L333" i="11" s="1"/>
  <c r="K334" i="11"/>
  <c r="L334" i="11" s="1"/>
  <c r="K335" i="11"/>
  <c r="L335" i="11" s="1"/>
  <c r="K336" i="11"/>
  <c r="L336" i="11" s="1"/>
  <c r="K337" i="11"/>
  <c r="L337" i="11" s="1"/>
  <c r="K338" i="11"/>
  <c r="L338" i="11" s="1"/>
  <c r="K339" i="11"/>
  <c r="L339" i="11" s="1"/>
  <c r="K340" i="11"/>
  <c r="L340" i="11"/>
  <c r="K341" i="11"/>
  <c r="L341" i="11" s="1"/>
  <c r="K342" i="11"/>
  <c r="L342" i="11" s="1"/>
  <c r="K343" i="11"/>
  <c r="L343" i="11" s="1"/>
  <c r="K344" i="11"/>
  <c r="L344" i="11" s="1"/>
  <c r="K345" i="11"/>
  <c r="L345" i="11"/>
  <c r="K346" i="11"/>
  <c r="L346" i="11" s="1"/>
  <c r="K347" i="11"/>
  <c r="L347" i="11" s="1"/>
  <c r="K348" i="11"/>
  <c r="L348" i="11" s="1"/>
  <c r="K349" i="11"/>
  <c r="L349" i="11" s="1"/>
  <c r="K350" i="11"/>
  <c r="L350" i="11" s="1"/>
  <c r="K351" i="11"/>
  <c r="L351" i="11" s="1"/>
  <c r="K352" i="11"/>
  <c r="L352" i="11" s="1"/>
  <c r="K353" i="11"/>
  <c r="L353" i="11" s="1"/>
  <c r="K354" i="11"/>
  <c r="L354" i="11" s="1"/>
  <c r="K355" i="11"/>
  <c r="L355" i="11" s="1"/>
  <c r="K356" i="11"/>
  <c r="L356" i="11"/>
  <c r="K357" i="11"/>
  <c r="L357" i="11" s="1"/>
  <c r="K358" i="11"/>
  <c r="L358" i="11" s="1"/>
  <c r="K359" i="11"/>
  <c r="L359" i="11" s="1"/>
  <c r="K360" i="11"/>
  <c r="L360" i="11"/>
  <c r="K361" i="11"/>
  <c r="L361" i="11"/>
  <c r="K362" i="11"/>
  <c r="L362" i="11" s="1"/>
  <c r="M361" i="11" s="1"/>
  <c r="K363" i="11"/>
  <c r="L363" i="11" s="1"/>
  <c r="K364" i="11"/>
  <c r="L364" i="11"/>
  <c r="K365" i="11"/>
  <c r="L365" i="11"/>
  <c r="K366" i="11"/>
  <c r="L366" i="11"/>
  <c r="K367" i="11"/>
  <c r="L367" i="11" s="1"/>
  <c r="K368" i="11"/>
  <c r="L368" i="11" s="1"/>
  <c r="K369" i="11"/>
  <c r="L369" i="11"/>
  <c r="K370" i="11"/>
  <c r="L370" i="11"/>
  <c r="K371" i="11"/>
  <c r="L371" i="11"/>
  <c r="K372" i="11"/>
  <c r="L372" i="11" s="1"/>
  <c r="K373" i="11"/>
  <c r="L373" i="11" s="1"/>
  <c r="K374" i="11"/>
  <c r="L374" i="11"/>
  <c r="K375" i="11"/>
  <c r="L375" i="11"/>
  <c r="K376" i="11"/>
  <c r="L376" i="11" s="1"/>
  <c r="K377" i="11"/>
  <c r="L377" i="11" s="1"/>
  <c r="K378" i="11"/>
  <c r="L378" i="11" s="1"/>
  <c r="K379" i="11"/>
  <c r="L379" i="11" s="1"/>
  <c r="K380" i="11"/>
  <c r="L380" i="11" s="1"/>
  <c r="K381" i="11"/>
  <c r="L381" i="11" s="1"/>
  <c r="F166" i="11"/>
  <c r="F169" i="11"/>
  <c r="F172" i="11"/>
  <c r="F175" i="11"/>
  <c r="F178" i="11"/>
  <c r="F181" i="11"/>
  <c r="F184" i="11"/>
  <c r="F187" i="11"/>
  <c r="F190" i="11"/>
  <c r="F193" i="11"/>
  <c r="F196" i="11"/>
  <c r="F199" i="11"/>
  <c r="F202" i="11"/>
  <c r="F205" i="11"/>
  <c r="F208" i="11"/>
  <c r="F211" i="11"/>
  <c r="F214" i="11"/>
  <c r="F217" i="11"/>
  <c r="F220" i="11"/>
  <c r="F223" i="11"/>
  <c r="F226" i="11"/>
  <c r="F229" i="11"/>
  <c r="F232" i="11"/>
  <c r="F235" i="11"/>
  <c r="F238" i="11"/>
  <c r="F241" i="11"/>
  <c r="F244" i="11"/>
  <c r="F247" i="11"/>
  <c r="F250" i="11"/>
  <c r="F253" i="11"/>
  <c r="F256" i="11"/>
  <c r="F259" i="11"/>
  <c r="F262" i="11"/>
  <c r="F265" i="11"/>
  <c r="F268" i="11"/>
  <c r="F271" i="11"/>
  <c r="F274" i="11"/>
  <c r="F277" i="11"/>
  <c r="F280" i="11"/>
  <c r="F283" i="11"/>
  <c r="F286" i="11"/>
  <c r="F289" i="11"/>
  <c r="F292" i="11"/>
  <c r="F295" i="11"/>
  <c r="F298" i="11"/>
  <c r="F301" i="11"/>
  <c r="F304" i="11"/>
  <c r="F307" i="11"/>
  <c r="F310" i="11"/>
  <c r="F313" i="11"/>
  <c r="F316" i="11"/>
  <c r="F319" i="11"/>
  <c r="F322" i="11"/>
  <c r="F325" i="11"/>
  <c r="F328" i="11"/>
  <c r="F331" i="11"/>
  <c r="F334" i="11"/>
  <c r="F337" i="11"/>
  <c r="F340" i="11"/>
  <c r="F343" i="11"/>
  <c r="F346" i="11"/>
  <c r="F349" i="11"/>
  <c r="F352" i="11"/>
  <c r="F355" i="11"/>
  <c r="F358" i="11"/>
  <c r="F361" i="11"/>
  <c r="F364" i="11"/>
  <c r="F367" i="11"/>
  <c r="F370" i="11"/>
  <c r="F373" i="11"/>
  <c r="F376" i="11"/>
  <c r="F379" i="11"/>
  <c r="F157" i="11"/>
  <c r="F160" i="11"/>
  <c r="F163" i="11"/>
  <c r="C169" i="11"/>
  <c r="C226" i="11"/>
  <c r="C274" i="11"/>
  <c r="C289" i="11"/>
  <c r="C298" i="11"/>
  <c r="C337" i="11"/>
  <c r="C361" i="11"/>
  <c r="E119" i="8"/>
  <c r="F119" i="8"/>
  <c r="E120" i="8"/>
  <c r="F120" i="8"/>
  <c r="C121" i="8"/>
  <c r="E121" i="8"/>
  <c r="F121" i="8"/>
  <c r="E122" i="8"/>
  <c r="F122" i="8"/>
  <c r="E123" i="8"/>
  <c r="F123" i="8"/>
  <c r="E124" i="8"/>
  <c r="F124" i="8"/>
  <c r="E125" i="8"/>
  <c r="F125" i="8"/>
  <c r="E126" i="8"/>
  <c r="F126" i="8"/>
  <c r="E127" i="8"/>
  <c r="F127" i="8"/>
  <c r="E128" i="8"/>
  <c r="F128" i="8"/>
  <c r="E54" i="8"/>
  <c r="F54" i="8"/>
  <c r="E55" i="8"/>
  <c r="F55" i="8"/>
  <c r="E56" i="8"/>
  <c r="F56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E64" i="8"/>
  <c r="F64" i="8"/>
  <c r="E65" i="8"/>
  <c r="F65" i="8"/>
  <c r="E66" i="8"/>
  <c r="F66" i="8"/>
  <c r="E67" i="8"/>
  <c r="F67" i="8"/>
  <c r="E68" i="8"/>
  <c r="F68" i="8"/>
  <c r="E69" i="8"/>
  <c r="F69" i="8"/>
  <c r="E70" i="8"/>
  <c r="F70" i="8"/>
  <c r="C71" i="8"/>
  <c r="E71" i="8"/>
  <c r="F71" i="8"/>
  <c r="E72" i="8"/>
  <c r="F7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E80" i="8"/>
  <c r="F80" i="8"/>
  <c r="E81" i="8"/>
  <c r="F81" i="8"/>
  <c r="E82" i="8"/>
  <c r="F82" i="8"/>
  <c r="E83" i="8"/>
  <c r="F83" i="8"/>
  <c r="E84" i="8"/>
  <c r="F84" i="8"/>
  <c r="E85" i="8"/>
  <c r="F85" i="8"/>
  <c r="E86" i="8"/>
  <c r="F86" i="8"/>
  <c r="E87" i="8"/>
  <c r="F87" i="8"/>
  <c r="E88" i="8"/>
  <c r="F88" i="8"/>
  <c r="E89" i="8"/>
  <c r="F89" i="8"/>
  <c r="E90" i="8"/>
  <c r="F90" i="8"/>
  <c r="E91" i="8"/>
  <c r="F91" i="8"/>
  <c r="E92" i="8"/>
  <c r="F92" i="8"/>
  <c r="E93" i="8"/>
  <c r="F93" i="8"/>
  <c r="E94" i="8"/>
  <c r="F94" i="8"/>
  <c r="C95" i="8"/>
  <c r="E95" i="8"/>
  <c r="F95" i="8"/>
  <c r="E96" i="8"/>
  <c r="F96" i="8"/>
  <c r="E97" i="8"/>
  <c r="F97" i="8"/>
  <c r="E98" i="8"/>
  <c r="F98" i="8"/>
  <c r="E99" i="8"/>
  <c r="F99" i="8"/>
  <c r="E100" i="8"/>
  <c r="F100" i="8"/>
  <c r="E101" i="8"/>
  <c r="F101" i="8"/>
  <c r="E102" i="8"/>
  <c r="F102" i="8"/>
  <c r="E103" i="8"/>
  <c r="F103" i="8"/>
  <c r="E104" i="8"/>
  <c r="F104" i="8"/>
  <c r="E105" i="8"/>
  <c r="F105" i="8"/>
  <c r="E106" i="8"/>
  <c r="F106" i="8"/>
  <c r="E107" i="8"/>
  <c r="F107" i="8"/>
  <c r="E108" i="8"/>
  <c r="F108" i="8"/>
  <c r="E109" i="8"/>
  <c r="F109" i="8"/>
  <c r="E110" i="8"/>
  <c r="F110" i="8"/>
  <c r="E111" i="8"/>
  <c r="F111" i="8"/>
  <c r="E112" i="8"/>
  <c r="F112" i="8"/>
  <c r="E113" i="8"/>
  <c r="F113" i="8"/>
  <c r="E114" i="8"/>
  <c r="F114" i="8"/>
  <c r="E115" i="8"/>
  <c r="F115" i="8"/>
  <c r="E116" i="8"/>
  <c r="F116" i="8"/>
  <c r="E117" i="8"/>
  <c r="F117" i="8"/>
  <c r="E118" i="8"/>
  <c r="F118" i="8"/>
  <c r="E380" i="7"/>
  <c r="C379" i="11" s="1"/>
  <c r="E377" i="7"/>
  <c r="C376" i="11" s="1"/>
  <c r="E374" i="7"/>
  <c r="C373" i="11" s="1"/>
  <c r="E371" i="7"/>
  <c r="C370" i="11" s="1"/>
  <c r="E368" i="7"/>
  <c r="C367" i="11" s="1"/>
  <c r="E365" i="7"/>
  <c r="C364" i="11" s="1"/>
  <c r="E362" i="7"/>
  <c r="E359" i="7"/>
  <c r="C358" i="11" s="1"/>
  <c r="E356" i="7"/>
  <c r="C355" i="11" s="1"/>
  <c r="E353" i="7"/>
  <c r="C352" i="11" s="1"/>
  <c r="E350" i="7"/>
  <c r="C349" i="11" s="1"/>
  <c r="E347" i="7"/>
  <c r="C346" i="11" s="1"/>
  <c r="E344" i="7"/>
  <c r="C343" i="11" s="1"/>
  <c r="E341" i="7"/>
  <c r="C340" i="11" s="1"/>
  <c r="E338" i="7"/>
  <c r="E335" i="7"/>
  <c r="C334" i="11" s="1"/>
  <c r="E332" i="7"/>
  <c r="C331" i="11" s="1"/>
  <c r="E329" i="7"/>
  <c r="C328" i="11" s="1"/>
  <c r="E326" i="7"/>
  <c r="C325" i="11" s="1"/>
  <c r="E323" i="7"/>
  <c r="C322" i="11" s="1"/>
  <c r="E320" i="7"/>
  <c r="C319" i="11" s="1"/>
  <c r="E317" i="7"/>
  <c r="C316" i="11" s="1"/>
  <c r="E314" i="7"/>
  <c r="C313" i="11" s="1"/>
  <c r="E311" i="7"/>
  <c r="C310" i="11" s="1"/>
  <c r="E308" i="7"/>
  <c r="C307" i="11" s="1"/>
  <c r="E305" i="7"/>
  <c r="C304" i="11" s="1"/>
  <c r="E302" i="7"/>
  <c r="C301" i="11" s="1"/>
  <c r="E299" i="7"/>
  <c r="E296" i="7"/>
  <c r="C295" i="11" s="1"/>
  <c r="E293" i="7"/>
  <c r="C292" i="11" s="1"/>
  <c r="E290" i="7"/>
  <c r="E287" i="7"/>
  <c r="C286" i="11" s="1"/>
  <c r="E284" i="7"/>
  <c r="C283" i="11" s="1"/>
  <c r="E281" i="7"/>
  <c r="C280" i="11" s="1"/>
  <c r="E278" i="7"/>
  <c r="C277" i="11" s="1"/>
  <c r="E275" i="7"/>
  <c r="E272" i="7"/>
  <c r="C271" i="11" s="1"/>
  <c r="E269" i="7"/>
  <c r="C268" i="11" s="1"/>
  <c r="E266" i="7"/>
  <c r="C265" i="11" s="1"/>
  <c r="E263" i="7"/>
  <c r="C262" i="11" s="1"/>
  <c r="E260" i="7"/>
  <c r="C259" i="11" s="1"/>
  <c r="E257" i="7"/>
  <c r="C256" i="11" s="1"/>
  <c r="E254" i="7"/>
  <c r="C253" i="11" s="1"/>
  <c r="E251" i="7"/>
  <c r="C250" i="11" s="1"/>
  <c r="E248" i="7"/>
  <c r="C247" i="11" s="1"/>
  <c r="E245" i="7"/>
  <c r="C244" i="11" s="1"/>
  <c r="E242" i="7"/>
  <c r="C241" i="11" s="1"/>
  <c r="E239" i="7"/>
  <c r="C238" i="11" s="1"/>
  <c r="E236" i="7"/>
  <c r="C235" i="11" s="1"/>
  <c r="E233" i="7"/>
  <c r="C232" i="11" s="1"/>
  <c r="E230" i="7"/>
  <c r="C229" i="11" s="1"/>
  <c r="E227" i="7"/>
  <c r="E224" i="7"/>
  <c r="C223" i="11" s="1"/>
  <c r="E221" i="7"/>
  <c r="C220" i="11" s="1"/>
  <c r="E218" i="7"/>
  <c r="C217" i="11" s="1"/>
  <c r="E215" i="7"/>
  <c r="C214" i="11" s="1"/>
  <c r="E212" i="7"/>
  <c r="C211" i="11" s="1"/>
  <c r="E209" i="7"/>
  <c r="C208" i="11" s="1"/>
  <c r="E206" i="7"/>
  <c r="C205" i="11" s="1"/>
  <c r="E203" i="7"/>
  <c r="C202" i="11" s="1"/>
  <c r="E200" i="7"/>
  <c r="C199" i="11" s="1"/>
  <c r="E197" i="7"/>
  <c r="C196" i="11" s="1"/>
  <c r="E194" i="7"/>
  <c r="C193" i="11" s="1"/>
  <c r="E191" i="7"/>
  <c r="C190" i="11" s="1"/>
  <c r="E188" i="7"/>
  <c r="C187" i="11" s="1"/>
  <c r="E185" i="7"/>
  <c r="C184" i="11" s="1"/>
  <c r="E182" i="7"/>
  <c r="C181" i="11" s="1"/>
  <c r="E179" i="7"/>
  <c r="C178" i="11" s="1"/>
  <c r="E176" i="7"/>
  <c r="C175" i="11" s="1"/>
  <c r="E173" i="7"/>
  <c r="C172" i="11" s="1"/>
  <c r="E170" i="7"/>
  <c r="E167" i="7"/>
  <c r="C166" i="11" s="1"/>
  <c r="E164" i="7"/>
  <c r="C163" i="11" s="1"/>
  <c r="E161" i="7"/>
  <c r="C160" i="11" s="1"/>
  <c r="E158" i="7"/>
  <c r="C157" i="11" s="1"/>
  <c r="C305" i="7"/>
  <c r="C293" i="7"/>
  <c r="C248" i="7"/>
  <c r="C233" i="7"/>
  <c r="C221" i="7"/>
  <c r="C164" i="7"/>
  <c r="K302" i="7"/>
  <c r="N302" i="7" s="1"/>
  <c r="O302" i="7"/>
  <c r="K303" i="7"/>
  <c r="N303" i="7" s="1"/>
  <c r="O303" i="7"/>
  <c r="K304" i="7"/>
  <c r="N304" i="7" s="1"/>
  <c r="O304" i="7"/>
  <c r="K305" i="7"/>
  <c r="N305" i="7" s="1"/>
  <c r="O305" i="7"/>
  <c r="K306" i="7"/>
  <c r="N306" i="7" s="1"/>
  <c r="P306" i="7" s="1"/>
  <c r="O306" i="7"/>
  <c r="K307" i="7"/>
  <c r="N307" i="7" s="1"/>
  <c r="O307" i="7"/>
  <c r="K308" i="7"/>
  <c r="N308" i="7"/>
  <c r="O308" i="7"/>
  <c r="K309" i="7"/>
  <c r="N309" i="7" s="1"/>
  <c r="O309" i="7"/>
  <c r="K310" i="7"/>
  <c r="N310" i="7" s="1"/>
  <c r="O310" i="7"/>
  <c r="K311" i="7"/>
  <c r="N311" i="7"/>
  <c r="O311" i="7"/>
  <c r="P311" i="7" s="1"/>
  <c r="K312" i="7"/>
  <c r="N312" i="7" s="1"/>
  <c r="O312" i="7"/>
  <c r="K313" i="7"/>
  <c r="N313" i="7" s="1"/>
  <c r="P313" i="7" s="1"/>
  <c r="O313" i="7"/>
  <c r="K314" i="7"/>
  <c r="N314" i="7" s="1"/>
  <c r="O314" i="7"/>
  <c r="K315" i="7"/>
  <c r="N315" i="7" s="1"/>
  <c r="O315" i="7"/>
  <c r="K316" i="7"/>
  <c r="N316" i="7" s="1"/>
  <c r="O316" i="7"/>
  <c r="K317" i="7"/>
  <c r="N317" i="7"/>
  <c r="O317" i="7"/>
  <c r="K318" i="7"/>
  <c r="N318" i="7" s="1"/>
  <c r="O318" i="7"/>
  <c r="K319" i="7"/>
  <c r="N319" i="7" s="1"/>
  <c r="O319" i="7"/>
  <c r="K320" i="7"/>
  <c r="N320" i="7" s="1"/>
  <c r="O320" i="7"/>
  <c r="K321" i="7"/>
  <c r="N321" i="7" s="1"/>
  <c r="O321" i="7"/>
  <c r="K322" i="7"/>
  <c r="N322" i="7" s="1"/>
  <c r="O322" i="7"/>
  <c r="K323" i="7"/>
  <c r="N323" i="7"/>
  <c r="O323" i="7"/>
  <c r="K324" i="7"/>
  <c r="N324" i="7" s="1"/>
  <c r="O324" i="7"/>
  <c r="K325" i="7"/>
  <c r="N325" i="7" s="1"/>
  <c r="O325" i="7"/>
  <c r="K326" i="7"/>
  <c r="N326" i="7" s="1"/>
  <c r="O326" i="7"/>
  <c r="K327" i="7"/>
  <c r="N327" i="7" s="1"/>
  <c r="O327" i="7"/>
  <c r="K328" i="7"/>
  <c r="N328" i="7" s="1"/>
  <c r="O328" i="7"/>
  <c r="K329" i="7"/>
  <c r="N329" i="7" s="1"/>
  <c r="O329" i="7"/>
  <c r="K330" i="7"/>
  <c r="N330" i="7" s="1"/>
  <c r="P330" i="7" s="1"/>
  <c r="O330" i="7"/>
  <c r="K331" i="7"/>
  <c r="N331" i="7" s="1"/>
  <c r="O331" i="7"/>
  <c r="K332" i="7"/>
  <c r="N332" i="7"/>
  <c r="O332" i="7"/>
  <c r="K333" i="7"/>
  <c r="N333" i="7" s="1"/>
  <c r="O333" i="7"/>
  <c r="K334" i="7"/>
  <c r="N334" i="7" s="1"/>
  <c r="O334" i="7"/>
  <c r="K335" i="7"/>
  <c r="N335" i="7"/>
  <c r="O335" i="7"/>
  <c r="P335" i="7" s="1"/>
  <c r="K336" i="7"/>
  <c r="N336" i="7" s="1"/>
  <c r="P336" i="7" s="1"/>
  <c r="O336" i="7"/>
  <c r="K337" i="7"/>
  <c r="N337" i="7" s="1"/>
  <c r="P337" i="7" s="1"/>
  <c r="O337" i="7"/>
  <c r="K338" i="7"/>
  <c r="N338" i="7" s="1"/>
  <c r="O338" i="7"/>
  <c r="K339" i="7"/>
  <c r="N339" i="7" s="1"/>
  <c r="O339" i="7"/>
  <c r="K340" i="7"/>
  <c r="N340" i="7" s="1"/>
  <c r="O340" i="7"/>
  <c r="K341" i="7"/>
  <c r="N341" i="7"/>
  <c r="O341" i="7"/>
  <c r="K342" i="7"/>
  <c r="N342" i="7" s="1"/>
  <c r="O342" i="7"/>
  <c r="K343" i="7"/>
  <c r="N343" i="7" s="1"/>
  <c r="P343" i="7" s="1"/>
  <c r="O343" i="7"/>
  <c r="K344" i="7"/>
  <c r="N344" i="7" s="1"/>
  <c r="O344" i="7"/>
  <c r="K345" i="7"/>
  <c r="N345" i="7" s="1"/>
  <c r="O345" i="7"/>
  <c r="K346" i="7"/>
  <c r="N346" i="7" s="1"/>
  <c r="O346" i="7"/>
  <c r="K347" i="7"/>
  <c r="N347" i="7"/>
  <c r="O347" i="7"/>
  <c r="K348" i="7"/>
  <c r="N348" i="7" s="1"/>
  <c r="O348" i="7"/>
  <c r="K349" i="7"/>
  <c r="N349" i="7" s="1"/>
  <c r="O349" i="7"/>
  <c r="K350" i="7"/>
  <c r="N350" i="7" s="1"/>
  <c r="O350" i="7"/>
  <c r="K351" i="7"/>
  <c r="N351" i="7" s="1"/>
  <c r="O351" i="7"/>
  <c r="K352" i="7"/>
  <c r="N352" i="7" s="1"/>
  <c r="O352" i="7"/>
  <c r="K353" i="7"/>
  <c r="N353" i="7" s="1"/>
  <c r="O353" i="7"/>
  <c r="K354" i="7"/>
  <c r="N354" i="7" s="1"/>
  <c r="P354" i="7" s="1"/>
  <c r="O354" i="7"/>
  <c r="K355" i="7"/>
  <c r="N355" i="7" s="1"/>
  <c r="O355" i="7"/>
  <c r="K356" i="7"/>
  <c r="N356" i="7"/>
  <c r="O356" i="7"/>
  <c r="K357" i="7"/>
  <c r="N357" i="7" s="1"/>
  <c r="O357" i="7"/>
  <c r="K358" i="7"/>
  <c r="N358" i="7" s="1"/>
  <c r="O358" i="7"/>
  <c r="K359" i="7"/>
  <c r="N359" i="7"/>
  <c r="O359" i="7"/>
  <c r="P359" i="7" s="1"/>
  <c r="K360" i="7"/>
  <c r="N360" i="7" s="1"/>
  <c r="P360" i="7" s="1"/>
  <c r="O360" i="7"/>
  <c r="K361" i="7"/>
  <c r="N361" i="7" s="1"/>
  <c r="P361" i="7" s="1"/>
  <c r="O361" i="7"/>
  <c r="K362" i="7"/>
  <c r="N362" i="7" s="1"/>
  <c r="O362" i="7"/>
  <c r="K363" i="7"/>
  <c r="N363" i="7" s="1"/>
  <c r="O363" i="7"/>
  <c r="K364" i="7"/>
  <c r="N364" i="7" s="1"/>
  <c r="O364" i="7"/>
  <c r="K365" i="7"/>
  <c r="N365" i="7"/>
  <c r="O365" i="7"/>
  <c r="K366" i="7"/>
  <c r="N366" i="7" s="1"/>
  <c r="O366" i="7"/>
  <c r="K367" i="7"/>
  <c r="N367" i="7" s="1"/>
  <c r="P367" i="7" s="1"/>
  <c r="O367" i="7"/>
  <c r="K368" i="7"/>
  <c r="N368" i="7" s="1"/>
  <c r="O368" i="7"/>
  <c r="K369" i="7"/>
  <c r="N369" i="7" s="1"/>
  <c r="O369" i="7"/>
  <c r="K370" i="7"/>
  <c r="N370" i="7" s="1"/>
  <c r="O370" i="7"/>
  <c r="K371" i="7"/>
  <c r="N371" i="7"/>
  <c r="O371" i="7"/>
  <c r="K372" i="7"/>
  <c r="N372" i="7" s="1"/>
  <c r="O372" i="7"/>
  <c r="K373" i="7"/>
  <c r="N373" i="7" s="1"/>
  <c r="O373" i="7"/>
  <c r="K374" i="7"/>
  <c r="N374" i="7" s="1"/>
  <c r="O374" i="7"/>
  <c r="K375" i="7"/>
  <c r="N375" i="7" s="1"/>
  <c r="O375" i="7"/>
  <c r="K376" i="7"/>
  <c r="N376" i="7" s="1"/>
  <c r="O376" i="7"/>
  <c r="K377" i="7"/>
  <c r="N377" i="7" s="1"/>
  <c r="O377" i="7"/>
  <c r="K378" i="7"/>
  <c r="N378" i="7" s="1"/>
  <c r="P378" i="7" s="1"/>
  <c r="O378" i="7"/>
  <c r="K379" i="7"/>
  <c r="N379" i="7" s="1"/>
  <c r="O379" i="7"/>
  <c r="K380" i="7"/>
  <c r="N380" i="7"/>
  <c r="O380" i="7"/>
  <c r="K381" i="7"/>
  <c r="N381" i="7" s="1"/>
  <c r="O381" i="7"/>
  <c r="K382" i="7"/>
  <c r="N382" i="7" s="1"/>
  <c r="O382" i="7"/>
  <c r="K245" i="7"/>
  <c r="N245" i="7"/>
  <c r="O245" i="7"/>
  <c r="K246" i="7"/>
  <c r="N246" i="7" s="1"/>
  <c r="O246" i="7"/>
  <c r="K247" i="7"/>
  <c r="N247" i="7" s="1"/>
  <c r="O247" i="7"/>
  <c r="K248" i="7"/>
  <c r="N248" i="7"/>
  <c r="P248" i="7" s="1"/>
  <c r="O248" i="7"/>
  <c r="K249" i="7"/>
  <c r="N249" i="7" s="1"/>
  <c r="P249" i="7" s="1"/>
  <c r="O249" i="7"/>
  <c r="K250" i="7"/>
  <c r="N250" i="7" s="1"/>
  <c r="O250" i="7"/>
  <c r="K251" i="7"/>
  <c r="N251" i="7" s="1"/>
  <c r="O251" i="7"/>
  <c r="K252" i="7"/>
  <c r="N252" i="7" s="1"/>
  <c r="O252" i="7"/>
  <c r="K253" i="7"/>
  <c r="N253" i="7" s="1"/>
  <c r="O253" i="7"/>
  <c r="K254" i="7"/>
  <c r="N254" i="7" s="1"/>
  <c r="O254" i="7"/>
  <c r="K255" i="7"/>
  <c r="N255" i="7" s="1"/>
  <c r="P255" i="7" s="1"/>
  <c r="O255" i="7"/>
  <c r="K256" i="7"/>
  <c r="N256" i="7" s="1"/>
  <c r="P256" i="7" s="1"/>
  <c r="O256" i="7"/>
  <c r="K257" i="7"/>
  <c r="N257" i="7" s="1"/>
  <c r="O257" i="7"/>
  <c r="K258" i="7"/>
  <c r="N258" i="7" s="1"/>
  <c r="O258" i="7"/>
  <c r="K259" i="7"/>
  <c r="N259" i="7" s="1"/>
  <c r="O259" i="7"/>
  <c r="K260" i="7"/>
  <c r="N260" i="7"/>
  <c r="O260" i="7"/>
  <c r="K261" i="7"/>
  <c r="N261" i="7" s="1"/>
  <c r="O261" i="7"/>
  <c r="K262" i="7"/>
  <c r="N262" i="7" s="1"/>
  <c r="P262" i="7" s="1"/>
  <c r="O262" i="7"/>
  <c r="K263" i="7"/>
  <c r="N263" i="7" s="1"/>
  <c r="O263" i="7"/>
  <c r="K264" i="7"/>
  <c r="N264" i="7" s="1"/>
  <c r="O264" i="7"/>
  <c r="K265" i="7"/>
  <c r="N265" i="7" s="1"/>
  <c r="O265" i="7"/>
  <c r="K266" i="7"/>
  <c r="N266" i="7" s="1"/>
  <c r="P266" i="7" s="1"/>
  <c r="O266" i="7"/>
  <c r="K267" i="7"/>
  <c r="N267" i="7" s="1"/>
  <c r="O267" i="7"/>
  <c r="K268" i="7"/>
  <c r="N268" i="7" s="1"/>
  <c r="O268" i="7"/>
  <c r="K269" i="7"/>
  <c r="N269" i="7"/>
  <c r="O269" i="7"/>
  <c r="K270" i="7"/>
  <c r="N270" i="7" s="1"/>
  <c r="O270" i="7"/>
  <c r="K271" i="7"/>
  <c r="N271" i="7" s="1"/>
  <c r="O271" i="7"/>
  <c r="K272" i="7"/>
  <c r="N272" i="7"/>
  <c r="P272" i="7" s="1"/>
  <c r="O272" i="7"/>
  <c r="K273" i="7"/>
  <c r="N273" i="7" s="1"/>
  <c r="P273" i="7" s="1"/>
  <c r="O273" i="7"/>
  <c r="K274" i="7"/>
  <c r="N274" i="7" s="1"/>
  <c r="O274" i="7"/>
  <c r="K275" i="7"/>
  <c r="N275" i="7" s="1"/>
  <c r="O275" i="7"/>
  <c r="K276" i="7"/>
  <c r="N276" i="7" s="1"/>
  <c r="O276" i="7"/>
  <c r="K277" i="7"/>
  <c r="N277" i="7" s="1"/>
  <c r="O277" i="7"/>
  <c r="K278" i="7"/>
  <c r="N278" i="7" s="1"/>
  <c r="O278" i="7"/>
  <c r="K279" i="7"/>
  <c r="N279" i="7" s="1"/>
  <c r="P279" i="7" s="1"/>
  <c r="O279" i="7"/>
  <c r="K280" i="7"/>
  <c r="N280" i="7" s="1"/>
  <c r="P280" i="7" s="1"/>
  <c r="O280" i="7"/>
  <c r="K281" i="7"/>
  <c r="N281" i="7" s="1"/>
  <c r="O281" i="7"/>
  <c r="K282" i="7"/>
  <c r="N282" i="7" s="1"/>
  <c r="O282" i="7"/>
  <c r="K283" i="7"/>
  <c r="N283" i="7" s="1"/>
  <c r="O283" i="7"/>
  <c r="K284" i="7"/>
  <c r="N284" i="7"/>
  <c r="O284" i="7"/>
  <c r="K285" i="7"/>
  <c r="N285" i="7" s="1"/>
  <c r="O285" i="7"/>
  <c r="K286" i="7"/>
  <c r="N286" i="7" s="1"/>
  <c r="P286" i="7" s="1"/>
  <c r="O286" i="7"/>
  <c r="K287" i="7"/>
  <c r="N287" i="7" s="1"/>
  <c r="O287" i="7"/>
  <c r="K288" i="7"/>
  <c r="N288" i="7" s="1"/>
  <c r="O288" i="7"/>
  <c r="K289" i="7"/>
  <c r="N289" i="7" s="1"/>
  <c r="O289" i="7"/>
  <c r="K290" i="7"/>
  <c r="N290" i="7" s="1"/>
  <c r="P290" i="7" s="1"/>
  <c r="O290" i="7"/>
  <c r="K291" i="7"/>
  <c r="N291" i="7" s="1"/>
  <c r="O291" i="7"/>
  <c r="K292" i="7"/>
  <c r="N292" i="7" s="1"/>
  <c r="O292" i="7"/>
  <c r="K293" i="7"/>
  <c r="N293" i="7"/>
  <c r="O293" i="7"/>
  <c r="K294" i="7"/>
  <c r="N294" i="7" s="1"/>
  <c r="O294" i="7"/>
  <c r="K295" i="7"/>
  <c r="N295" i="7" s="1"/>
  <c r="O295" i="7"/>
  <c r="K296" i="7"/>
  <c r="N296" i="7"/>
  <c r="P296" i="7" s="1"/>
  <c r="O296" i="7"/>
  <c r="K297" i="7"/>
  <c r="N297" i="7" s="1"/>
  <c r="P297" i="7" s="1"/>
  <c r="O297" i="7"/>
  <c r="K298" i="7"/>
  <c r="N298" i="7" s="1"/>
  <c r="O298" i="7"/>
  <c r="K299" i="7"/>
  <c r="N299" i="7" s="1"/>
  <c r="O299" i="7"/>
  <c r="K300" i="7"/>
  <c r="N300" i="7" s="1"/>
  <c r="O300" i="7"/>
  <c r="K301" i="7"/>
  <c r="N301" i="7" s="1"/>
  <c r="O301" i="7"/>
  <c r="K158" i="7"/>
  <c r="N158" i="7" s="1"/>
  <c r="O158" i="7"/>
  <c r="P158" i="7" s="1"/>
  <c r="K159" i="7"/>
  <c r="N159" i="7" s="1"/>
  <c r="O159" i="7"/>
  <c r="K160" i="7"/>
  <c r="N160" i="7" s="1"/>
  <c r="O160" i="7"/>
  <c r="K161" i="7"/>
  <c r="N161" i="7" s="1"/>
  <c r="O161" i="7"/>
  <c r="K162" i="7"/>
  <c r="N162" i="7" s="1"/>
  <c r="P162" i="7" s="1"/>
  <c r="O162" i="7"/>
  <c r="K163" i="7"/>
  <c r="N163" i="7" s="1"/>
  <c r="O163" i="7"/>
  <c r="K164" i="7"/>
  <c r="N164" i="7" s="1"/>
  <c r="O164" i="7"/>
  <c r="K165" i="7"/>
  <c r="N165" i="7" s="1"/>
  <c r="P165" i="7" s="1"/>
  <c r="O165" i="7"/>
  <c r="K166" i="7"/>
  <c r="N166" i="7" s="1"/>
  <c r="P166" i="7" s="1"/>
  <c r="O166" i="7"/>
  <c r="K167" i="7"/>
  <c r="N167" i="7" s="1"/>
  <c r="O167" i="7"/>
  <c r="K168" i="7"/>
  <c r="N168" i="7" s="1"/>
  <c r="O168" i="7"/>
  <c r="K169" i="7"/>
  <c r="N169" i="7" s="1"/>
  <c r="P169" i="7" s="1"/>
  <c r="O169" i="7"/>
  <c r="K170" i="7"/>
  <c r="N170" i="7" s="1"/>
  <c r="O170" i="7"/>
  <c r="K171" i="7"/>
  <c r="N171" i="7" s="1"/>
  <c r="O171" i="7"/>
  <c r="K172" i="7"/>
  <c r="N172" i="7" s="1"/>
  <c r="O172" i="7"/>
  <c r="K173" i="7"/>
  <c r="N173" i="7" s="1"/>
  <c r="O173" i="7"/>
  <c r="K174" i="7"/>
  <c r="N174" i="7" s="1"/>
  <c r="P174" i="7" s="1"/>
  <c r="O174" i="7"/>
  <c r="K175" i="7"/>
  <c r="N175" i="7" s="1"/>
  <c r="O175" i="7"/>
  <c r="K176" i="7"/>
  <c r="N176" i="7" s="1"/>
  <c r="O176" i="7"/>
  <c r="K177" i="7"/>
  <c r="N177" i="7" s="1"/>
  <c r="P177" i="7" s="1"/>
  <c r="O177" i="7"/>
  <c r="K178" i="7"/>
  <c r="N178" i="7" s="1"/>
  <c r="P178" i="7" s="1"/>
  <c r="O178" i="7"/>
  <c r="K179" i="7"/>
  <c r="N179" i="7" s="1"/>
  <c r="O179" i="7"/>
  <c r="K180" i="7"/>
  <c r="N180" i="7" s="1"/>
  <c r="O180" i="7"/>
  <c r="K181" i="7"/>
  <c r="N181" i="7" s="1"/>
  <c r="P181" i="7" s="1"/>
  <c r="O181" i="7"/>
  <c r="K182" i="7"/>
  <c r="N182" i="7" s="1"/>
  <c r="O182" i="7"/>
  <c r="P182" i="7" s="1"/>
  <c r="K183" i="7"/>
  <c r="N183" i="7" s="1"/>
  <c r="O183" i="7"/>
  <c r="K184" i="7"/>
  <c r="N184" i="7" s="1"/>
  <c r="O184" i="7"/>
  <c r="K185" i="7"/>
  <c r="N185" i="7" s="1"/>
  <c r="O185" i="7"/>
  <c r="K186" i="7"/>
  <c r="N186" i="7" s="1"/>
  <c r="P186" i="7" s="1"/>
  <c r="O186" i="7"/>
  <c r="K187" i="7"/>
  <c r="N187" i="7" s="1"/>
  <c r="O187" i="7"/>
  <c r="K188" i="7"/>
  <c r="N188" i="7" s="1"/>
  <c r="O188" i="7"/>
  <c r="K189" i="7"/>
  <c r="N189" i="7" s="1"/>
  <c r="O189" i="7"/>
  <c r="K190" i="7"/>
  <c r="N190" i="7" s="1"/>
  <c r="P190" i="7" s="1"/>
  <c r="O190" i="7"/>
  <c r="K191" i="7"/>
  <c r="N191" i="7" s="1"/>
  <c r="O191" i="7"/>
  <c r="K192" i="7"/>
  <c r="N192" i="7" s="1"/>
  <c r="O192" i="7"/>
  <c r="K193" i="7"/>
  <c r="N193" i="7" s="1"/>
  <c r="O193" i="7"/>
  <c r="K194" i="7"/>
  <c r="N194" i="7" s="1"/>
  <c r="O194" i="7"/>
  <c r="K195" i="7"/>
  <c r="N195" i="7" s="1"/>
  <c r="O195" i="7"/>
  <c r="K196" i="7"/>
  <c r="N196" i="7" s="1"/>
  <c r="O196" i="7"/>
  <c r="K197" i="7"/>
  <c r="N197" i="7" s="1"/>
  <c r="O197" i="7"/>
  <c r="K198" i="7"/>
  <c r="N198" i="7" s="1"/>
  <c r="P198" i="7" s="1"/>
  <c r="O198" i="7"/>
  <c r="K199" i="7"/>
  <c r="N199" i="7" s="1"/>
  <c r="O199" i="7"/>
  <c r="K200" i="7"/>
  <c r="N200" i="7" s="1"/>
  <c r="O200" i="7"/>
  <c r="K201" i="7"/>
  <c r="N201" i="7" s="1"/>
  <c r="O201" i="7"/>
  <c r="K202" i="7"/>
  <c r="N202" i="7" s="1"/>
  <c r="P202" i="7" s="1"/>
  <c r="O202" i="7"/>
  <c r="K203" i="7"/>
  <c r="N203" i="7" s="1"/>
  <c r="O203" i="7"/>
  <c r="K204" i="7"/>
  <c r="N204" i="7" s="1"/>
  <c r="O204" i="7"/>
  <c r="K205" i="7"/>
  <c r="N205" i="7" s="1"/>
  <c r="O205" i="7"/>
  <c r="K206" i="7"/>
  <c r="N206" i="7" s="1"/>
  <c r="O206" i="7"/>
  <c r="P206" i="7" s="1"/>
  <c r="K207" i="7"/>
  <c r="N207" i="7" s="1"/>
  <c r="O207" i="7"/>
  <c r="K208" i="7"/>
  <c r="N208" i="7" s="1"/>
  <c r="O208" i="7"/>
  <c r="K209" i="7"/>
  <c r="N209" i="7" s="1"/>
  <c r="O209" i="7"/>
  <c r="K210" i="7"/>
  <c r="N210" i="7" s="1"/>
  <c r="P210" i="7" s="1"/>
  <c r="O210" i="7"/>
  <c r="K211" i="7"/>
  <c r="N211" i="7" s="1"/>
  <c r="O211" i="7"/>
  <c r="K212" i="7"/>
  <c r="N212" i="7" s="1"/>
  <c r="O212" i="7"/>
  <c r="K213" i="7"/>
  <c r="N213" i="7" s="1"/>
  <c r="O213" i="7"/>
  <c r="K214" i="7"/>
  <c r="N214" i="7" s="1"/>
  <c r="P214" i="7" s="1"/>
  <c r="O214" i="7"/>
  <c r="K215" i="7"/>
  <c r="N215" i="7" s="1"/>
  <c r="O215" i="7"/>
  <c r="K216" i="7"/>
  <c r="N216" i="7" s="1"/>
  <c r="O216" i="7"/>
  <c r="K217" i="7"/>
  <c r="N217" i="7" s="1"/>
  <c r="O217" i="7"/>
  <c r="K218" i="7"/>
  <c r="N218" i="7"/>
  <c r="O218" i="7"/>
  <c r="K219" i="7"/>
  <c r="N219" i="7" s="1"/>
  <c r="O219" i="7"/>
  <c r="K220" i="7"/>
  <c r="N220" i="7" s="1"/>
  <c r="O220" i="7"/>
  <c r="K221" i="7"/>
  <c r="N221" i="7"/>
  <c r="O221" i="7"/>
  <c r="P221" i="7" s="1"/>
  <c r="K222" i="7"/>
  <c r="N222" i="7" s="1"/>
  <c r="P222" i="7" s="1"/>
  <c r="O222" i="7"/>
  <c r="K223" i="7"/>
  <c r="N223" i="7" s="1"/>
  <c r="O223" i="7"/>
  <c r="K224" i="7"/>
  <c r="N224" i="7"/>
  <c r="O224" i="7"/>
  <c r="P224" i="7" s="1"/>
  <c r="K225" i="7"/>
  <c r="N225" i="7" s="1"/>
  <c r="O225" i="7"/>
  <c r="K226" i="7"/>
  <c r="N226" i="7" s="1"/>
  <c r="O226" i="7"/>
  <c r="K227" i="7"/>
  <c r="N227" i="7" s="1"/>
  <c r="O227" i="7"/>
  <c r="K228" i="7"/>
  <c r="N228" i="7" s="1"/>
  <c r="O228" i="7"/>
  <c r="K229" i="7"/>
  <c r="N229" i="7" s="1"/>
  <c r="P229" i="7" s="1"/>
  <c r="O229" i="7"/>
  <c r="K230" i="7"/>
  <c r="N230" i="7"/>
  <c r="O230" i="7"/>
  <c r="K231" i="7"/>
  <c r="N231" i="7" s="1"/>
  <c r="P231" i="7" s="1"/>
  <c r="O231" i="7"/>
  <c r="K232" i="7"/>
  <c r="N232" i="7" s="1"/>
  <c r="O232" i="7"/>
  <c r="K233" i="7"/>
  <c r="N233" i="7" s="1"/>
  <c r="O233" i="7"/>
  <c r="K234" i="7"/>
  <c r="N234" i="7" s="1"/>
  <c r="O234" i="7"/>
  <c r="K235" i="7"/>
  <c r="N235" i="7" s="1"/>
  <c r="O235" i="7"/>
  <c r="K236" i="7"/>
  <c r="N236" i="7"/>
  <c r="O236" i="7"/>
  <c r="K237" i="7"/>
  <c r="N237" i="7" s="1"/>
  <c r="O237" i="7"/>
  <c r="K238" i="7"/>
  <c r="N238" i="7" s="1"/>
  <c r="P238" i="7" s="1"/>
  <c r="O238" i="7"/>
  <c r="K239" i="7"/>
  <c r="N239" i="7" s="1"/>
  <c r="O239" i="7"/>
  <c r="K240" i="7"/>
  <c r="N240" i="7" s="1"/>
  <c r="O240" i="7"/>
  <c r="K241" i="7"/>
  <c r="N241" i="7" s="1"/>
  <c r="O241" i="7"/>
  <c r="K242" i="7"/>
  <c r="N242" i="7"/>
  <c r="O242" i="7"/>
  <c r="K243" i="7"/>
  <c r="N243" i="7" s="1"/>
  <c r="O243" i="7"/>
  <c r="K244" i="7"/>
  <c r="N244" i="7" s="1"/>
  <c r="O244" i="7"/>
  <c r="B97" i="10"/>
  <c r="B286" i="11" s="1"/>
  <c r="C97" i="10"/>
  <c r="C287" i="7" s="1"/>
  <c r="B98" i="10"/>
  <c r="B98" i="8" s="1"/>
  <c r="C98" i="10"/>
  <c r="C98" i="8" s="1"/>
  <c r="B99" i="10"/>
  <c r="B292" i="11" s="1"/>
  <c r="C99" i="10"/>
  <c r="C99" i="8" s="1"/>
  <c r="B100" i="10"/>
  <c r="B100" i="8" s="1"/>
  <c r="C100" i="10"/>
  <c r="C100" i="8" s="1"/>
  <c r="B101" i="10"/>
  <c r="B298" i="11" s="1"/>
  <c r="C101" i="10"/>
  <c r="C101" i="8" s="1"/>
  <c r="B102" i="10"/>
  <c r="B301" i="11" s="1"/>
  <c r="C102" i="10"/>
  <c r="C102" i="8" s="1"/>
  <c r="B103" i="10"/>
  <c r="B103" i="8" s="1"/>
  <c r="C103" i="10"/>
  <c r="C103" i="8" s="1"/>
  <c r="B104" i="10"/>
  <c r="B104" i="8" s="1"/>
  <c r="C104" i="10"/>
  <c r="C104" i="8" s="1"/>
  <c r="B105" i="10"/>
  <c r="B311" i="7" s="1"/>
  <c r="C105" i="10"/>
  <c r="C311" i="7" s="1"/>
  <c r="B106" i="10"/>
  <c r="B106" i="8" s="1"/>
  <c r="C106" i="10"/>
  <c r="C106" i="8" s="1"/>
  <c r="B107" i="10"/>
  <c r="B317" i="7" s="1"/>
  <c r="C107" i="10"/>
  <c r="C107" i="8" s="1"/>
  <c r="B108" i="10"/>
  <c r="B108" i="8" s="1"/>
  <c r="C108" i="10"/>
  <c r="C108" i="8" s="1"/>
  <c r="B109" i="10"/>
  <c r="B323" i="7" s="1"/>
  <c r="C109" i="10"/>
  <c r="C109" i="8" s="1"/>
  <c r="B110" i="10"/>
  <c r="B325" i="11" s="1"/>
  <c r="C110" i="10"/>
  <c r="C110" i="8" s="1"/>
  <c r="B111" i="10"/>
  <c r="B111" i="8" s="1"/>
  <c r="C111" i="10"/>
  <c r="C111" i="8" s="1"/>
  <c r="B112" i="10"/>
  <c r="B112" i="8" s="1"/>
  <c r="C112" i="10"/>
  <c r="C332" i="7" s="1"/>
  <c r="B113" i="10"/>
  <c r="B335" i="7" s="1"/>
  <c r="C113" i="10"/>
  <c r="C335" i="7" s="1"/>
  <c r="B114" i="10"/>
  <c r="B114" i="8" s="1"/>
  <c r="C114" i="10"/>
  <c r="C114" i="8" s="1"/>
  <c r="B115" i="10"/>
  <c r="B341" i="7" s="1"/>
  <c r="C115" i="10"/>
  <c r="C341" i="7" s="1"/>
  <c r="B116" i="10"/>
  <c r="B344" i="7" s="1"/>
  <c r="C116" i="10"/>
  <c r="C116" i="8" s="1"/>
  <c r="B117" i="10"/>
  <c r="B347" i="7" s="1"/>
  <c r="C117" i="10"/>
  <c r="C117" i="8" s="1"/>
  <c r="B118" i="10"/>
  <c r="B349" i="11" s="1"/>
  <c r="C118" i="10"/>
  <c r="C118" i="8" s="1"/>
  <c r="B119" i="10"/>
  <c r="B353" i="7" s="1"/>
  <c r="C119" i="10"/>
  <c r="C119" i="8" s="1"/>
  <c r="B120" i="10"/>
  <c r="B120" i="8" s="1"/>
  <c r="C120" i="10"/>
  <c r="C120" i="8" s="1"/>
  <c r="B121" i="10"/>
  <c r="B121" i="8" s="1"/>
  <c r="C121" i="10"/>
  <c r="C359" i="7" s="1"/>
  <c r="B122" i="10"/>
  <c r="B122" i="8" s="1"/>
  <c r="C122" i="10"/>
  <c r="C362" i="7" s="1"/>
  <c r="B123" i="10"/>
  <c r="B365" i="7" s="1"/>
  <c r="C123" i="10"/>
  <c r="C123" i="8" s="1"/>
  <c r="B124" i="10"/>
  <c r="B368" i="7" s="1"/>
  <c r="C124" i="10"/>
  <c r="C124" i="8" s="1"/>
  <c r="B125" i="10"/>
  <c r="B371" i="7" s="1"/>
  <c r="C125" i="10"/>
  <c r="C371" i="7" s="1"/>
  <c r="B126" i="10"/>
  <c r="B373" i="11" s="1"/>
  <c r="C126" i="10"/>
  <c r="C126" i="8" s="1"/>
  <c r="B127" i="10"/>
  <c r="B377" i="7" s="1"/>
  <c r="C127" i="10"/>
  <c r="C127" i="8" s="1"/>
  <c r="B128" i="10"/>
  <c r="B128" i="8" s="1"/>
  <c r="C128" i="10"/>
  <c r="C380" i="7" s="1"/>
  <c r="B79" i="10"/>
  <c r="B79" i="8" s="1"/>
  <c r="C79" i="10"/>
  <c r="C79" i="8" s="1"/>
  <c r="B80" i="10"/>
  <c r="B80" i="8" s="1"/>
  <c r="C80" i="10"/>
  <c r="C236" i="7" s="1"/>
  <c r="B81" i="10"/>
  <c r="B239" i="7" s="1"/>
  <c r="C81" i="10"/>
  <c r="C239" i="7" s="1"/>
  <c r="B82" i="10"/>
  <c r="B82" i="8" s="1"/>
  <c r="C82" i="10"/>
  <c r="C82" i="8" s="1"/>
  <c r="B83" i="10"/>
  <c r="B244" i="11" s="1"/>
  <c r="C83" i="10"/>
  <c r="C83" i="8" s="1"/>
  <c r="B84" i="10"/>
  <c r="B84" i="8" s="1"/>
  <c r="C84" i="10"/>
  <c r="C84" i="8" s="1"/>
  <c r="B85" i="10"/>
  <c r="B250" i="11" s="1"/>
  <c r="C85" i="10"/>
  <c r="C85" i="8" s="1"/>
  <c r="B86" i="10"/>
  <c r="B253" i="11" s="1"/>
  <c r="C86" i="10"/>
  <c r="C86" i="8" s="1"/>
  <c r="B87" i="10"/>
  <c r="B257" i="7" s="1"/>
  <c r="C87" i="10"/>
  <c r="C257" i="7" s="1"/>
  <c r="B88" i="10"/>
  <c r="B260" i="7" s="1"/>
  <c r="C88" i="10"/>
  <c r="C88" i="8" s="1"/>
  <c r="B89" i="10"/>
  <c r="B262" i="11" s="1"/>
  <c r="C89" i="10"/>
  <c r="C263" i="7" s="1"/>
  <c r="B90" i="10"/>
  <c r="B90" i="8" s="1"/>
  <c r="C90" i="10"/>
  <c r="C90" i="8" s="1"/>
  <c r="B91" i="10"/>
  <c r="B268" i="11" s="1"/>
  <c r="C91" i="10"/>
  <c r="C269" i="7" s="1"/>
  <c r="B92" i="10"/>
  <c r="B92" i="8" s="1"/>
  <c r="C92" i="10"/>
  <c r="C92" i="8" s="1"/>
  <c r="B93" i="10"/>
  <c r="B274" i="11" s="1"/>
  <c r="C93" i="10"/>
  <c r="C93" i="8" s="1"/>
  <c r="B94" i="10"/>
  <c r="B277" i="11" s="1"/>
  <c r="C94" i="10"/>
  <c r="C94" i="8" s="1"/>
  <c r="B95" i="10"/>
  <c r="B281" i="7" s="1"/>
  <c r="C95" i="10"/>
  <c r="C281" i="7" s="1"/>
  <c r="B96" i="10"/>
  <c r="B284" i="7" s="1"/>
  <c r="C96" i="10"/>
  <c r="C284" i="7" s="1"/>
  <c r="B71" i="10"/>
  <c r="B71" i="8" s="1"/>
  <c r="C71" i="10"/>
  <c r="C209" i="7" s="1"/>
  <c r="B72" i="10"/>
  <c r="B72" i="8" s="1"/>
  <c r="C72" i="10"/>
  <c r="C72" i="8" s="1"/>
  <c r="B73" i="10"/>
  <c r="B73" i="8" s="1"/>
  <c r="C73" i="10"/>
  <c r="C215" i="7" s="1"/>
  <c r="B74" i="10"/>
  <c r="B74" i="8" s="1"/>
  <c r="C74" i="10"/>
  <c r="C74" i="8" s="1"/>
  <c r="B75" i="10"/>
  <c r="B221" i="7" s="1"/>
  <c r="C75" i="10"/>
  <c r="C75" i="8" s="1"/>
  <c r="B76" i="10"/>
  <c r="B76" i="8" s="1"/>
  <c r="C76" i="10"/>
  <c r="C224" i="7" s="1"/>
  <c r="B77" i="10"/>
  <c r="B227" i="7" s="1"/>
  <c r="C77" i="10"/>
  <c r="C77" i="8" s="1"/>
  <c r="B78" i="10"/>
  <c r="B229" i="11" s="1"/>
  <c r="C78" i="10"/>
  <c r="C78" i="8" s="1"/>
  <c r="B54" i="10"/>
  <c r="B157" i="11" s="1"/>
  <c r="C54" i="10"/>
  <c r="C158" i="7" s="1"/>
  <c r="B55" i="10"/>
  <c r="B55" i="8" s="1"/>
  <c r="C55" i="10"/>
  <c r="C55" i="8" s="1"/>
  <c r="B56" i="10"/>
  <c r="B164" i="7" s="1"/>
  <c r="C56" i="10"/>
  <c r="C56" i="8" s="1"/>
  <c r="B57" i="10"/>
  <c r="B57" i="8" s="1"/>
  <c r="C57" i="10"/>
  <c r="C167" i="7" s="1"/>
  <c r="B58" i="10"/>
  <c r="B170" i="7" s="1"/>
  <c r="C58" i="10"/>
  <c r="C170" i="7" s="1"/>
  <c r="B59" i="10"/>
  <c r="B173" i="7" s="1"/>
  <c r="C59" i="10"/>
  <c r="C59" i="8" s="1"/>
  <c r="B60" i="10"/>
  <c r="B176" i="7" s="1"/>
  <c r="C60" i="10"/>
  <c r="C60" i="8" s="1"/>
  <c r="B61" i="10"/>
  <c r="B179" i="7" s="1"/>
  <c r="C61" i="10"/>
  <c r="C179" i="7" s="1"/>
  <c r="B62" i="10"/>
  <c r="B181" i="11" s="1"/>
  <c r="C62" i="10"/>
  <c r="C62" i="8" s="1"/>
  <c r="B63" i="10"/>
  <c r="B63" i="8" s="1"/>
  <c r="C63" i="10"/>
  <c r="C185" i="7" s="1"/>
  <c r="B64" i="10"/>
  <c r="B64" i="8" s="1"/>
  <c r="C64" i="10"/>
  <c r="C64" i="8" s="1"/>
  <c r="B65" i="10"/>
  <c r="B65" i="8" s="1"/>
  <c r="C65" i="10"/>
  <c r="C191" i="7" s="1"/>
  <c r="B66" i="10"/>
  <c r="B66" i="8" s="1"/>
  <c r="C66" i="10"/>
  <c r="C66" i="8" s="1"/>
  <c r="B67" i="10"/>
  <c r="B197" i="7" s="1"/>
  <c r="C67" i="10"/>
  <c r="C67" i="8" s="1"/>
  <c r="B68" i="10"/>
  <c r="B68" i="8" s="1"/>
  <c r="C68" i="10"/>
  <c r="C68" i="8" s="1"/>
  <c r="B69" i="10"/>
  <c r="B203" i="7" s="1"/>
  <c r="C69" i="10"/>
  <c r="C69" i="8" s="1"/>
  <c r="B70" i="10"/>
  <c r="B205" i="11" s="1"/>
  <c r="C70" i="10"/>
  <c r="C70" i="8" s="1"/>
  <c r="K11" i="11"/>
  <c r="C176" i="7" l="1"/>
  <c r="C245" i="7"/>
  <c r="C317" i="7"/>
  <c r="C91" i="8"/>
  <c r="C63" i="8"/>
  <c r="C329" i="7"/>
  <c r="C115" i="8"/>
  <c r="C87" i="8"/>
  <c r="C188" i="7"/>
  <c r="C197" i="7"/>
  <c r="C353" i="7"/>
  <c r="C58" i="8"/>
  <c r="C173" i="7"/>
  <c r="B350" i="7"/>
  <c r="C200" i="7"/>
  <c r="C272" i="7"/>
  <c r="C365" i="7"/>
  <c r="C54" i="8"/>
  <c r="C122" i="8"/>
  <c r="C161" i="7"/>
  <c r="C377" i="7"/>
  <c r="C125" i="8"/>
  <c r="B62" i="8"/>
  <c r="B158" i="7"/>
  <c r="C212" i="7"/>
  <c r="C260" i="7"/>
  <c r="C356" i="7"/>
  <c r="C194" i="7"/>
  <c r="C218" i="7"/>
  <c r="C242" i="7"/>
  <c r="C266" i="7"/>
  <c r="C290" i="7"/>
  <c r="C314" i="7"/>
  <c r="C338" i="7"/>
  <c r="C61" i="8"/>
  <c r="C128" i="8"/>
  <c r="B263" i="7"/>
  <c r="C296" i="7"/>
  <c r="C344" i="7"/>
  <c r="C76" i="8"/>
  <c r="B374" i="7"/>
  <c r="C203" i="7"/>
  <c r="C227" i="7"/>
  <c r="C251" i="7"/>
  <c r="C275" i="7"/>
  <c r="C299" i="7"/>
  <c r="C323" i="7"/>
  <c r="C347" i="7"/>
  <c r="C113" i="8"/>
  <c r="C105" i="8"/>
  <c r="C97" i="8"/>
  <c r="C89" i="8"/>
  <c r="C81" i="8"/>
  <c r="C73" i="8"/>
  <c r="C65" i="8"/>
  <c r="C320" i="7"/>
  <c r="C368" i="7"/>
  <c r="C182" i="7"/>
  <c r="C206" i="7"/>
  <c r="C230" i="7"/>
  <c r="C254" i="7"/>
  <c r="C278" i="7"/>
  <c r="C302" i="7"/>
  <c r="C326" i="7"/>
  <c r="C350" i="7"/>
  <c r="C374" i="7"/>
  <c r="C57" i="8"/>
  <c r="B208" i="11"/>
  <c r="C308" i="7"/>
  <c r="C112" i="8"/>
  <c r="C96" i="8"/>
  <c r="C80" i="8"/>
  <c r="B232" i="11"/>
  <c r="B182" i="7"/>
  <c r="P242" i="7"/>
  <c r="P218" i="7"/>
  <c r="P203" i="7"/>
  <c r="P191" i="7"/>
  <c r="P179" i="7"/>
  <c r="P167" i="7"/>
  <c r="P380" i="7"/>
  <c r="P356" i="7"/>
  <c r="Q356" i="7" s="1"/>
  <c r="P332" i="7"/>
  <c r="P308" i="7"/>
  <c r="P362" i="7"/>
  <c r="P338" i="7"/>
  <c r="P314" i="7"/>
  <c r="P365" i="7"/>
  <c r="P341" i="7"/>
  <c r="P317" i="7"/>
  <c r="P227" i="7"/>
  <c r="P230" i="7"/>
  <c r="P197" i="7"/>
  <c r="P173" i="7"/>
  <c r="P368" i="7"/>
  <c r="P344" i="7"/>
  <c r="Q344" i="7" s="1"/>
  <c r="P320" i="7"/>
  <c r="P233" i="7"/>
  <c r="P371" i="7"/>
  <c r="P347" i="7"/>
  <c r="P323" i="7"/>
  <c r="P236" i="7"/>
  <c r="P374" i="7"/>
  <c r="P350" i="7"/>
  <c r="P326" i="7"/>
  <c r="P239" i="7"/>
  <c r="P215" i="7"/>
  <c r="P377" i="7"/>
  <c r="P353" i="7"/>
  <c r="P329" i="7"/>
  <c r="P305" i="7"/>
  <c r="M346" i="11"/>
  <c r="M178" i="11"/>
  <c r="M298" i="11"/>
  <c r="M316" i="11"/>
  <c r="M223" i="11"/>
  <c r="M349" i="11"/>
  <c r="M301" i="11"/>
  <c r="M253" i="11"/>
  <c r="M205" i="11"/>
  <c r="M193" i="11"/>
  <c r="M244" i="11"/>
  <c r="M328" i="11"/>
  <c r="M343" i="11"/>
  <c r="M295" i="11"/>
  <c r="M187" i="11"/>
  <c r="M181" i="11"/>
  <c r="M169" i="11"/>
  <c r="M238" i="11"/>
  <c r="M307" i="11"/>
  <c r="M220" i="11"/>
  <c r="M175" i="11"/>
  <c r="M163" i="11"/>
  <c r="M157" i="11"/>
  <c r="M217" i="11"/>
  <c r="M280" i="11"/>
  <c r="M364" i="11"/>
  <c r="M331" i="11"/>
  <c r="M304" i="11"/>
  <c r="M283" i="11"/>
  <c r="M256" i="11"/>
  <c r="M208" i="11"/>
  <c r="M340" i="11"/>
  <c r="M358" i="11"/>
  <c r="M325" i="11"/>
  <c r="M277" i="11"/>
  <c r="M235" i="11"/>
  <c r="M229" i="11"/>
  <c r="M292" i="11"/>
  <c r="M373" i="11"/>
  <c r="M319" i="11"/>
  <c r="M271" i="11"/>
  <c r="B206" i="7"/>
  <c r="B287" i="7"/>
  <c r="B256" i="11"/>
  <c r="B230" i="7"/>
  <c r="B127" i="8"/>
  <c r="B280" i="11"/>
  <c r="B113" i="8"/>
  <c r="B54" i="8"/>
  <c r="B119" i="8"/>
  <c r="B304" i="11"/>
  <c r="B115" i="8"/>
  <c r="B56" i="8"/>
  <c r="B328" i="11"/>
  <c r="B302" i="7"/>
  <c r="B117" i="8"/>
  <c r="B58" i="8"/>
  <c r="B160" i="11"/>
  <c r="B352" i="11"/>
  <c r="B326" i="7"/>
  <c r="B60" i="8"/>
  <c r="B184" i="11"/>
  <c r="B376" i="11"/>
  <c r="B161" i="7"/>
  <c r="B185" i="7"/>
  <c r="B209" i="7"/>
  <c r="B233" i="7"/>
  <c r="B266" i="7"/>
  <c r="B290" i="7"/>
  <c r="B305" i="7"/>
  <c r="B329" i="7"/>
  <c r="B126" i="8"/>
  <c r="B163" i="11"/>
  <c r="B187" i="11"/>
  <c r="B211" i="11"/>
  <c r="B235" i="11"/>
  <c r="B259" i="11"/>
  <c r="B283" i="11"/>
  <c r="B307" i="11"/>
  <c r="B331" i="11"/>
  <c r="B355" i="11"/>
  <c r="B188" i="7"/>
  <c r="B212" i="7"/>
  <c r="B236" i="7"/>
  <c r="B245" i="7"/>
  <c r="B269" i="7"/>
  <c r="B293" i="7"/>
  <c r="B308" i="7"/>
  <c r="B332" i="7"/>
  <c r="B356" i="7"/>
  <c r="B380" i="7"/>
  <c r="B109" i="8"/>
  <c r="B107" i="8"/>
  <c r="B105" i="8"/>
  <c r="B101" i="8"/>
  <c r="B99" i="8"/>
  <c r="B97" i="8"/>
  <c r="B95" i="8"/>
  <c r="B93" i="8"/>
  <c r="B91" i="8"/>
  <c r="B89" i="8"/>
  <c r="B87" i="8"/>
  <c r="B85" i="8"/>
  <c r="B83" i="8"/>
  <c r="B81" i="8"/>
  <c r="B125" i="8"/>
  <c r="B166" i="11"/>
  <c r="B190" i="11"/>
  <c r="B214" i="11"/>
  <c r="B238" i="11"/>
  <c r="B310" i="11"/>
  <c r="B334" i="11"/>
  <c r="B358" i="11"/>
  <c r="B167" i="7"/>
  <c r="B191" i="7"/>
  <c r="B215" i="7"/>
  <c r="B248" i="7"/>
  <c r="B272" i="7"/>
  <c r="B296" i="7"/>
  <c r="B359" i="7"/>
  <c r="B77" i="8"/>
  <c r="B75" i="8"/>
  <c r="B69" i="8"/>
  <c r="B67" i="8"/>
  <c r="B124" i="8"/>
  <c r="B169" i="11"/>
  <c r="B193" i="11"/>
  <c r="B217" i="11"/>
  <c r="B241" i="11"/>
  <c r="B265" i="11"/>
  <c r="B289" i="11"/>
  <c r="B313" i="11"/>
  <c r="B337" i="11"/>
  <c r="B361" i="11"/>
  <c r="B379" i="11"/>
  <c r="B194" i="7"/>
  <c r="B218" i="7"/>
  <c r="B242" i="7"/>
  <c r="B251" i="7"/>
  <c r="B275" i="7"/>
  <c r="B299" i="7"/>
  <c r="B314" i="7"/>
  <c r="B338" i="7"/>
  <c r="B362" i="7"/>
  <c r="B118" i="8"/>
  <c r="B116" i="8"/>
  <c r="B61" i="8"/>
  <c r="B59" i="8"/>
  <c r="B123" i="8"/>
  <c r="B172" i="11"/>
  <c r="B196" i="11"/>
  <c r="B220" i="11"/>
  <c r="B316" i="11"/>
  <c r="B340" i="11"/>
  <c r="B364" i="11"/>
  <c r="B254" i="7"/>
  <c r="B278" i="7"/>
  <c r="B110" i="8"/>
  <c r="B175" i="11"/>
  <c r="B199" i="11"/>
  <c r="B223" i="11"/>
  <c r="B247" i="11"/>
  <c r="B271" i="11"/>
  <c r="B295" i="11"/>
  <c r="B319" i="11"/>
  <c r="B343" i="11"/>
  <c r="B367" i="11"/>
  <c r="B200" i="7"/>
  <c r="B224" i="7"/>
  <c r="B320" i="7"/>
  <c r="B102" i="8"/>
  <c r="B96" i="8"/>
  <c r="B94" i="8"/>
  <c r="B88" i="8"/>
  <c r="B86" i="8"/>
  <c r="B178" i="11"/>
  <c r="B202" i="11"/>
  <c r="B226" i="11"/>
  <c r="B322" i="11"/>
  <c r="B346" i="11"/>
  <c r="B370" i="11"/>
  <c r="B78" i="8"/>
  <c r="B70" i="8"/>
  <c r="P223" i="7"/>
  <c r="Q221" i="7" s="1"/>
  <c r="P216" i="7"/>
  <c r="Q215" i="7" s="1"/>
  <c r="P196" i="7"/>
  <c r="P192" i="7"/>
  <c r="P184" i="7"/>
  <c r="P180" i="7"/>
  <c r="P172" i="7"/>
  <c r="P168" i="7"/>
  <c r="Q167" i="7" s="1"/>
  <c r="P160" i="7"/>
  <c r="P292" i="7"/>
  <c r="P285" i="7"/>
  <c r="P278" i="7"/>
  <c r="P268" i="7"/>
  <c r="P261" i="7"/>
  <c r="P254" i="7"/>
  <c r="Q254" i="7" s="1"/>
  <c r="P373" i="7"/>
  <c r="P366" i="7"/>
  <c r="Q365" i="7" s="1"/>
  <c r="P349" i="7"/>
  <c r="P342" i="7"/>
  <c r="P325" i="7"/>
  <c r="P240" i="7"/>
  <c r="P235" i="7"/>
  <c r="P228" i="7"/>
  <c r="P301" i="7"/>
  <c r="P294" i="7"/>
  <c r="Q293" i="7" s="1"/>
  <c r="P287" i="7"/>
  <c r="P277" i="7"/>
  <c r="P270" i="7"/>
  <c r="P263" i="7"/>
  <c r="P253" i="7"/>
  <c r="Q251" i="7" s="1"/>
  <c r="P246" i="7"/>
  <c r="P382" i="7"/>
  <c r="P375" i="7"/>
  <c r="P358" i="7"/>
  <c r="P351" i="7"/>
  <c r="P334" i="7"/>
  <c r="P327" i="7"/>
  <c r="P310" i="7"/>
  <c r="Q308" i="7" s="1"/>
  <c r="P234" i="7"/>
  <c r="P217" i="7"/>
  <c r="P300" i="7"/>
  <c r="P293" i="7"/>
  <c r="P283" i="7"/>
  <c r="P276" i="7"/>
  <c r="P269" i="7"/>
  <c r="P259" i="7"/>
  <c r="P252" i="7"/>
  <c r="P245" i="7"/>
  <c r="P381" i="7"/>
  <c r="P364" i="7"/>
  <c r="P357" i="7"/>
  <c r="P340" i="7"/>
  <c r="P333" i="7"/>
  <c r="P316" i="7"/>
  <c r="P309" i="7"/>
  <c r="P241" i="7"/>
  <c r="P244" i="7"/>
  <c r="P237" i="7"/>
  <c r="P220" i="7"/>
  <c r="P213" i="7"/>
  <c r="P205" i="7"/>
  <c r="P201" i="7"/>
  <c r="P193" i="7"/>
  <c r="Q191" i="7" s="1"/>
  <c r="P189" i="7"/>
  <c r="P319" i="7"/>
  <c r="P312" i="7"/>
  <c r="P299" i="7"/>
  <c r="P289" i="7"/>
  <c r="P282" i="7"/>
  <c r="P275" i="7"/>
  <c r="Q275" i="7" s="1"/>
  <c r="P265" i="7"/>
  <c r="P258" i="7"/>
  <c r="P251" i="7"/>
  <c r="P370" i="7"/>
  <c r="P363" i="7"/>
  <c r="Q362" i="7" s="1"/>
  <c r="P346" i="7"/>
  <c r="P339" i="7"/>
  <c r="P322" i="7"/>
  <c r="P315" i="7"/>
  <c r="Q314" i="7" s="1"/>
  <c r="P243" i="7"/>
  <c r="P226" i="7"/>
  <c r="P219" i="7"/>
  <c r="P208" i="7"/>
  <c r="P204" i="7"/>
  <c r="Q203" i="7" s="1"/>
  <c r="P318" i="7"/>
  <c r="P304" i="7"/>
  <c r="P295" i="7"/>
  <c r="P288" i="7"/>
  <c r="P281" i="7"/>
  <c r="P271" i="7"/>
  <c r="P264" i="7"/>
  <c r="P257" i="7"/>
  <c r="Q257" i="7" s="1"/>
  <c r="P247" i="7"/>
  <c r="P376" i="7"/>
  <c r="P369" i="7"/>
  <c r="P352" i="7"/>
  <c r="P345" i="7"/>
  <c r="P328" i="7"/>
  <c r="P321" i="7"/>
  <c r="P232" i="7"/>
  <c r="Q230" i="7" s="1"/>
  <c r="P225" i="7"/>
  <c r="Q224" i="7" s="1"/>
  <c r="P211" i="7"/>
  <c r="P207" i="7"/>
  <c r="P199" i="7"/>
  <c r="P195" i="7"/>
  <c r="P187" i="7"/>
  <c r="P183" i="7"/>
  <c r="Q182" i="7" s="1"/>
  <c r="P175" i="7"/>
  <c r="Q173" i="7" s="1"/>
  <c r="G59" i="8" s="1"/>
  <c r="P171" i="7"/>
  <c r="P163" i="7"/>
  <c r="P159" i="7"/>
  <c r="P298" i="7"/>
  <c r="P291" i="7"/>
  <c r="P284" i="7"/>
  <c r="Q284" i="7" s="1"/>
  <c r="P274" i="7"/>
  <c r="Q272" i="7" s="1"/>
  <c r="P267" i="7"/>
  <c r="P260" i="7"/>
  <c r="Q260" i="7" s="1"/>
  <c r="P250" i="7"/>
  <c r="P379" i="7"/>
  <c r="Q377" i="7" s="1"/>
  <c r="P372" i="7"/>
  <c r="Q371" i="7" s="1"/>
  <c r="P355" i="7"/>
  <c r="P348" i="7"/>
  <c r="Q347" i="7" s="1"/>
  <c r="P331" i="7"/>
  <c r="Q329" i="7" s="1"/>
  <c r="P324" i="7"/>
  <c r="Q323" i="7" s="1"/>
  <c r="P307" i="7"/>
  <c r="Q305" i="7" s="1"/>
  <c r="P303" i="7"/>
  <c r="M379" i="11"/>
  <c r="M367" i="11"/>
  <c r="M355" i="11"/>
  <c r="M337" i="11"/>
  <c r="M313" i="11"/>
  <c r="M289" i="11"/>
  <c r="M265" i="11"/>
  <c r="M247" i="11"/>
  <c r="M160" i="11"/>
  <c r="M334" i="11"/>
  <c r="M310" i="11"/>
  <c r="M286" i="11"/>
  <c r="M262" i="11"/>
  <c r="M199" i="11"/>
  <c r="M190" i="11"/>
  <c r="M370" i="11"/>
  <c r="M250" i="11"/>
  <c r="M211" i="11"/>
  <c r="M172" i="11"/>
  <c r="M202" i="11"/>
  <c r="M184" i="11"/>
  <c r="M376" i="11"/>
  <c r="M352" i="11"/>
  <c r="M232" i="11"/>
  <c r="Q353" i="7"/>
  <c r="Q341" i="7"/>
  <c r="P302" i="7"/>
  <c r="Q302" i="7" s="1"/>
  <c r="Q359" i="7"/>
  <c r="Q335" i="7"/>
  <c r="Q311" i="7"/>
  <c r="Q263" i="7"/>
  <c r="Q248" i="7"/>
  <c r="Q296" i="7"/>
  <c r="Q281" i="7"/>
  <c r="Q278" i="7"/>
  <c r="P212" i="7"/>
  <c r="Q212" i="7" s="1"/>
  <c r="P188" i="7"/>
  <c r="P164" i="7"/>
  <c r="Q164" i="7" s="1"/>
  <c r="G56" i="8" s="1"/>
  <c r="P209" i="7"/>
  <c r="Q209" i="7" s="1"/>
  <c r="P185" i="7"/>
  <c r="Q185" i="7" s="1"/>
  <c r="P161" i="7"/>
  <c r="Q179" i="7"/>
  <c r="Q242" i="7"/>
  <c r="Q218" i="7"/>
  <c r="P200" i="7"/>
  <c r="Q200" i="7" s="1"/>
  <c r="P176" i="7"/>
  <c r="Q176" i="7" s="1"/>
  <c r="Q233" i="7"/>
  <c r="Q197" i="7"/>
  <c r="Q227" i="7"/>
  <c r="P194" i="7"/>
  <c r="Q194" i="7" s="1"/>
  <c r="P170" i="7"/>
  <c r="L11" i="11"/>
  <c r="K12" i="11"/>
  <c r="L12" i="11" s="1"/>
  <c r="K13" i="11"/>
  <c r="L13" i="11" s="1"/>
  <c r="K14" i="11"/>
  <c r="L14" i="11" s="1"/>
  <c r="K15" i="11"/>
  <c r="L15" i="11" s="1"/>
  <c r="K16" i="11"/>
  <c r="L16" i="11" s="1"/>
  <c r="K17" i="11"/>
  <c r="L17" i="11" s="1"/>
  <c r="K18" i="11"/>
  <c r="L18" i="11" s="1"/>
  <c r="K19" i="11"/>
  <c r="L19" i="11" s="1"/>
  <c r="K20" i="11"/>
  <c r="L20" i="11" s="1"/>
  <c r="K21" i="11"/>
  <c r="L21" i="11" s="1"/>
  <c r="K22" i="11"/>
  <c r="L22" i="11" s="1"/>
  <c r="K23" i="11"/>
  <c r="L23" i="11" s="1"/>
  <c r="K24" i="11"/>
  <c r="L24" i="11" s="1"/>
  <c r="K25" i="11"/>
  <c r="L25" i="11" s="1"/>
  <c r="K26" i="11"/>
  <c r="L26" i="11" s="1"/>
  <c r="K27" i="11"/>
  <c r="L27" i="11" s="1"/>
  <c r="K28" i="11"/>
  <c r="L28" i="11" s="1"/>
  <c r="K29" i="11"/>
  <c r="L29" i="11" s="1"/>
  <c r="K30" i="11"/>
  <c r="L30" i="11" s="1"/>
  <c r="K31" i="11"/>
  <c r="L31" i="11" s="1"/>
  <c r="K32" i="11"/>
  <c r="L32" i="11" s="1"/>
  <c r="K33" i="11"/>
  <c r="L33" i="11" s="1"/>
  <c r="K34" i="11"/>
  <c r="L34" i="11" s="1"/>
  <c r="K35" i="11"/>
  <c r="L35" i="11" s="1"/>
  <c r="K36" i="11"/>
  <c r="L36" i="11" s="1"/>
  <c r="K37" i="11"/>
  <c r="L37" i="11" s="1"/>
  <c r="K38" i="11"/>
  <c r="L38" i="11" s="1"/>
  <c r="K39" i="11"/>
  <c r="L39" i="11" s="1"/>
  <c r="K40" i="11"/>
  <c r="L40" i="11" s="1"/>
  <c r="K41" i="11"/>
  <c r="L41" i="11" s="1"/>
  <c r="K42" i="11"/>
  <c r="L42" i="11" s="1"/>
  <c r="K43" i="11"/>
  <c r="L43" i="11" s="1"/>
  <c r="K44" i="11"/>
  <c r="L44" i="11" s="1"/>
  <c r="K45" i="11"/>
  <c r="L45" i="11" s="1"/>
  <c r="K46" i="11"/>
  <c r="L46" i="11" s="1"/>
  <c r="K47" i="11"/>
  <c r="L47" i="11" s="1"/>
  <c r="K48" i="11"/>
  <c r="L48" i="11" s="1"/>
  <c r="K49" i="11"/>
  <c r="L49" i="11" s="1"/>
  <c r="K50" i="11"/>
  <c r="L50" i="11" s="1"/>
  <c r="K51" i="11"/>
  <c r="L51" i="11" s="1"/>
  <c r="K52" i="11"/>
  <c r="L52" i="11" s="1"/>
  <c r="K53" i="11"/>
  <c r="L53" i="11" s="1"/>
  <c r="K54" i="11"/>
  <c r="L54" i="11" s="1"/>
  <c r="K55" i="11"/>
  <c r="L55" i="11" s="1"/>
  <c r="K56" i="11"/>
  <c r="L56" i="11" s="1"/>
  <c r="K57" i="11"/>
  <c r="L57" i="11" s="1"/>
  <c r="K58" i="11"/>
  <c r="L58" i="11" s="1"/>
  <c r="K59" i="11"/>
  <c r="L59" i="11" s="1"/>
  <c r="K60" i="11"/>
  <c r="L60" i="11" s="1"/>
  <c r="K61" i="11"/>
  <c r="L61" i="11" s="1"/>
  <c r="K62" i="11"/>
  <c r="L62" i="11" s="1"/>
  <c r="K63" i="11"/>
  <c r="L63" i="11" s="1"/>
  <c r="K64" i="11"/>
  <c r="L64" i="11" s="1"/>
  <c r="K65" i="11"/>
  <c r="L65" i="11" s="1"/>
  <c r="K66" i="11"/>
  <c r="L66" i="11" s="1"/>
  <c r="K67" i="11"/>
  <c r="L67" i="11" s="1"/>
  <c r="K68" i="11"/>
  <c r="L68" i="11" s="1"/>
  <c r="K69" i="11"/>
  <c r="L69" i="11" s="1"/>
  <c r="K70" i="11"/>
  <c r="L70" i="11" s="1"/>
  <c r="K71" i="11"/>
  <c r="L71" i="11" s="1"/>
  <c r="K72" i="11"/>
  <c r="L72" i="11" s="1"/>
  <c r="K73" i="11"/>
  <c r="L73" i="11" s="1"/>
  <c r="K74" i="11"/>
  <c r="L74" i="11" s="1"/>
  <c r="K75" i="11"/>
  <c r="L75" i="11" s="1"/>
  <c r="K76" i="11"/>
  <c r="L76" i="11" s="1"/>
  <c r="K77" i="11"/>
  <c r="L77" i="11" s="1"/>
  <c r="K78" i="11"/>
  <c r="L78" i="11" s="1"/>
  <c r="K79" i="11"/>
  <c r="L79" i="11" s="1"/>
  <c r="K80" i="11"/>
  <c r="L80" i="11" s="1"/>
  <c r="K81" i="11"/>
  <c r="L81" i="11" s="1"/>
  <c r="K82" i="11"/>
  <c r="L82" i="11" s="1"/>
  <c r="K83" i="11"/>
  <c r="L83" i="11" s="1"/>
  <c r="K84" i="11"/>
  <c r="L84" i="11" s="1"/>
  <c r="K85" i="11"/>
  <c r="L85" i="11" s="1"/>
  <c r="K86" i="11"/>
  <c r="L86" i="11" s="1"/>
  <c r="K87" i="11"/>
  <c r="L87" i="11" s="1"/>
  <c r="K88" i="11"/>
  <c r="L88" i="11" s="1"/>
  <c r="K89" i="11"/>
  <c r="L89" i="11" s="1"/>
  <c r="K90" i="11"/>
  <c r="L90" i="11" s="1"/>
  <c r="K91" i="11"/>
  <c r="L91" i="11" s="1"/>
  <c r="K92" i="11"/>
  <c r="L92" i="11" s="1"/>
  <c r="K93" i="11"/>
  <c r="L93" i="11" s="1"/>
  <c r="K94" i="11"/>
  <c r="L94" i="11" s="1"/>
  <c r="K95" i="11"/>
  <c r="L95" i="11" s="1"/>
  <c r="K96" i="11"/>
  <c r="L96" i="11" s="1"/>
  <c r="K97" i="11"/>
  <c r="L97" i="11" s="1"/>
  <c r="K98" i="11"/>
  <c r="L98" i="11" s="1"/>
  <c r="K99" i="11"/>
  <c r="L99" i="11" s="1"/>
  <c r="K100" i="11"/>
  <c r="L100" i="11" s="1"/>
  <c r="K101" i="11"/>
  <c r="L101" i="11" s="1"/>
  <c r="K102" i="11"/>
  <c r="L102" i="11" s="1"/>
  <c r="K103" i="11"/>
  <c r="L103" i="11" s="1"/>
  <c r="K104" i="11"/>
  <c r="L104" i="11" s="1"/>
  <c r="K105" i="11"/>
  <c r="L105" i="11" s="1"/>
  <c r="K106" i="11"/>
  <c r="L106" i="11" s="1"/>
  <c r="K107" i="11"/>
  <c r="L107" i="11" s="1"/>
  <c r="K108" i="11"/>
  <c r="L108" i="11" s="1"/>
  <c r="K109" i="11"/>
  <c r="L109" i="11" s="1"/>
  <c r="K110" i="11"/>
  <c r="L110" i="11" s="1"/>
  <c r="K111" i="11"/>
  <c r="L111" i="11" s="1"/>
  <c r="K112" i="11"/>
  <c r="L112" i="11" s="1"/>
  <c r="K113" i="11"/>
  <c r="L113" i="11" s="1"/>
  <c r="K114" i="11"/>
  <c r="L114" i="11" s="1"/>
  <c r="K115" i="11"/>
  <c r="L115" i="11" s="1"/>
  <c r="K116" i="11"/>
  <c r="L116" i="11" s="1"/>
  <c r="K117" i="11"/>
  <c r="L117" i="11" s="1"/>
  <c r="K118" i="11"/>
  <c r="L118" i="11" s="1"/>
  <c r="K119" i="11"/>
  <c r="L119" i="11" s="1"/>
  <c r="K120" i="11"/>
  <c r="L120" i="11" s="1"/>
  <c r="K121" i="11"/>
  <c r="L121" i="11" s="1"/>
  <c r="K122" i="11"/>
  <c r="L122" i="11" s="1"/>
  <c r="K123" i="11"/>
  <c r="L123" i="11" s="1"/>
  <c r="K124" i="11"/>
  <c r="L124" i="11" s="1"/>
  <c r="K125" i="11"/>
  <c r="L125" i="11" s="1"/>
  <c r="K126" i="11"/>
  <c r="L126" i="11" s="1"/>
  <c r="K127" i="11"/>
  <c r="L127" i="11" s="1"/>
  <c r="K128" i="11"/>
  <c r="L128" i="11" s="1"/>
  <c r="K129" i="11"/>
  <c r="L129" i="11" s="1"/>
  <c r="K130" i="11"/>
  <c r="L130" i="11" s="1"/>
  <c r="K131" i="11"/>
  <c r="L131" i="11" s="1"/>
  <c r="K132" i="11"/>
  <c r="L132" i="11" s="1"/>
  <c r="K133" i="11"/>
  <c r="L133" i="11" s="1"/>
  <c r="K134" i="11"/>
  <c r="L134" i="11" s="1"/>
  <c r="K135" i="11"/>
  <c r="L135" i="11" s="1"/>
  <c r="K136" i="11"/>
  <c r="L136" i="11" s="1"/>
  <c r="K137" i="11"/>
  <c r="L137" i="11" s="1"/>
  <c r="K138" i="11"/>
  <c r="L138" i="11" s="1"/>
  <c r="K139" i="11"/>
  <c r="L139" i="11" s="1"/>
  <c r="K140" i="11"/>
  <c r="L140" i="11" s="1"/>
  <c r="K141" i="11"/>
  <c r="L141" i="11" s="1"/>
  <c r="K142" i="11"/>
  <c r="L142" i="11" s="1"/>
  <c r="K143" i="11"/>
  <c r="L143" i="11" s="1"/>
  <c r="K144" i="11"/>
  <c r="L144" i="11" s="1"/>
  <c r="K145" i="11"/>
  <c r="L145" i="11" s="1"/>
  <c r="K146" i="11"/>
  <c r="L146" i="11" s="1"/>
  <c r="K147" i="11"/>
  <c r="L147" i="11" s="1"/>
  <c r="K148" i="11"/>
  <c r="L148" i="11" s="1"/>
  <c r="K149" i="11"/>
  <c r="L149" i="11" s="1"/>
  <c r="K150" i="11"/>
  <c r="L150" i="11" s="1"/>
  <c r="K151" i="11"/>
  <c r="L151" i="11" s="1"/>
  <c r="K152" i="11"/>
  <c r="L152" i="11" s="1"/>
  <c r="K153" i="11"/>
  <c r="L153" i="11" s="1"/>
  <c r="K154" i="11"/>
  <c r="L154" i="11" s="1"/>
  <c r="K155" i="11"/>
  <c r="L155" i="11" s="1"/>
  <c r="K156" i="11"/>
  <c r="L156" i="11" s="1"/>
  <c r="K10" i="11"/>
  <c r="L10" i="11" s="1"/>
  <c r="K9" i="11"/>
  <c r="L9" i="11" s="1"/>
  <c r="K8" i="11"/>
  <c r="L8" i="11" s="1"/>
  <c r="K7" i="11"/>
  <c r="L7" i="11" s="1"/>
  <c r="E17" i="14"/>
  <c r="I6" i="12"/>
  <c r="P322" i="11" l="1"/>
  <c r="Q322" i="11" s="1"/>
  <c r="G109" i="8"/>
  <c r="H109" i="8" s="1"/>
  <c r="P355" i="11"/>
  <c r="Q355" i="11" s="1"/>
  <c r="G120" i="8"/>
  <c r="H120" i="8" s="1"/>
  <c r="P328" i="11"/>
  <c r="Q328" i="11" s="1"/>
  <c r="G111" i="8"/>
  <c r="H111" i="8" s="1"/>
  <c r="P229" i="11"/>
  <c r="Q229" i="11" s="1"/>
  <c r="G78" i="8"/>
  <c r="H78" i="8" s="1"/>
  <c r="P346" i="11"/>
  <c r="Q346" i="11" s="1"/>
  <c r="G117" i="8"/>
  <c r="H117" i="8" s="1"/>
  <c r="P283" i="11"/>
  <c r="Q283" i="11" s="1"/>
  <c r="G96" i="8"/>
  <c r="H96" i="8" s="1"/>
  <c r="P214" i="11"/>
  <c r="Q214" i="11" s="1"/>
  <c r="G73" i="8"/>
  <c r="H73" i="8" s="1"/>
  <c r="P343" i="11"/>
  <c r="Q343" i="11" s="1"/>
  <c r="G116" i="8"/>
  <c r="P220" i="11"/>
  <c r="Q220" i="11" s="1"/>
  <c r="G75" i="8"/>
  <c r="H75" i="8" s="1"/>
  <c r="P256" i="11"/>
  <c r="Q256" i="11" s="1"/>
  <c r="G87" i="8"/>
  <c r="H87" i="8" s="1"/>
  <c r="G57" i="8"/>
  <c r="H57" i="8" s="1"/>
  <c r="P166" i="11"/>
  <c r="Q166" i="11" s="1"/>
  <c r="P292" i="11"/>
  <c r="Q292" i="11" s="1"/>
  <c r="G99" i="8"/>
  <c r="H99" i="8" s="1"/>
  <c r="P313" i="11"/>
  <c r="Q313" i="11" s="1"/>
  <c r="G106" i="8"/>
  <c r="H106" i="8" s="1"/>
  <c r="P253" i="11"/>
  <c r="Q253" i="11" s="1"/>
  <c r="G86" i="8"/>
  <c r="P202" i="11"/>
  <c r="Q202" i="11" s="1"/>
  <c r="G69" i="8"/>
  <c r="H69" i="8" s="1"/>
  <c r="P364" i="11"/>
  <c r="Q364" i="11" s="1"/>
  <c r="G123" i="8"/>
  <c r="H123" i="8" s="1"/>
  <c r="P307" i="11"/>
  <c r="Q307" i="11" s="1"/>
  <c r="G104" i="8"/>
  <c r="P250" i="11"/>
  <c r="Q250" i="11" s="1"/>
  <c r="G85" i="8"/>
  <c r="H85" i="8" s="1"/>
  <c r="P259" i="11"/>
  <c r="Q259" i="11" s="1"/>
  <c r="G88" i="8"/>
  <c r="H88" i="8" s="1"/>
  <c r="P223" i="11"/>
  <c r="Q223" i="11" s="1"/>
  <c r="G76" i="8"/>
  <c r="H76" i="8" s="1"/>
  <c r="Q170" i="7"/>
  <c r="G58" i="8" s="1"/>
  <c r="H58" i="8" s="1"/>
  <c r="P193" i="11"/>
  <c r="Q193" i="11" s="1"/>
  <c r="G66" i="8"/>
  <c r="H66" i="8" s="1"/>
  <c r="P217" i="11"/>
  <c r="Q217" i="11" s="1"/>
  <c r="G74" i="8"/>
  <c r="P208" i="11"/>
  <c r="Q208" i="11" s="1"/>
  <c r="G71" i="8"/>
  <c r="P295" i="11"/>
  <c r="Q295" i="11" s="1"/>
  <c r="G100" i="8"/>
  <c r="H100" i="8" s="1"/>
  <c r="P271" i="11"/>
  <c r="Q271" i="11" s="1"/>
  <c r="G92" i="8"/>
  <c r="P181" i="11"/>
  <c r="Q181" i="11" s="1"/>
  <c r="G62" i="8"/>
  <c r="P175" i="11"/>
  <c r="Q175" i="11" s="1"/>
  <c r="G60" i="8"/>
  <c r="H60" i="8" s="1"/>
  <c r="P352" i="11"/>
  <c r="Q352" i="11" s="1"/>
  <c r="G119" i="8"/>
  <c r="Q245" i="7"/>
  <c r="Q326" i="7"/>
  <c r="P262" i="11"/>
  <c r="Q262" i="11" s="1"/>
  <c r="G89" i="8"/>
  <c r="Q380" i="7"/>
  <c r="P226" i="11"/>
  <c r="Q226" i="11" s="1"/>
  <c r="G77" i="8"/>
  <c r="P241" i="11"/>
  <c r="Q241" i="11" s="1"/>
  <c r="G82" i="8"/>
  <c r="H82" i="8" s="1"/>
  <c r="Q188" i="7"/>
  <c r="Q290" i="7"/>
  <c r="P361" i="11"/>
  <c r="Q361" i="11" s="1"/>
  <c r="G122" i="8"/>
  <c r="P340" i="11"/>
  <c r="Q340" i="11" s="1"/>
  <c r="G115" i="8"/>
  <c r="H115" i="8" s="1"/>
  <c r="P310" i="11"/>
  <c r="Q310" i="11" s="1"/>
  <c r="G105" i="8"/>
  <c r="H105" i="8" s="1"/>
  <c r="Q320" i="7"/>
  <c r="Q299" i="7"/>
  <c r="P334" i="11"/>
  <c r="Q334" i="11" s="1"/>
  <c r="G113" i="8"/>
  <c r="P211" i="11"/>
  <c r="Q211" i="11" s="1"/>
  <c r="G72" i="8"/>
  <c r="H72" i="8" s="1"/>
  <c r="P247" i="11"/>
  <c r="Q247" i="11" s="1"/>
  <c r="G84" i="8"/>
  <c r="H84" i="8" s="1"/>
  <c r="P358" i="11"/>
  <c r="Q358" i="11" s="1"/>
  <c r="G121" i="8"/>
  <c r="H121" i="8" s="1"/>
  <c r="P370" i="11"/>
  <c r="Q370" i="11" s="1"/>
  <c r="G125" i="8"/>
  <c r="Q350" i="7"/>
  <c r="Q287" i="7"/>
  <c r="Q239" i="7"/>
  <c r="P184" i="11"/>
  <c r="Q184" i="11" s="1"/>
  <c r="G63" i="8"/>
  <c r="H63" i="8" s="1"/>
  <c r="P274" i="11"/>
  <c r="Q274" i="11" s="1"/>
  <c r="G93" i="8"/>
  <c r="H93" i="8" s="1"/>
  <c r="P196" i="11"/>
  <c r="Q196" i="11" s="1"/>
  <c r="G67" i="8"/>
  <c r="H67" i="8" s="1"/>
  <c r="P178" i="11"/>
  <c r="Q178" i="11" s="1"/>
  <c r="G61" i="8"/>
  <c r="H61" i="8" s="1"/>
  <c r="P301" i="11"/>
  <c r="Q301" i="11" s="1"/>
  <c r="G102" i="8"/>
  <c r="H102" i="8" s="1"/>
  <c r="P376" i="11"/>
  <c r="Q376" i="11" s="1"/>
  <c r="G127" i="8"/>
  <c r="H127" i="8" s="1"/>
  <c r="Q158" i="7"/>
  <c r="G54" i="8" s="1"/>
  <c r="H54" i="8" s="1"/>
  <c r="Q206" i="7"/>
  <c r="Q368" i="7"/>
  <c r="Q236" i="7"/>
  <c r="P280" i="11"/>
  <c r="Q280" i="11" s="1"/>
  <c r="G95" i="8"/>
  <c r="P199" i="11"/>
  <c r="Q199" i="11" s="1"/>
  <c r="G68" i="8"/>
  <c r="P190" i="11"/>
  <c r="Q190" i="11" s="1"/>
  <c r="G65" i="8"/>
  <c r="P232" i="11"/>
  <c r="Q232" i="11" s="1"/>
  <c r="G79" i="8"/>
  <c r="H79" i="8" s="1"/>
  <c r="P277" i="11"/>
  <c r="Q277" i="11" s="1"/>
  <c r="G94" i="8"/>
  <c r="H94" i="8" s="1"/>
  <c r="P304" i="11"/>
  <c r="Q304" i="11" s="1"/>
  <c r="G103" i="8"/>
  <c r="H103" i="8" s="1"/>
  <c r="Q374" i="7"/>
  <c r="Q338" i="7"/>
  <c r="Q332" i="7"/>
  <c r="Q269" i="7"/>
  <c r="Q161" i="7"/>
  <c r="Q317" i="7"/>
  <c r="Q266" i="7"/>
  <c r="P157" i="11"/>
  <c r="Q157" i="11" s="1"/>
  <c r="P163" i="11"/>
  <c r="Q163" i="11" s="1"/>
  <c r="P172" i="11"/>
  <c r="Q172" i="11" s="1"/>
  <c r="M145" i="11"/>
  <c r="M121" i="11"/>
  <c r="M97" i="11"/>
  <c r="M73" i="11"/>
  <c r="M49" i="11"/>
  <c r="M25" i="11"/>
  <c r="M151" i="11"/>
  <c r="M127" i="11"/>
  <c r="M103" i="11"/>
  <c r="M79" i="11"/>
  <c r="M124" i="11"/>
  <c r="M100" i="11"/>
  <c r="M154" i="11"/>
  <c r="M130" i="11"/>
  <c r="M106" i="11"/>
  <c r="M82" i="11"/>
  <c r="M58" i="11"/>
  <c r="M34" i="11"/>
  <c r="M7" i="11"/>
  <c r="M136" i="11"/>
  <c r="M112" i="11"/>
  <c r="M88" i="11"/>
  <c r="M118" i="11"/>
  <c r="M94" i="11"/>
  <c r="M10" i="11"/>
  <c r="M133" i="11"/>
  <c r="M109" i="11"/>
  <c r="M85" i="11"/>
  <c r="M142" i="11"/>
  <c r="M148" i="11"/>
  <c r="M76" i="11"/>
  <c r="M139" i="11"/>
  <c r="M115" i="11"/>
  <c r="M91" i="11"/>
  <c r="M64" i="11"/>
  <c r="M40" i="11"/>
  <c r="M16" i="11"/>
  <c r="M55" i="11"/>
  <c r="M31" i="11"/>
  <c r="M70" i="11"/>
  <c r="M46" i="11"/>
  <c r="M22" i="11"/>
  <c r="M61" i="11"/>
  <c r="M37" i="11"/>
  <c r="M13" i="11"/>
  <c r="M52" i="11"/>
  <c r="M28" i="11"/>
  <c r="M67" i="11"/>
  <c r="M43" i="11"/>
  <c r="M19" i="11"/>
  <c r="D6" i="12"/>
  <c r="E6" i="12" s="1"/>
  <c r="D7" i="12"/>
  <c r="E7" i="12" s="1"/>
  <c r="D8" i="12"/>
  <c r="E8" i="12" s="1"/>
  <c r="D9" i="12"/>
  <c r="E9" i="12" s="1"/>
  <c r="D10" i="12"/>
  <c r="E10" i="12" s="1"/>
  <c r="D11" i="12"/>
  <c r="E11" i="12" s="1"/>
  <c r="D12" i="12"/>
  <c r="E12" i="12" s="1"/>
  <c r="D13" i="12"/>
  <c r="E13" i="12" s="1"/>
  <c r="D14" i="12"/>
  <c r="E14" i="12" s="1"/>
  <c r="D15" i="12"/>
  <c r="E15" i="12" s="1"/>
  <c r="D16" i="12"/>
  <c r="E16" i="12" s="1"/>
  <c r="D17" i="12"/>
  <c r="E17" i="12" s="1"/>
  <c r="D18" i="12"/>
  <c r="E18" i="12" s="1"/>
  <c r="D19" i="12"/>
  <c r="E19" i="12" s="1"/>
  <c r="D20" i="12"/>
  <c r="E20" i="12" s="1"/>
  <c r="D21" i="12"/>
  <c r="E21" i="12" s="1"/>
  <c r="D22" i="12"/>
  <c r="E22" i="12" s="1"/>
  <c r="D23" i="12"/>
  <c r="E23" i="12" s="1"/>
  <c r="D24" i="12"/>
  <c r="E24" i="12" s="1"/>
  <c r="D25" i="12"/>
  <c r="E25" i="12" s="1"/>
  <c r="D26" i="12"/>
  <c r="E26" i="12" s="1"/>
  <c r="D27" i="12"/>
  <c r="E27" i="12" s="1"/>
  <c r="D28" i="12"/>
  <c r="E28" i="12" s="1"/>
  <c r="D29" i="12"/>
  <c r="E29" i="12" s="1"/>
  <c r="D30" i="12"/>
  <c r="E30" i="12" s="1"/>
  <c r="D31" i="12"/>
  <c r="E31" i="12" s="1"/>
  <c r="D32" i="12"/>
  <c r="E32" i="12" s="1"/>
  <c r="D33" i="12"/>
  <c r="E33" i="12" s="1"/>
  <c r="D34" i="12"/>
  <c r="E34" i="12" s="1"/>
  <c r="D35" i="12"/>
  <c r="E35" i="12" s="1"/>
  <c r="D36" i="12"/>
  <c r="E36" i="12" s="1"/>
  <c r="D37" i="12"/>
  <c r="E37" i="12" s="1"/>
  <c r="D38" i="12"/>
  <c r="E38" i="12" s="1"/>
  <c r="D39" i="12"/>
  <c r="E39" i="12" s="1"/>
  <c r="D40" i="12"/>
  <c r="E40" i="12" s="1"/>
  <c r="D41" i="12"/>
  <c r="E41" i="12" s="1"/>
  <c r="D42" i="12"/>
  <c r="E42" i="12" s="1"/>
  <c r="D43" i="12"/>
  <c r="E43" i="12" s="1"/>
  <c r="D44" i="12"/>
  <c r="E44" i="12" s="1"/>
  <c r="D45" i="12"/>
  <c r="E45" i="12" s="1"/>
  <c r="D46" i="12"/>
  <c r="E46" i="12" s="1"/>
  <c r="D47" i="12"/>
  <c r="E47" i="12" s="1"/>
  <c r="D48" i="12"/>
  <c r="E48" i="12" s="1"/>
  <c r="D49" i="12"/>
  <c r="E49" i="12" s="1"/>
  <c r="D50" i="12"/>
  <c r="E50" i="12" s="1"/>
  <c r="D51" i="12"/>
  <c r="E51" i="12" s="1"/>
  <c r="D52" i="12"/>
  <c r="E52" i="12" s="1"/>
  <c r="D53" i="12"/>
  <c r="E53" i="12" s="1"/>
  <c r="D54" i="12"/>
  <c r="E54" i="12" s="1"/>
  <c r="D55" i="12"/>
  <c r="D56" i="12"/>
  <c r="E56" i="12" s="1"/>
  <c r="D57" i="12"/>
  <c r="E57" i="12" s="1"/>
  <c r="D58" i="12"/>
  <c r="E58" i="12" s="1"/>
  <c r="D59" i="12"/>
  <c r="E59" i="12" s="1"/>
  <c r="D60" i="12"/>
  <c r="E60" i="12" s="1"/>
  <c r="D61" i="12"/>
  <c r="E61" i="12" s="1"/>
  <c r="D62" i="12"/>
  <c r="E62" i="12" s="1"/>
  <c r="D63" i="12"/>
  <c r="E63" i="12" s="1"/>
  <c r="D64" i="12"/>
  <c r="E64" i="12" s="1"/>
  <c r="D65" i="12"/>
  <c r="E65" i="12" s="1"/>
  <c r="D66" i="12"/>
  <c r="E66" i="12" s="1"/>
  <c r="D67" i="12"/>
  <c r="E67" i="12" s="1"/>
  <c r="D68" i="12"/>
  <c r="E68" i="12" s="1"/>
  <c r="D69" i="12"/>
  <c r="E69" i="12" s="1"/>
  <c r="D70" i="12"/>
  <c r="E70" i="12" s="1"/>
  <c r="D71" i="12"/>
  <c r="E71" i="12" s="1"/>
  <c r="D72" i="12"/>
  <c r="E72" i="12" s="1"/>
  <c r="D73" i="12"/>
  <c r="E73" i="12" s="1"/>
  <c r="D74" i="12"/>
  <c r="E74" i="12" s="1"/>
  <c r="D75" i="12"/>
  <c r="E75" i="12" s="1"/>
  <c r="D76" i="12"/>
  <c r="E76" i="12" s="1"/>
  <c r="D77" i="12"/>
  <c r="E77" i="12" s="1"/>
  <c r="D78" i="12"/>
  <c r="E78" i="12" s="1"/>
  <c r="D79" i="12"/>
  <c r="E79" i="12" s="1"/>
  <c r="D80" i="12"/>
  <c r="E80" i="12" s="1"/>
  <c r="D81" i="12"/>
  <c r="E81" i="12" s="1"/>
  <c r="D82" i="12"/>
  <c r="E82" i="12" s="1"/>
  <c r="D83" i="12"/>
  <c r="E83" i="12" s="1"/>
  <c r="D84" i="12"/>
  <c r="E84" i="12" s="1"/>
  <c r="D85" i="12"/>
  <c r="E85" i="12" s="1"/>
  <c r="D86" i="12"/>
  <c r="E86" i="12" s="1"/>
  <c r="D87" i="12"/>
  <c r="E87" i="12" s="1"/>
  <c r="D88" i="12"/>
  <c r="E88" i="12" s="1"/>
  <c r="D89" i="12"/>
  <c r="E89" i="12" s="1"/>
  <c r="D90" i="12"/>
  <c r="E90" i="12" s="1"/>
  <c r="D91" i="12"/>
  <c r="E91" i="12" s="1"/>
  <c r="D92" i="12"/>
  <c r="E92" i="12" s="1"/>
  <c r="D93" i="12"/>
  <c r="E93" i="12" s="1"/>
  <c r="D94" i="12"/>
  <c r="E94" i="12" s="1"/>
  <c r="D95" i="12"/>
  <c r="E95" i="12" s="1"/>
  <c r="D96" i="12"/>
  <c r="E96" i="12" s="1"/>
  <c r="D97" i="12"/>
  <c r="E97" i="12" s="1"/>
  <c r="D98" i="12"/>
  <c r="E98" i="12" s="1"/>
  <c r="D99" i="12"/>
  <c r="E99" i="12" s="1"/>
  <c r="D100" i="12"/>
  <c r="E100" i="12" s="1"/>
  <c r="D5" i="12"/>
  <c r="E5" i="12" s="1"/>
  <c r="F10" i="11"/>
  <c r="F13" i="11"/>
  <c r="F16" i="11"/>
  <c r="F19" i="11"/>
  <c r="F22" i="11"/>
  <c r="F25" i="11"/>
  <c r="F28" i="11"/>
  <c r="F31" i="11"/>
  <c r="F34" i="11"/>
  <c r="F37" i="11"/>
  <c r="F40" i="11"/>
  <c r="F43" i="11"/>
  <c r="F46" i="11"/>
  <c r="F49" i="11"/>
  <c r="F52" i="11"/>
  <c r="F55" i="11"/>
  <c r="F58" i="11"/>
  <c r="F61" i="11"/>
  <c r="F64" i="11"/>
  <c r="F67" i="11"/>
  <c r="F70" i="11"/>
  <c r="F73" i="11"/>
  <c r="F76" i="11"/>
  <c r="F79" i="11"/>
  <c r="F82" i="11"/>
  <c r="F85" i="11"/>
  <c r="F88" i="11"/>
  <c r="F91" i="11"/>
  <c r="F94" i="11"/>
  <c r="F97" i="11"/>
  <c r="F100" i="11"/>
  <c r="F103" i="11"/>
  <c r="F106" i="11"/>
  <c r="F109" i="11"/>
  <c r="F112" i="11"/>
  <c r="F115" i="11"/>
  <c r="F118" i="11"/>
  <c r="F121" i="11"/>
  <c r="F124" i="11"/>
  <c r="F127" i="11"/>
  <c r="F130" i="11"/>
  <c r="F133" i="11"/>
  <c r="F136" i="11"/>
  <c r="F139" i="11"/>
  <c r="F142" i="11"/>
  <c r="F145" i="11"/>
  <c r="F148" i="11"/>
  <c r="F151" i="11"/>
  <c r="F154" i="11"/>
  <c r="F7" i="11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K9" i="7"/>
  <c r="N9" i="7" s="1"/>
  <c r="O8" i="7"/>
  <c r="K10" i="7"/>
  <c r="N10" i="7" s="1"/>
  <c r="K11" i="7"/>
  <c r="N11" i="7" s="1"/>
  <c r="K12" i="7"/>
  <c r="N12" i="7" s="1"/>
  <c r="K13" i="7"/>
  <c r="N13" i="7" s="1"/>
  <c r="K14" i="7"/>
  <c r="N14" i="7" s="1"/>
  <c r="K15" i="7"/>
  <c r="N15" i="7" s="1"/>
  <c r="K16" i="7"/>
  <c r="N16" i="7" s="1"/>
  <c r="K17" i="7"/>
  <c r="N17" i="7" s="1"/>
  <c r="K18" i="7"/>
  <c r="N18" i="7" s="1"/>
  <c r="K19" i="7"/>
  <c r="N19" i="7" s="1"/>
  <c r="K20" i="7"/>
  <c r="N20" i="7" s="1"/>
  <c r="K21" i="7"/>
  <c r="N21" i="7" s="1"/>
  <c r="K22" i="7"/>
  <c r="N22" i="7" s="1"/>
  <c r="K23" i="7"/>
  <c r="N23" i="7" s="1"/>
  <c r="K24" i="7"/>
  <c r="N24" i="7" s="1"/>
  <c r="K25" i="7"/>
  <c r="N25" i="7" s="1"/>
  <c r="K26" i="7"/>
  <c r="N26" i="7" s="1"/>
  <c r="K27" i="7"/>
  <c r="N27" i="7" s="1"/>
  <c r="K28" i="7"/>
  <c r="N28" i="7" s="1"/>
  <c r="K29" i="7"/>
  <c r="N29" i="7" s="1"/>
  <c r="K30" i="7"/>
  <c r="N30" i="7" s="1"/>
  <c r="K31" i="7"/>
  <c r="N31" i="7" s="1"/>
  <c r="K32" i="7"/>
  <c r="N32" i="7" s="1"/>
  <c r="K33" i="7"/>
  <c r="N33" i="7" s="1"/>
  <c r="K34" i="7"/>
  <c r="N34" i="7" s="1"/>
  <c r="K35" i="7"/>
  <c r="N35" i="7" s="1"/>
  <c r="K36" i="7"/>
  <c r="K37" i="7"/>
  <c r="N37" i="7" s="1"/>
  <c r="K38" i="7"/>
  <c r="N38" i="7" s="1"/>
  <c r="K39" i="7"/>
  <c r="N39" i="7" s="1"/>
  <c r="K40" i="7"/>
  <c r="N40" i="7" s="1"/>
  <c r="K41" i="7"/>
  <c r="N41" i="7" s="1"/>
  <c r="K42" i="7"/>
  <c r="N42" i="7" s="1"/>
  <c r="K43" i="7"/>
  <c r="N43" i="7" s="1"/>
  <c r="K44" i="7"/>
  <c r="N44" i="7" s="1"/>
  <c r="K45" i="7"/>
  <c r="N45" i="7" s="1"/>
  <c r="K46" i="7"/>
  <c r="N46" i="7" s="1"/>
  <c r="K47" i="7"/>
  <c r="N47" i="7" s="1"/>
  <c r="K48" i="7"/>
  <c r="N48" i="7" s="1"/>
  <c r="K49" i="7"/>
  <c r="N49" i="7" s="1"/>
  <c r="K50" i="7"/>
  <c r="N50" i="7" s="1"/>
  <c r="K51" i="7"/>
  <c r="N51" i="7" s="1"/>
  <c r="K52" i="7"/>
  <c r="N52" i="7" s="1"/>
  <c r="K53" i="7"/>
  <c r="N53" i="7" s="1"/>
  <c r="K54" i="7"/>
  <c r="N54" i="7" s="1"/>
  <c r="K55" i="7"/>
  <c r="N55" i="7" s="1"/>
  <c r="K56" i="7"/>
  <c r="N56" i="7" s="1"/>
  <c r="K57" i="7"/>
  <c r="N57" i="7" s="1"/>
  <c r="K58" i="7"/>
  <c r="N58" i="7" s="1"/>
  <c r="K59" i="7"/>
  <c r="N59" i="7" s="1"/>
  <c r="K60" i="7"/>
  <c r="N60" i="7" s="1"/>
  <c r="K61" i="7"/>
  <c r="N61" i="7" s="1"/>
  <c r="K62" i="7"/>
  <c r="N62" i="7" s="1"/>
  <c r="K63" i="7"/>
  <c r="N63" i="7" s="1"/>
  <c r="K64" i="7"/>
  <c r="N64" i="7" s="1"/>
  <c r="K65" i="7"/>
  <c r="N65" i="7" s="1"/>
  <c r="K66" i="7"/>
  <c r="N66" i="7" s="1"/>
  <c r="K67" i="7"/>
  <c r="N67" i="7" s="1"/>
  <c r="K68" i="7"/>
  <c r="K69" i="7"/>
  <c r="N69" i="7" s="1"/>
  <c r="K70" i="7"/>
  <c r="N70" i="7" s="1"/>
  <c r="K71" i="7"/>
  <c r="N71" i="7" s="1"/>
  <c r="K72" i="7"/>
  <c r="N72" i="7" s="1"/>
  <c r="K73" i="7"/>
  <c r="N73" i="7" s="1"/>
  <c r="K74" i="7"/>
  <c r="N74" i="7" s="1"/>
  <c r="K75" i="7"/>
  <c r="N75" i="7" s="1"/>
  <c r="K76" i="7"/>
  <c r="N76" i="7" s="1"/>
  <c r="K77" i="7"/>
  <c r="N77" i="7" s="1"/>
  <c r="K78" i="7"/>
  <c r="N78" i="7" s="1"/>
  <c r="K79" i="7"/>
  <c r="N79" i="7" s="1"/>
  <c r="K80" i="7"/>
  <c r="N80" i="7" s="1"/>
  <c r="K81" i="7"/>
  <c r="N81" i="7" s="1"/>
  <c r="K82" i="7"/>
  <c r="N82" i="7" s="1"/>
  <c r="K83" i="7"/>
  <c r="N83" i="7" s="1"/>
  <c r="K84" i="7"/>
  <c r="N84" i="7" s="1"/>
  <c r="K85" i="7"/>
  <c r="N85" i="7" s="1"/>
  <c r="K86" i="7"/>
  <c r="N86" i="7" s="1"/>
  <c r="K87" i="7"/>
  <c r="N87" i="7" s="1"/>
  <c r="K88" i="7"/>
  <c r="N88" i="7" s="1"/>
  <c r="K89" i="7"/>
  <c r="N89" i="7" s="1"/>
  <c r="K90" i="7"/>
  <c r="N90" i="7" s="1"/>
  <c r="K91" i="7"/>
  <c r="N91" i="7" s="1"/>
  <c r="K92" i="7"/>
  <c r="N92" i="7" s="1"/>
  <c r="K93" i="7"/>
  <c r="N93" i="7" s="1"/>
  <c r="K94" i="7"/>
  <c r="N94" i="7" s="1"/>
  <c r="K95" i="7"/>
  <c r="N95" i="7" s="1"/>
  <c r="K96" i="7"/>
  <c r="N96" i="7" s="1"/>
  <c r="K97" i="7"/>
  <c r="N97" i="7" s="1"/>
  <c r="K98" i="7"/>
  <c r="N98" i="7" s="1"/>
  <c r="K99" i="7"/>
  <c r="N99" i="7" s="1"/>
  <c r="K100" i="7"/>
  <c r="K101" i="7"/>
  <c r="N101" i="7" s="1"/>
  <c r="K102" i="7"/>
  <c r="N102" i="7" s="1"/>
  <c r="K103" i="7"/>
  <c r="N103" i="7" s="1"/>
  <c r="K104" i="7"/>
  <c r="N104" i="7" s="1"/>
  <c r="K105" i="7"/>
  <c r="N105" i="7" s="1"/>
  <c r="K106" i="7"/>
  <c r="N106" i="7" s="1"/>
  <c r="K107" i="7"/>
  <c r="N107" i="7" s="1"/>
  <c r="K108" i="7"/>
  <c r="N108" i="7" s="1"/>
  <c r="K109" i="7"/>
  <c r="N109" i="7" s="1"/>
  <c r="K110" i="7"/>
  <c r="N110" i="7" s="1"/>
  <c r="K111" i="7"/>
  <c r="N111" i="7" s="1"/>
  <c r="K112" i="7"/>
  <c r="N112" i="7" s="1"/>
  <c r="K113" i="7"/>
  <c r="N113" i="7" s="1"/>
  <c r="K114" i="7"/>
  <c r="N114" i="7" s="1"/>
  <c r="K115" i="7"/>
  <c r="N115" i="7" s="1"/>
  <c r="K116" i="7"/>
  <c r="N116" i="7" s="1"/>
  <c r="K117" i="7"/>
  <c r="N117" i="7" s="1"/>
  <c r="K118" i="7"/>
  <c r="N118" i="7" s="1"/>
  <c r="K119" i="7"/>
  <c r="N119" i="7" s="1"/>
  <c r="K120" i="7"/>
  <c r="N120" i="7" s="1"/>
  <c r="K121" i="7"/>
  <c r="N121" i="7" s="1"/>
  <c r="K122" i="7"/>
  <c r="N122" i="7" s="1"/>
  <c r="K123" i="7"/>
  <c r="N123" i="7" s="1"/>
  <c r="K124" i="7"/>
  <c r="N124" i="7" s="1"/>
  <c r="K125" i="7"/>
  <c r="N125" i="7" s="1"/>
  <c r="K126" i="7"/>
  <c r="N126" i="7" s="1"/>
  <c r="K127" i="7"/>
  <c r="N127" i="7" s="1"/>
  <c r="K128" i="7"/>
  <c r="N128" i="7" s="1"/>
  <c r="K129" i="7"/>
  <c r="N129" i="7" s="1"/>
  <c r="K130" i="7"/>
  <c r="N130" i="7" s="1"/>
  <c r="K131" i="7"/>
  <c r="N131" i="7" s="1"/>
  <c r="K132" i="7"/>
  <c r="N132" i="7" s="1"/>
  <c r="K133" i="7"/>
  <c r="N133" i="7" s="1"/>
  <c r="K134" i="7"/>
  <c r="N134" i="7" s="1"/>
  <c r="K135" i="7"/>
  <c r="N135" i="7" s="1"/>
  <c r="K136" i="7"/>
  <c r="N136" i="7" s="1"/>
  <c r="K137" i="7"/>
  <c r="N137" i="7" s="1"/>
  <c r="K138" i="7"/>
  <c r="N138" i="7" s="1"/>
  <c r="K139" i="7"/>
  <c r="N139" i="7" s="1"/>
  <c r="K140" i="7"/>
  <c r="N140" i="7" s="1"/>
  <c r="K141" i="7"/>
  <c r="N141" i="7" s="1"/>
  <c r="K142" i="7"/>
  <c r="N142" i="7" s="1"/>
  <c r="K143" i="7"/>
  <c r="N143" i="7" s="1"/>
  <c r="K144" i="7"/>
  <c r="N144" i="7" s="1"/>
  <c r="K145" i="7"/>
  <c r="N145" i="7" s="1"/>
  <c r="K146" i="7"/>
  <c r="N146" i="7" s="1"/>
  <c r="K147" i="7"/>
  <c r="N147" i="7" s="1"/>
  <c r="K148" i="7"/>
  <c r="N148" i="7" s="1"/>
  <c r="K149" i="7"/>
  <c r="N149" i="7" s="1"/>
  <c r="K150" i="7"/>
  <c r="N150" i="7" s="1"/>
  <c r="K151" i="7"/>
  <c r="N151" i="7" s="1"/>
  <c r="K152" i="7"/>
  <c r="N152" i="7" s="1"/>
  <c r="K153" i="7"/>
  <c r="N153" i="7" s="1"/>
  <c r="K154" i="7"/>
  <c r="N154" i="7" s="1"/>
  <c r="K155" i="7"/>
  <c r="N155" i="7" s="1"/>
  <c r="K156" i="7"/>
  <c r="N156" i="7" s="1"/>
  <c r="K157" i="7"/>
  <c r="N157" i="7" s="1"/>
  <c r="K8" i="7"/>
  <c r="N8" i="7" s="1"/>
  <c r="E4" i="8"/>
  <c r="E155" i="7"/>
  <c r="C154" i="11" s="1"/>
  <c r="E152" i="7"/>
  <c r="C151" i="11" s="1"/>
  <c r="E149" i="7"/>
  <c r="C148" i="11" s="1"/>
  <c r="E146" i="7"/>
  <c r="C145" i="11" s="1"/>
  <c r="E143" i="7"/>
  <c r="C142" i="11" s="1"/>
  <c r="E140" i="7"/>
  <c r="C139" i="11" s="1"/>
  <c r="E137" i="7"/>
  <c r="C136" i="11" s="1"/>
  <c r="E134" i="7"/>
  <c r="C133" i="11" s="1"/>
  <c r="E131" i="7"/>
  <c r="C130" i="11" s="1"/>
  <c r="E128" i="7"/>
  <c r="C127" i="11" s="1"/>
  <c r="E125" i="7"/>
  <c r="C124" i="11" s="1"/>
  <c r="E122" i="7"/>
  <c r="C121" i="11" s="1"/>
  <c r="E119" i="7"/>
  <c r="C118" i="11" s="1"/>
  <c r="E116" i="7"/>
  <c r="C115" i="11" s="1"/>
  <c r="E113" i="7"/>
  <c r="C112" i="11" s="1"/>
  <c r="E110" i="7"/>
  <c r="C109" i="11" s="1"/>
  <c r="E107" i="7"/>
  <c r="C106" i="11" s="1"/>
  <c r="E104" i="7"/>
  <c r="C103" i="11" s="1"/>
  <c r="E101" i="7"/>
  <c r="C100" i="11" s="1"/>
  <c r="E98" i="7"/>
  <c r="C97" i="11" s="1"/>
  <c r="E95" i="7"/>
  <c r="C94" i="11" s="1"/>
  <c r="E92" i="7"/>
  <c r="C91" i="11" s="1"/>
  <c r="E89" i="7"/>
  <c r="C88" i="11" s="1"/>
  <c r="E86" i="7"/>
  <c r="C85" i="11" s="1"/>
  <c r="E83" i="7"/>
  <c r="C82" i="11" s="1"/>
  <c r="E80" i="7"/>
  <c r="C79" i="11" s="1"/>
  <c r="E77" i="7"/>
  <c r="C76" i="11" s="1"/>
  <c r="E74" i="7"/>
  <c r="C73" i="11" s="1"/>
  <c r="E71" i="7"/>
  <c r="C70" i="11" s="1"/>
  <c r="E68" i="7"/>
  <c r="C67" i="11" s="1"/>
  <c r="E65" i="7"/>
  <c r="C64" i="11" s="1"/>
  <c r="E62" i="7"/>
  <c r="C61" i="11" s="1"/>
  <c r="E59" i="7"/>
  <c r="C58" i="11" s="1"/>
  <c r="E56" i="7"/>
  <c r="C55" i="11" s="1"/>
  <c r="E53" i="7"/>
  <c r="C52" i="11" s="1"/>
  <c r="E50" i="7"/>
  <c r="C49" i="11" s="1"/>
  <c r="E47" i="7"/>
  <c r="C46" i="11" s="1"/>
  <c r="E44" i="7"/>
  <c r="C43" i="11" s="1"/>
  <c r="E41" i="7"/>
  <c r="C40" i="11" s="1"/>
  <c r="E38" i="7"/>
  <c r="C37" i="11" s="1"/>
  <c r="E35" i="7"/>
  <c r="C34" i="11" s="1"/>
  <c r="E32" i="7"/>
  <c r="C31" i="11" s="1"/>
  <c r="E29" i="7"/>
  <c r="C28" i="11" s="1"/>
  <c r="E26" i="7"/>
  <c r="C25" i="11" s="1"/>
  <c r="E23" i="7"/>
  <c r="C22" i="11" s="1"/>
  <c r="E20" i="7"/>
  <c r="C19" i="11" s="1"/>
  <c r="E17" i="7"/>
  <c r="C16" i="11" s="1"/>
  <c r="E14" i="7"/>
  <c r="C13" i="11" s="1"/>
  <c r="E11" i="7"/>
  <c r="C10" i="11" s="1"/>
  <c r="B5" i="10"/>
  <c r="B5" i="8" s="1"/>
  <c r="C5" i="10"/>
  <c r="C5" i="8" s="1"/>
  <c r="B6" i="10"/>
  <c r="B13" i="11" s="1"/>
  <c r="C6" i="10"/>
  <c r="C6" i="8" s="1"/>
  <c r="B7" i="10"/>
  <c r="B17" i="7" s="1"/>
  <c r="C7" i="10"/>
  <c r="C7" i="8" s="1"/>
  <c r="B8" i="10"/>
  <c r="B19" i="11" s="1"/>
  <c r="C8" i="10"/>
  <c r="B9" i="10"/>
  <c r="B22" i="11" s="1"/>
  <c r="C9" i="10"/>
  <c r="C23" i="7" s="1"/>
  <c r="B10" i="10"/>
  <c r="B26" i="7" s="1"/>
  <c r="C10" i="10"/>
  <c r="C10" i="8" s="1"/>
  <c r="B11" i="10"/>
  <c r="B11" i="8" s="1"/>
  <c r="C11" i="10"/>
  <c r="B12" i="10"/>
  <c r="B31" i="11" s="1"/>
  <c r="C12" i="10"/>
  <c r="C32" i="7" s="1"/>
  <c r="B13" i="10"/>
  <c r="B13" i="8" s="1"/>
  <c r="C13" i="10"/>
  <c r="C13" i="8" s="1"/>
  <c r="B14" i="10"/>
  <c r="B37" i="11" s="1"/>
  <c r="C14" i="10"/>
  <c r="C14" i="8" s="1"/>
  <c r="B15" i="10"/>
  <c r="B41" i="7" s="1"/>
  <c r="C15" i="10"/>
  <c r="C41" i="7" s="1"/>
  <c r="B16" i="10"/>
  <c r="B16" i="8" s="1"/>
  <c r="C16" i="10"/>
  <c r="B17" i="10"/>
  <c r="B46" i="11" s="1"/>
  <c r="C17" i="10"/>
  <c r="C17" i="8" s="1"/>
  <c r="B18" i="10"/>
  <c r="B50" i="7" s="1"/>
  <c r="C18" i="10"/>
  <c r="C18" i="8" s="1"/>
  <c r="B19" i="10"/>
  <c r="B19" i="8" s="1"/>
  <c r="C19" i="10"/>
  <c r="B20" i="10"/>
  <c r="B55" i="11" s="1"/>
  <c r="C20" i="10"/>
  <c r="C56" i="7" s="1"/>
  <c r="B21" i="10"/>
  <c r="B21" i="8" s="1"/>
  <c r="C21" i="10"/>
  <c r="C21" i="8" s="1"/>
  <c r="B22" i="10"/>
  <c r="B61" i="11" s="1"/>
  <c r="C22" i="10"/>
  <c r="C22" i="8" s="1"/>
  <c r="B23" i="10"/>
  <c r="B65" i="7" s="1"/>
  <c r="C23" i="10"/>
  <c r="C65" i="7" s="1"/>
  <c r="B24" i="10"/>
  <c r="B68" i="7" s="1"/>
  <c r="C24" i="10"/>
  <c r="B25" i="10"/>
  <c r="B70" i="11" s="1"/>
  <c r="C25" i="10"/>
  <c r="C25" i="8" s="1"/>
  <c r="B26" i="10"/>
  <c r="B74" i="7" s="1"/>
  <c r="C26" i="10"/>
  <c r="C26" i="8" s="1"/>
  <c r="B27" i="10"/>
  <c r="B27" i="8" s="1"/>
  <c r="C27" i="10"/>
  <c r="B28" i="10"/>
  <c r="B79" i="11" s="1"/>
  <c r="C28" i="10"/>
  <c r="C80" i="7" s="1"/>
  <c r="B29" i="10"/>
  <c r="B29" i="8" s="1"/>
  <c r="C29" i="10"/>
  <c r="C29" i="8" s="1"/>
  <c r="B30" i="10"/>
  <c r="B85" i="11" s="1"/>
  <c r="C30" i="10"/>
  <c r="C30" i="8" s="1"/>
  <c r="B31" i="10"/>
  <c r="B89" i="7" s="1"/>
  <c r="C31" i="10"/>
  <c r="C89" i="7" s="1"/>
  <c r="B32" i="10"/>
  <c r="B92" i="7" s="1"/>
  <c r="C32" i="10"/>
  <c r="B33" i="10"/>
  <c r="B94" i="11" s="1"/>
  <c r="C33" i="10"/>
  <c r="C33" i="8" s="1"/>
  <c r="B34" i="10"/>
  <c r="B98" i="7" s="1"/>
  <c r="C34" i="10"/>
  <c r="C34" i="8" s="1"/>
  <c r="B35" i="10"/>
  <c r="B35" i="8" s="1"/>
  <c r="C35" i="10"/>
  <c r="B36" i="10"/>
  <c r="B103" i="11" s="1"/>
  <c r="C36" i="10"/>
  <c r="C104" i="7" s="1"/>
  <c r="B37" i="10"/>
  <c r="B37" i="8" s="1"/>
  <c r="C37" i="10"/>
  <c r="C37" i="8" s="1"/>
  <c r="B38" i="10"/>
  <c r="B109" i="11" s="1"/>
  <c r="C38" i="10"/>
  <c r="C38" i="8" s="1"/>
  <c r="B39" i="10"/>
  <c r="B113" i="7" s="1"/>
  <c r="C39" i="10"/>
  <c r="C113" i="7" s="1"/>
  <c r="B40" i="10"/>
  <c r="B115" i="11" s="1"/>
  <c r="C40" i="10"/>
  <c r="B41" i="10"/>
  <c r="B118" i="11" s="1"/>
  <c r="C41" i="10"/>
  <c r="C119" i="7" s="1"/>
  <c r="B42" i="10"/>
  <c r="B122" i="7" s="1"/>
  <c r="C42" i="10"/>
  <c r="C122" i="7" s="1"/>
  <c r="B43" i="10"/>
  <c r="B43" i="8" s="1"/>
  <c r="C43" i="10"/>
  <c r="B44" i="10"/>
  <c r="B127" i="11" s="1"/>
  <c r="C44" i="10"/>
  <c r="C128" i="7" s="1"/>
  <c r="B45" i="10"/>
  <c r="B45" i="8" s="1"/>
  <c r="C45" i="10"/>
  <c r="C45" i="8" s="1"/>
  <c r="B46" i="10"/>
  <c r="B133" i="11" s="1"/>
  <c r="C46" i="10"/>
  <c r="C46" i="8" s="1"/>
  <c r="B47" i="10"/>
  <c r="B137" i="7" s="1"/>
  <c r="C47" i="10"/>
  <c r="B48" i="10"/>
  <c r="B139" i="11" s="1"/>
  <c r="C48" i="10"/>
  <c r="B49" i="10"/>
  <c r="B142" i="11" s="1"/>
  <c r="C49" i="10"/>
  <c r="C143" i="7" s="1"/>
  <c r="B50" i="10"/>
  <c r="B146" i="7" s="1"/>
  <c r="C50" i="10"/>
  <c r="C146" i="7" s="1"/>
  <c r="B51" i="10"/>
  <c r="B51" i="8" s="1"/>
  <c r="C51" i="10"/>
  <c r="B52" i="10"/>
  <c r="B151" i="11" s="1"/>
  <c r="C52" i="10"/>
  <c r="C152" i="7" s="1"/>
  <c r="B53" i="10"/>
  <c r="B53" i="8" s="1"/>
  <c r="C53" i="10"/>
  <c r="C53" i="8" s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8" i="7"/>
  <c r="C7" i="11" s="1"/>
  <c r="B4" i="10"/>
  <c r="B4" i="8" s="1"/>
  <c r="F3" i="4"/>
  <c r="I5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C71" i="7" l="1"/>
  <c r="C95" i="7"/>
  <c r="B8" i="7"/>
  <c r="C41" i="8"/>
  <c r="C9" i="8"/>
  <c r="B6" i="8"/>
  <c r="B7" i="11"/>
  <c r="C49" i="8"/>
  <c r="B30" i="8"/>
  <c r="P337" i="11"/>
  <c r="Q337" i="11" s="1"/>
  <c r="G114" i="8"/>
  <c r="H114" i="8" s="1"/>
  <c r="P331" i="11"/>
  <c r="Q331" i="11" s="1"/>
  <c r="G112" i="8"/>
  <c r="H112" i="8" s="1"/>
  <c r="P367" i="11"/>
  <c r="Q367" i="11" s="1"/>
  <c r="G124" i="8"/>
  <c r="H124" i="8" s="1"/>
  <c r="P286" i="11"/>
  <c r="Q286" i="11" s="1"/>
  <c r="G97" i="8"/>
  <c r="H97" i="8" s="1"/>
  <c r="P349" i="11"/>
  <c r="Q349" i="11" s="1"/>
  <c r="G118" i="8"/>
  <c r="H118" i="8" s="1"/>
  <c r="P169" i="11"/>
  <c r="Q169" i="11" s="1"/>
  <c r="P373" i="11"/>
  <c r="Q373" i="11" s="1"/>
  <c r="G126" i="8"/>
  <c r="H126" i="8" s="1"/>
  <c r="P379" i="11"/>
  <c r="Q379" i="11" s="1"/>
  <c r="G128" i="8"/>
  <c r="P265" i="11"/>
  <c r="Q265" i="11" s="1"/>
  <c r="G90" i="8"/>
  <c r="H90" i="8" s="1"/>
  <c r="P298" i="11"/>
  <c r="Q298" i="11" s="1"/>
  <c r="G101" i="8"/>
  <c r="P289" i="11"/>
  <c r="Q289" i="11" s="1"/>
  <c r="G98" i="8"/>
  <c r="P316" i="11"/>
  <c r="Q316" i="11" s="1"/>
  <c r="G107" i="8"/>
  <c r="P319" i="11"/>
  <c r="Q319" i="11" s="1"/>
  <c r="G108" i="8"/>
  <c r="H108" i="8" s="1"/>
  <c r="P187" i="11"/>
  <c r="Q187" i="11" s="1"/>
  <c r="G64" i="8"/>
  <c r="H64" i="8" s="1"/>
  <c r="P325" i="11"/>
  <c r="Q325" i="11" s="1"/>
  <c r="G110" i="8"/>
  <c r="P205" i="11"/>
  <c r="Q205" i="11" s="1"/>
  <c r="G70" i="8"/>
  <c r="H70" i="8" s="1"/>
  <c r="P160" i="11"/>
  <c r="Q160" i="11" s="1"/>
  <c r="G55" i="8"/>
  <c r="H55" i="8" s="1"/>
  <c r="P244" i="11"/>
  <c r="Q244" i="11" s="1"/>
  <c r="G83" i="8"/>
  <c r="P268" i="11"/>
  <c r="Q268" i="11" s="1"/>
  <c r="G91" i="8"/>
  <c r="H91" i="8" s="1"/>
  <c r="P235" i="11"/>
  <c r="Q235" i="11" s="1"/>
  <c r="G80" i="8"/>
  <c r="P238" i="11"/>
  <c r="Q238" i="11" s="1"/>
  <c r="G81" i="8"/>
  <c r="H81" i="8" s="1"/>
  <c r="C47" i="7"/>
  <c r="B46" i="8"/>
  <c r="B22" i="8"/>
  <c r="B38" i="8"/>
  <c r="B14" i="8"/>
  <c r="B136" i="11"/>
  <c r="B143" i="7"/>
  <c r="B42" i="8"/>
  <c r="B26" i="8"/>
  <c r="B10" i="8"/>
  <c r="B148" i="11"/>
  <c r="B23" i="7"/>
  <c r="B71" i="7"/>
  <c r="B40" i="11"/>
  <c r="B95" i="7"/>
  <c r="B50" i="8"/>
  <c r="B34" i="8"/>
  <c r="B18" i="8"/>
  <c r="B64" i="11"/>
  <c r="B47" i="7"/>
  <c r="B119" i="7"/>
  <c r="B88" i="11"/>
  <c r="B112" i="11"/>
  <c r="B16" i="11"/>
  <c r="B14" i="7"/>
  <c r="P132" i="7"/>
  <c r="P123" i="7"/>
  <c r="P99" i="7"/>
  <c r="P67" i="7"/>
  <c r="P35" i="7"/>
  <c r="P105" i="7"/>
  <c r="P89" i="7"/>
  <c r="P81" i="7"/>
  <c r="P73" i="7"/>
  <c r="P65" i="7"/>
  <c r="P57" i="7"/>
  <c r="P49" i="7"/>
  <c r="P41" i="7"/>
  <c r="P33" i="7"/>
  <c r="P25" i="7"/>
  <c r="P17" i="7"/>
  <c r="N100" i="7"/>
  <c r="P100" i="7" s="1"/>
  <c r="N68" i="7"/>
  <c r="P68" i="7" s="1"/>
  <c r="N36" i="7"/>
  <c r="P36" i="7" s="1"/>
  <c r="T37" i="12"/>
  <c r="E55" i="12"/>
  <c r="S35" i="12"/>
  <c r="T35" i="12"/>
  <c r="S36" i="12"/>
  <c r="T36" i="12"/>
  <c r="S37" i="12"/>
  <c r="T18" i="12"/>
  <c r="S18" i="12"/>
  <c r="S8" i="12"/>
  <c r="S16" i="12"/>
  <c r="S25" i="12"/>
  <c r="S33" i="12"/>
  <c r="S9" i="12"/>
  <c r="S17" i="12"/>
  <c r="S26" i="12"/>
  <c r="S34" i="12"/>
  <c r="S21" i="12"/>
  <c r="S10" i="12"/>
  <c r="S19" i="12"/>
  <c r="S27" i="12"/>
  <c r="S5" i="12"/>
  <c r="S29" i="12"/>
  <c r="S11" i="12"/>
  <c r="S20" i="12"/>
  <c r="S28" i="12"/>
  <c r="S12" i="12"/>
  <c r="S13" i="12"/>
  <c r="S22" i="12"/>
  <c r="S30" i="12"/>
  <c r="S31" i="12"/>
  <c r="S7" i="12"/>
  <c r="S32" i="12"/>
  <c r="S6" i="12"/>
  <c r="S14" i="12"/>
  <c r="S23" i="12"/>
  <c r="S15" i="12"/>
  <c r="S24" i="12"/>
  <c r="T5" i="12"/>
  <c r="T13" i="12"/>
  <c r="T21" i="12"/>
  <c r="T29" i="12"/>
  <c r="T17" i="12"/>
  <c r="T20" i="12"/>
  <c r="T6" i="12"/>
  <c r="T14" i="12"/>
  <c r="T22" i="12"/>
  <c r="T30" i="12"/>
  <c r="T25" i="12"/>
  <c r="T12" i="12"/>
  <c r="T7" i="12"/>
  <c r="T15" i="12"/>
  <c r="T23" i="12"/>
  <c r="T31" i="12"/>
  <c r="T11" i="12"/>
  <c r="T28" i="12"/>
  <c r="T8" i="12"/>
  <c r="T16" i="12"/>
  <c r="T24" i="12"/>
  <c r="T32" i="12"/>
  <c r="T19" i="12"/>
  <c r="T9" i="12"/>
  <c r="R9" i="12" s="1"/>
  <c r="T33" i="12"/>
  <c r="R33" i="12" s="1"/>
  <c r="T10" i="12"/>
  <c r="T26" i="12"/>
  <c r="T34" i="12"/>
  <c r="T27" i="12"/>
  <c r="R27" i="12" s="1"/>
  <c r="B20" i="7"/>
  <c r="B67" i="11"/>
  <c r="B11" i="7"/>
  <c r="C17" i="7"/>
  <c r="C50" i="7"/>
  <c r="C74" i="7"/>
  <c r="C98" i="7"/>
  <c r="B29" i="7"/>
  <c r="B53" i="7"/>
  <c r="B77" i="7"/>
  <c r="B101" i="7"/>
  <c r="B125" i="7"/>
  <c r="B149" i="7"/>
  <c r="C131" i="7"/>
  <c r="B155" i="7"/>
  <c r="C52" i="8"/>
  <c r="C48" i="8"/>
  <c r="C44" i="8"/>
  <c r="C40" i="8"/>
  <c r="C36" i="8"/>
  <c r="C32" i="8"/>
  <c r="C28" i="8"/>
  <c r="C24" i="8"/>
  <c r="C20" i="8"/>
  <c r="C16" i="8"/>
  <c r="C12" i="8"/>
  <c r="C8" i="8"/>
  <c r="B25" i="11"/>
  <c r="B49" i="11"/>
  <c r="B73" i="11"/>
  <c r="B97" i="11"/>
  <c r="B121" i="11"/>
  <c r="B145" i="11"/>
  <c r="B154" i="11"/>
  <c r="B44" i="7"/>
  <c r="B43" i="11"/>
  <c r="C11" i="7"/>
  <c r="C26" i="7"/>
  <c r="C35" i="7"/>
  <c r="C59" i="7"/>
  <c r="C83" i="7"/>
  <c r="C107" i="7"/>
  <c r="B32" i="7"/>
  <c r="B56" i="7"/>
  <c r="B80" i="7"/>
  <c r="B104" i="7"/>
  <c r="B128" i="7"/>
  <c r="B152" i="7"/>
  <c r="C140" i="7"/>
  <c r="C155" i="7"/>
  <c r="B52" i="8"/>
  <c r="B48" i="8"/>
  <c r="B44" i="8"/>
  <c r="B40" i="8"/>
  <c r="B36" i="8"/>
  <c r="B32" i="8"/>
  <c r="B28" i="8"/>
  <c r="B24" i="8"/>
  <c r="B20" i="8"/>
  <c r="B12" i="8"/>
  <c r="B8" i="8"/>
  <c r="B28" i="11"/>
  <c r="B52" i="11"/>
  <c r="B76" i="11"/>
  <c r="B100" i="11"/>
  <c r="B124" i="11"/>
  <c r="C44" i="7"/>
  <c r="C68" i="7"/>
  <c r="C92" i="7"/>
  <c r="C116" i="7"/>
  <c r="B35" i="7"/>
  <c r="B59" i="7"/>
  <c r="B83" i="7"/>
  <c r="B107" i="7"/>
  <c r="B131" i="7"/>
  <c r="C125" i="7"/>
  <c r="C149" i="7"/>
  <c r="C51" i="8"/>
  <c r="C47" i="8"/>
  <c r="C43" i="8"/>
  <c r="C39" i="8"/>
  <c r="C35" i="8"/>
  <c r="C31" i="8"/>
  <c r="C27" i="8"/>
  <c r="C23" i="8"/>
  <c r="C19" i="8"/>
  <c r="C15" i="8"/>
  <c r="C11" i="8"/>
  <c r="B140" i="7"/>
  <c r="B91" i="11"/>
  <c r="C20" i="7"/>
  <c r="C53" i="7"/>
  <c r="C77" i="7"/>
  <c r="C101" i="7"/>
  <c r="B38" i="7"/>
  <c r="B62" i="7"/>
  <c r="B86" i="7"/>
  <c r="B110" i="7"/>
  <c r="B134" i="7"/>
  <c r="C134" i="7"/>
  <c r="B47" i="8"/>
  <c r="B39" i="8"/>
  <c r="B31" i="8"/>
  <c r="B23" i="8"/>
  <c r="B15" i="8"/>
  <c r="B7" i="8"/>
  <c r="B10" i="11"/>
  <c r="B34" i="11"/>
  <c r="B58" i="11"/>
  <c r="B82" i="11"/>
  <c r="B106" i="11"/>
  <c r="B130" i="11"/>
  <c r="B116" i="7"/>
  <c r="C14" i="7"/>
  <c r="C29" i="7"/>
  <c r="C38" i="7"/>
  <c r="C62" i="7"/>
  <c r="C86" i="7"/>
  <c r="C110" i="7"/>
  <c r="C50" i="8"/>
  <c r="C42" i="8"/>
  <c r="C137" i="7"/>
  <c r="B49" i="8"/>
  <c r="B41" i="8"/>
  <c r="B33" i="8"/>
  <c r="B25" i="8"/>
  <c r="B17" i="8"/>
  <c r="B9" i="8"/>
  <c r="P107" i="7"/>
  <c r="P51" i="7"/>
  <c r="P155" i="7"/>
  <c r="P19" i="7"/>
  <c r="P83" i="7"/>
  <c r="P147" i="7"/>
  <c r="P144" i="7"/>
  <c r="P115" i="7"/>
  <c r="P139" i="7"/>
  <c r="P91" i="7"/>
  <c r="P43" i="7"/>
  <c r="P27" i="7"/>
  <c r="P85" i="7"/>
  <c r="P77" i="7"/>
  <c r="P69" i="7"/>
  <c r="P21" i="7"/>
  <c r="P13" i="7"/>
  <c r="P93" i="7"/>
  <c r="P61" i="7"/>
  <c r="P53" i="7"/>
  <c r="P45" i="7"/>
  <c r="P37" i="7"/>
  <c r="P29" i="7"/>
  <c r="P131" i="7"/>
  <c r="P75" i="7"/>
  <c r="P11" i="7"/>
  <c r="P59" i="7"/>
  <c r="P156" i="7"/>
  <c r="P148" i="7"/>
  <c r="P140" i="7"/>
  <c r="P124" i="7"/>
  <c r="P116" i="7"/>
  <c r="P108" i="7"/>
  <c r="P76" i="7"/>
  <c r="P60" i="7"/>
  <c r="P109" i="7"/>
  <c r="P92" i="7"/>
  <c r="P84" i="7"/>
  <c r="P52" i="7"/>
  <c r="P44" i="7"/>
  <c r="P28" i="7"/>
  <c r="P20" i="7"/>
  <c r="P12" i="7"/>
  <c r="P101" i="7"/>
  <c r="P8" i="7"/>
  <c r="P9" i="7"/>
  <c r="P152" i="7"/>
  <c r="P136" i="7"/>
  <c r="P128" i="7"/>
  <c r="P120" i="7"/>
  <c r="P112" i="7"/>
  <c r="P104" i="7"/>
  <c r="P127" i="7"/>
  <c r="P119" i="7"/>
  <c r="P111" i="7"/>
  <c r="P151" i="7"/>
  <c r="P143" i="7"/>
  <c r="P135" i="7"/>
  <c r="P103" i="7"/>
  <c r="P95" i="7"/>
  <c r="P87" i="7"/>
  <c r="P79" i="7"/>
  <c r="P71" i="7"/>
  <c r="P63" i="7"/>
  <c r="P55" i="7"/>
  <c r="P47" i="7"/>
  <c r="P39" i="7"/>
  <c r="P31" i="7"/>
  <c r="P23" i="7"/>
  <c r="P15" i="7"/>
  <c r="P157" i="7"/>
  <c r="P141" i="7"/>
  <c r="P125" i="7"/>
  <c r="P86" i="7"/>
  <c r="P54" i="7"/>
  <c r="P22" i="7"/>
  <c r="P146" i="7"/>
  <c r="P130" i="7"/>
  <c r="P114" i="7"/>
  <c r="P90" i="7"/>
  <c r="P58" i="7"/>
  <c r="P26" i="7"/>
  <c r="P145" i="7"/>
  <c r="P129" i="7"/>
  <c r="P113" i="7"/>
  <c r="P94" i="7"/>
  <c r="P62" i="7"/>
  <c r="P30" i="7"/>
  <c r="P150" i="7"/>
  <c r="P134" i="7"/>
  <c r="P118" i="7"/>
  <c r="P66" i="7"/>
  <c r="Q65" i="7" s="1"/>
  <c r="P34" i="7"/>
  <c r="P149" i="7"/>
  <c r="P133" i="7"/>
  <c r="P117" i="7"/>
  <c r="P98" i="7"/>
  <c r="P70" i="7"/>
  <c r="P38" i="7"/>
  <c r="P154" i="7"/>
  <c r="P138" i="7"/>
  <c r="P122" i="7"/>
  <c r="P102" i="7"/>
  <c r="P97" i="7"/>
  <c r="P74" i="7"/>
  <c r="P42" i="7"/>
  <c r="P10" i="7"/>
  <c r="P153" i="7"/>
  <c r="P137" i="7"/>
  <c r="P121" i="7"/>
  <c r="P106" i="7"/>
  <c r="P78" i="7"/>
  <c r="P46" i="7"/>
  <c r="P14" i="7"/>
  <c r="P142" i="7"/>
  <c r="P126" i="7"/>
  <c r="P110" i="7"/>
  <c r="P82" i="7"/>
  <c r="P50" i="7"/>
  <c r="P18" i="7"/>
  <c r="P96" i="7"/>
  <c r="P88" i="7"/>
  <c r="P80" i="7"/>
  <c r="P72" i="7"/>
  <c r="P64" i="7"/>
  <c r="P56" i="7"/>
  <c r="P48" i="7"/>
  <c r="P40" i="7"/>
  <c r="P32" i="7"/>
  <c r="P24" i="7"/>
  <c r="P16" i="7"/>
  <c r="R34" i="12" l="1"/>
  <c r="R25" i="12"/>
  <c r="R21" i="12"/>
  <c r="R28" i="12"/>
  <c r="R19" i="12"/>
  <c r="R7" i="12"/>
  <c r="R26" i="12"/>
  <c r="R11" i="12"/>
  <c r="R24" i="12"/>
  <c r="R30" i="12"/>
  <c r="H59" i="8"/>
  <c r="G23" i="8"/>
  <c r="R8" i="12"/>
  <c r="R5" i="12"/>
  <c r="R32" i="12"/>
  <c r="R15" i="12"/>
  <c r="R16" i="12"/>
  <c r="R10" i="12"/>
  <c r="R22" i="12"/>
  <c r="Q137" i="7"/>
  <c r="G47" i="8" s="1"/>
  <c r="Q89" i="7"/>
  <c r="G31" i="8" s="1"/>
  <c r="Q104" i="7"/>
  <c r="Q101" i="7"/>
  <c r="Q17" i="7"/>
  <c r="G7" i="8" s="1"/>
  <c r="Q68" i="7"/>
  <c r="Q80" i="7"/>
  <c r="Q41" i="7"/>
  <c r="G15" i="8" s="1"/>
  <c r="Q35" i="7"/>
  <c r="G13" i="8" s="1"/>
  <c r="P64" i="11"/>
  <c r="Q64" i="11" s="1"/>
  <c r="P103" i="11"/>
  <c r="Q103" i="11" s="1"/>
  <c r="Q32" i="7"/>
  <c r="G12" i="8" s="1"/>
  <c r="Q74" i="7"/>
  <c r="Q98" i="7"/>
  <c r="Q143" i="7"/>
  <c r="G49" i="8" s="1"/>
  <c r="Q128" i="7"/>
  <c r="R18" i="12"/>
  <c r="R31" i="12"/>
  <c r="R20" i="12"/>
  <c r="R17" i="12"/>
  <c r="R12" i="12"/>
  <c r="R29" i="12"/>
  <c r="R37" i="12"/>
  <c r="R14" i="12"/>
  <c r="R36" i="12"/>
  <c r="R35" i="12"/>
  <c r="R23" i="12"/>
  <c r="R6" i="12"/>
  <c r="R13" i="12"/>
  <c r="Q125" i="7"/>
  <c r="Q50" i="7"/>
  <c r="G18" i="8" s="1"/>
  <c r="Q20" i="7"/>
  <c r="G8" i="8" s="1"/>
  <c r="Q11" i="7"/>
  <c r="G5" i="8" s="1"/>
  <c r="Q56" i="7"/>
  <c r="G20" i="8" s="1"/>
  <c r="Q122" i="7"/>
  <c r="Q149" i="7"/>
  <c r="G51" i="8" s="1"/>
  <c r="Q119" i="7"/>
  <c r="Q107" i="7"/>
  <c r="Q62" i="7"/>
  <c r="Q71" i="7"/>
  <c r="Q152" i="7"/>
  <c r="G52" i="8" s="1"/>
  <c r="Q110" i="7"/>
  <c r="Q113" i="7"/>
  <c r="Q146" i="7"/>
  <c r="G50" i="8" s="1"/>
  <c r="Q23" i="7"/>
  <c r="G9" i="8" s="1"/>
  <c r="Q44" i="7"/>
  <c r="G16" i="8" s="1"/>
  <c r="Q116" i="7"/>
  <c r="Q131" i="7"/>
  <c r="Q95" i="7"/>
  <c r="Q29" i="7"/>
  <c r="G11" i="8" s="1"/>
  <c r="Q38" i="7"/>
  <c r="G14" i="8" s="1"/>
  <c r="Q140" i="7"/>
  <c r="G48" i="8" s="1"/>
  <c r="Q77" i="7"/>
  <c r="Q14" i="7"/>
  <c r="G6" i="8" s="1"/>
  <c r="Q134" i="7"/>
  <c r="Q26" i="7"/>
  <c r="G10" i="8" s="1"/>
  <c r="Q86" i="7"/>
  <c r="Q47" i="7"/>
  <c r="G17" i="8" s="1"/>
  <c r="Q92" i="7"/>
  <c r="Q83" i="7"/>
  <c r="Q53" i="7"/>
  <c r="G19" i="8" s="1"/>
  <c r="Q59" i="7"/>
  <c r="G21" i="8" s="1"/>
  <c r="Q155" i="7"/>
  <c r="G53" i="8" s="1"/>
  <c r="Q8" i="7"/>
  <c r="D3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4" i="6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5" i="5"/>
  <c r="G45" i="2"/>
  <c r="G46" i="2"/>
  <c r="G47" i="2"/>
  <c r="G48" i="2"/>
  <c r="G49" i="2"/>
  <c r="G50" i="2"/>
  <c r="G51" i="2"/>
  <c r="G52" i="2"/>
  <c r="G53" i="2"/>
  <c r="G44" i="2"/>
  <c r="G34" i="2"/>
  <c r="G35" i="2"/>
  <c r="G36" i="2"/>
  <c r="G37" i="2"/>
  <c r="G38" i="2"/>
  <c r="G39" i="2"/>
  <c r="G40" i="2"/>
  <c r="G41" i="2"/>
  <c r="G33" i="2"/>
  <c r="G28" i="2"/>
  <c r="G29" i="2"/>
  <c r="G30" i="2"/>
  <c r="G27" i="2"/>
  <c r="G22" i="2"/>
  <c r="G23" i="2"/>
  <c r="G24" i="2"/>
  <c r="G21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5" i="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54" i="12"/>
  <c r="C54" i="12"/>
  <c r="B55" i="12"/>
  <c r="C55" i="12"/>
  <c r="B56" i="12"/>
  <c r="C56" i="12"/>
  <c r="B57" i="12"/>
  <c r="C57" i="12"/>
  <c r="B58" i="12"/>
  <c r="C58" i="12"/>
  <c r="B59" i="12"/>
  <c r="C59" i="12"/>
  <c r="B60" i="12"/>
  <c r="C60" i="12"/>
  <c r="B61" i="12"/>
  <c r="C61" i="12"/>
  <c r="B62" i="12"/>
  <c r="C62" i="12"/>
  <c r="B63" i="12"/>
  <c r="C63" i="12"/>
  <c r="B64" i="12"/>
  <c r="C64" i="12"/>
  <c r="B65" i="12"/>
  <c r="C65" i="12"/>
  <c r="B66" i="12"/>
  <c r="C66" i="12"/>
  <c r="B67" i="12"/>
  <c r="C67" i="12"/>
  <c r="B68" i="12"/>
  <c r="C68" i="12"/>
  <c r="B69" i="12"/>
  <c r="C69" i="12"/>
  <c r="B70" i="12"/>
  <c r="C70" i="12"/>
  <c r="B71" i="12"/>
  <c r="C71" i="12"/>
  <c r="B72" i="12"/>
  <c r="C72" i="12"/>
  <c r="B73" i="12"/>
  <c r="C73" i="12"/>
  <c r="B74" i="12"/>
  <c r="C74" i="12"/>
  <c r="B75" i="12"/>
  <c r="C75" i="12"/>
  <c r="B76" i="12"/>
  <c r="C76" i="12"/>
  <c r="B77" i="12"/>
  <c r="C77" i="12"/>
  <c r="B78" i="12"/>
  <c r="C78" i="12"/>
  <c r="B79" i="12"/>
  <c r="C79" i="12"/>
  <c r="B80" i="12"/>
  <c r="C80" i="12"/>
  <c r="B81" i="12"/>
  <c r="C81" i="12"/>
  <c r="B82" i="12"/>
  <c r="C82" i="12"/>
  <c r="B83" i="12"/>
  <c r="C83" i="12"/>
  <c r="B84" i="12"/>
  <c r="C84" i="12"/>
  <c r="B85" i="12"/>
  <c r="C85" i="12"/>
  <c r="B86" i="12"/>
  <c r="C86" i="12"/>
  <c r="B87" i="12"/>
  <c r="C87" i="12"/>
  <c r="B88" i="12"/>
  <c r="C88" i="12"/>
  <c r="B89" i="12"/>
  <c r="C89" i="12"/>
  <c r="B90" i="12"/>
  <c r="C90" i="12"/>
  <c r="B91" i="12"/>
  <c r="C91" i="12"/>
  <c r="B92" i="12"/>
  <c r="C92" i="12"/>
  <c r="B93" i="12"/>
  <c r="C93" i="12"/>
  <c r="B94" i="12"/>
  <c r="C94" i="12"/>
  <c r="B95" i="12"/>
  <c r="C95" i="12"/>
  <c r="B96" i="12"/>
  <c r="C96" i="12"/>
  <c r="B97" i="12"/>
  <c r="C97" i="12"/>
  <c r="B98" i="12"/>
  <c r="C98" i="12"/>
  <c r="B99" i="12"/>
  <c r="C99" i="12"/>
  <c r="B100" i="12"/>
  <c r="C100" i="12"/>
  <c r="C5" i="12"/>
  <c r="B5" i="12"/>
  <c r="C4" i="10"/>
  <c r="H5" i="15"/>
  <c r="H6" i="15"/>
  <c r="H7" i="15"/>
  <c r="H8" i="15"/>
  <c r="H9" i="15"/>
  <c r="H10" i="15"/>
  <c r="H11" i="15"/>
  <c r="H12" i="15"/>
  <c r="H4" i="15"/>
  <c r="C4" i="8" l="1"/>
  <c r="C8" i="7"/>
  <c r="H125" i="8"/>
  <c r="G45" i="8"/>
  <c r="H65" i="8"/>
  <c r="G25" i="8"/>
  <c r="H122" i="8"/>
  <c r="G44" i="8"/>
  <c r="H128" i="8"/>
  <c r="G46" i="8"/>
  <c r="H110" i="8"/>
  <c r="G40" i="8"/>
  <c r="H56" i="8"/>
  <c r="G22" i="8"/>
  <c r="H74" i="8"/>
  <c r="G28" i="8"/>
  <c r="H89" i="8"/>
  <c r="G33" i="8"/>
  <c r="H101" i="8"/>
  <c r="G37" i="8"/>
  <c r="H119" i="8"/>
  <c r="G43" i="8"/>
  <c r="H92" i="8"/>
  <c r="G34" i="8"/>
  <c r="H62" i="8"/>
  <c r="G24" i="8"/>
  <c r="H95" i="8"/>
  <c r="G35" i="8"/>
  <c r="H71" i="8"/>
  <c r="G27" i="8"/>
  <c r="H68" i="8"/>
  <c r="G26" i="8"/>
  <c r="H86" i="8"/>
  <c r="G32" i="8"/>
  <c r="H107" i="8"/>
  <c r="G39" i="8"/>
  <c r="H116" i="8"/>
  <c r="G42" i="8"/>
  <c r="H98" i="8"/>
  <c r="G36" i="8"/>
  <c r="H113" i="8"/>
  <c r="G41" i="8"/>
  <c r="H77" i="8"/>
  <c r="G29" i="8"/>
  <c r="H104" i="8"/>
  <c r="G38" i="8"/>
  <c r="H80" i="8"/>
  <c r="G30" i="8"/>
  <c r="P100" i="11"/>
  <c r="Q100" i="11" s="1"/>
  <c r="P136" i="11"/>
  <c r="Q136" i="11" s="1"/>
  <c r="P31" i="11"/>
  <c r="Q31" i="11" s="1"/>
  <c r="P88" i="11"/>
  <c r="Q88" i="11" s="1"/>
  <c r="H83" i="8"/>
  <c r="P82" i="11"/>
  <c r="Q82" i="11" s="1"/>
  <c r="P139" i="11"/>
  <c r="Q139" i="11" s="1"/>
  <c r="P145" i="11"/>
  <c r="Q145" i="11" s="1"/>
  <c r="P121" i="11"/>
  <c r="Q121" i="11" s="1"/>
  <c r="P46" i="11"/>
  <c r="Q46" i="11" s="1"/>
  <c r="P28" i="11"/>
  <c r="Q28" i="11" s="1"/>
  <c r="P109" i="11"/>
  <c r="Q109" i="11" s="1"/>
  <c r="P55" i="11"/>
  <c r="Q55" i="11" s="1"/>
  <c r="P91" i="11"/>
  <c r="Q91" i="11" s="1"/>
  <c r="P112" i="11"/>
  <c r="Q112" i="11" s="1"/>
  <c r="P85" i="11"/>
  <c r="Q85" i="11" s="1"/>
  <c r="P94" i="11"/>
  <c r="Q94" i="11" s="1"/>
  <c r="P151" i="11"/>
  <c r="Q151" i="11" s="1"/>
  <c r="P10" i="11"/>
  <c r="Q10" i="11" s="1"/>
  <c r="P148" i="11"/>
  <c r="Q148" i="11" s="1"/>
  <c r="P37" i="11"/>
  <c r="Q37" i="11" s="1"/>
  <c r="G4" i="8"/>
  <c r="P7" i="11"/>
  <c r="Q7" i="11" s="1"/>
  <c r="P25" i="11"/>
  <c r="Q25" i="11" s="1"/>
  <c r="P130" i="11"/>
  <c r="Q130" i="11" s="1"/>
  <c r="P70" i="11"/>
  <c r="Q70" i="11" s="1"/>
  <c r="P19" i="11"/>
  <c r="Q19" i="11" s="1"/>
  <c r="P127" i="11"/>
  <c r="Q127" i="11" s="1"/>
  <c r="P67" i="11"/>
  <c r="Q67" i="11" s="1"/>
  <c r="P154" i="11"/>
  <c r="Q154" i="11" s="1"/>
  <c r="P133" i="11"/>
  <c r="Q133" i="11" s="1"/>
  <c r="P115" i="11"/>
  <c r="Q115" i="11" s="1"/>
  <c r="P61" i="11"/>
  <c r="Q61" i="11" s="1"/>
  <c r="P49" i="11"/>
  <c r="Q49" i="11" s="1"/>
  <c r="P142" i="11"/>
  <c r="Q142" i="11" s="1"/>
  <c r="P34" i="11"/>
  <c r="Q34" i="11" s="1"/>
  <c r="P106" i="11"/>
  <c r="Q106" i="11" s="1"/>
  <c r="P124" i="11"/>
  <c r="Q124" i="11" s="1"/>
  <c r="P97" i="11"/>
  <c r="Q97" i="11" s="1"/>
  <c r="P40" i="11"/>
  <c r="Q40" i="11" s="1"/>
  <c r="P58" i="11"/>
  <c r="Q58" i="11" s="1"/>
  <c r="P13" i="11"/>
  <c r="Q13" i="11" s="1"/>
  <c r="P43" i="11"/>
  <c r="Q43" i="11" s="1"/>
  <c r="P52" i="11"/>
  <c r="Q52" i="11" s="1"/>
  <c r="P76" i="11"/>
  <c r="Q76" i="11" s="1"/>
  <c r="P22" i="11"/>
  <c r="Q22" i="11" s="1"/>
  <c r="P118" i="11"/>
  <c r="Q118" i="11" s="1"/>
  <c r="P73" i="11"/>
  <c r="Q73" i="11" s="1"/>
  <c r="P79" i="11"/>
  <c r="Q79" i="11" s="1"/>
  <c r="P16" i="11"/>
  <c r="Q16" i="11" s="1"/>
  <c r="G21" i="3"/>
  <c r="G22" i="3"/>
  <c r="G23" i="3"/>
  <c r="G24" i="3"/>
  <c r="G25" i="3"/>
  <c r="G20" i="3"/>
  <c r="H5" i="3"/>
  <c r="H6" i="3"/>
  <c r="H7" i="3"/>
  <c r="H8" i="3"/>
  <c r="H9" i="3"/>
  <c r="H10" i="3"/>
  <c r="H11" i="3"/>
  <c r="H12" i="3"/>
  <c r="H13" i="3"/>
  <c r="H4" i="3"/>
  <c r="H32" i="1"/>
  <c r="H33" i="1"/>
  <c r="H34" i="1"/>
  <c r="H31" i="1"/>
  <c r="H25" i="1"/>
  <c r="H26" i="1"/>
  <c r="H27" i="1"/>
  <c r="H24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7" i="1"/>
  <c r="J5" i="15" l="1"/>
  <c r="K5" i="15" s="1"/>
  <c r="J6" i="15"/>
  <c r="K6" i="15" s="1"/>
  <c r="J7" i="15"/>
  <c r="K7" i="15" s="1"/>
  <c r="J8" i="15"/>
  <c r="K8" i="15" s="1"/>
  <c r="J9" i="15"/>
  <c r="K9" i="15" s="1"/>
  <c r="J10" i="15"/>
  <c r="K10" i="15" s="1"/>
  <c r="J11" i="15"/>
  <c r="K11" i="15" s="1"/>
  <c r="J12" i="15"/>
  <c r="K12" i="15" s="1"/>
  <c r="J4" i="15"/>
  <c r="C15" i="9"/>
  <c r="H17" i="8" l="1"/>
  <c r="H52" i="8"/>
  <c r="H48" i="8"/>
  <c r="H44" i="8"/>
  <c r="H40" i="8"/>
  <c r="H36" i="8"/>
  <c r="H32" i="8"/>
  <c r="H28" i="8"/>
  <c r="H24" i="8"/>
  <c r="H20" i="8"/>
  <c r="H16" i="8"/>
  <c r="H12" i="8"/>
  <c r="H8" i="8"/>
  <c r="H53" i="8"/>
  <c r="H49" i="8"/>
  <c r="H13" i="8"/>
  <c r="H9" i="8"/>
  <c r="H5" i="8"/>
  <c r="H4" i="8"/>
  <c r="H45" i="8"/>
  <c r="H33" i="8"/>
  <c r="H21" i="8"/>
  <c r="H37" i="8"/>
  <c r="H25" i="8"/>
  <c r="H51" i="8"/>
  <c r="H47" i="8"/>
  <c r="H43" i="8"/>
  <c r="H39" i="8"/>
  <c r="H35" i="8"/>
  <c r="H31" i="8"/>
  <c r="H27" i="8"/>
  <c r="H23" i="8"/>
  <c r="H19" i="8"/>
  <c r="H15" i="8"/>
  <c r="H11" i="8"/>
  <c r="H7" i="8"/>
  <c r="H41" i="8"/>
  <c r="H29" i="8"/>
  <c r="H50" i="8"/>
  <c r="H46" i="8"/>
  <c r="H42" i="8"/>
  <c r="H38" i="8"/>
  <c r="H34" i="8"/>
  <c r="H30" i="8"/>
  <c r="H26" i="8"/>
  <c r="H22" i="8"/>
  <c r="H18" i="8"/>
  <c r="H14" i="8"/>
  <c r="H10" i="8"/>
  <c r="H6" i="8"/>
  <c r="K4" i="15"/>
  <c r="K14" i="15"/>
  <c r="K15" i="15"/>
  <c r="F5" i="12"/>
  <c r="F6" i="12"/>
  <c r="F7" i="12"/>
  <c r="F8" i="12" l="1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K18" i="12"/>
  <c r="M18" i="12" s="1"/>
  <c r="K21" i="12"/>
  <c r="M21" i="12" s="1"/>
  <c r="K23" i="12"/>
  <c r="M23" i="12" s="1"/>
  <c r="K26" i="12"/>
  <c r="M26" i="12" s="1"/>
  <c r="K31" i="12"/>
  <c r="M31" i="12" s="1"/>
  <c r="K34" i="12"/>
  <c r="M34" i="12" s="1"/>
  <c r="K39" i="12"/>
  <c r="M39" i="12" s="1"/>
  <c r="K42" i="12"/>
  <c r="M42" i="12" s="1"/>
  <c r="K47" i="12"/>
  <c r="M47" i="12" s="1"/>
  <c r="K50" i="12"/>
  <c r="M50" i="12" s="1"/>
  <c r="K55" i="12"/>
  <c r="M55" i="12" s="1"/>
  <c r="K58" i="12"/>
  <c r="M58" i="12" s="1"/>
  <c r="K61" i="12"/>
  <c r="M61" i="12" s="1"/>
  <c r="K63" i="12"/>
  <c r="M63" i="12" s="1"/>
  <c r="K66" i="12"/>
  <c r="M66" i="12" s="1"/>
  <c r="K69" i="12"/>
  <c r="M69" i="12" s="1"/>
  <c r="K71" i="12"/>
  <c r="M71" i="12" s="1"/>
  <c r="K74" i="12"/>
  <c r="M74" i="12" s="1"/>
  <c r="K79" i="12"/>
  <c r="M79" i="12" s="1"/>
  <c r="K82" i="12"/>
  <c r="M82" i="12" s="1"/>
  <c r="K87" i="12"/>
  <c r="M87" i="12" s="1"/>
  <c r="K90" i="12"/>
  <c r="M90" i="12" s="1"/>
  <c r="K95" i="12"/>
  <c r="M95" i="12" s="1"/>
  <c r="K98" i="12"/>
  <c r="M98" i="12" s="1"/>
  <c r="K10" i="12" l="1"/>
  <c r="M10" i="12" s="1"/>
  <c r="N10" i="12" s="1"/>
  <c r="O10" i="12" s="1"/>
  <c r="N82" i="12"/>
  <c r="O82" i="12" s="1"/>
  <c r="N66" i="12"/>
  <c r="O66" i="12" s="1"/>
  <c r="N21" i="12"/>
  <c r="O21" i="12" s="1"/>
  <c r="K53" i="12"/>
  <c r="M53" i="12" s="1"/>
  <c r="N53" i="12" s="1"/>
  <c r="O53" i="12" s="1"/>
  <c r="K45" i="12"/>
  <c r="M45" i="12" s="1"/>
  <c r="N45" i="12" s="1"/>
  <c r="O45" i="12" s="1"/>
  <c r="K13" i="12"/>
  <c r="M13" i="12" s="1"/>
  <c r="N13" i="12" s="1"/>
  <c r="O13" i="12" s="1"/>
  <c r="N98" i="12"/>
  <c r="O98" i="12" s="1"/>
  <c r="K15" i="12"/>
  <c r="M15" i="12" s="1"/>
  <c r="N15" i="12" s="1"/>
  <c r="O15" i="12" s="1"/>
  <c r="N42" i="12"/>
  <c r="O42" i="12" s="1"/>
  <c r="N95" i="12"/>
  <c r="O95" i="12" s="1"/>
  <c r="N87" i="12"/>
  <c r="O87" i="12" s="1"/>
  <c r="N71" i="12"/>
  <c r="O71" i="12" s="1"/>
  <c r="N55" i="12"/>
  <c r="O55" i="12" s="1"/>
  <c r="N47" i="12"/>
  <c r="O47" i="12" s="1"/>
  <c r="N31" i="12"/>
  <c r="O31" i="12" s="1"/>
  <c r="N23" i="12"/>
  <c r="O23" i="12" s="1"/>
  <c r="K93" i="12"/>
  <c r="M93" i="12" s="1"/>
  <c r="N93" i="12" s="1"/>
  <c r="O93" i="12" s="1"/>
  <c r="K85" i="12"/>
  <c r="M85" i="12" s="1"/>
  <c r="N85" i="12" s="1"/>
  <c r="O85" i="12" s="1"/>
  <c r="K77" i="12"/>
  <c r="M77" i="12" s="1"/>
  <c r="N77" i="12" s="1"/>
  <c r="O77" i="12" s="1"/>
  <c r="K37" i="12"/>
  <c r="M37" i="12" s="1"/>
  <c r="N37" i="12" s="1"/>
  <c r="O37" i="12" s="1"/>
  <c r="K29" i="12"/>
  <c r="M29" i="12" s="1"/>
  <c r="N29" i="12" s="1"/>
  <c r="O29" i="12" s="1"/>
  <c r="N61" i="12"/>
  <c r="O61" i="12" s="1"/>
  <c r="N50" i="12"/>
  <c r="O50" i="12" s="1"/>
  <c r="N18" i="12"/>
  <c r="O18" i="12" s="1"/>
  <c r="N79" i="12"/>
  <c r="O79" i="12" s="1"/>
  <c r="N63" i="12"/>
  <c r="O63" i="12" s="1"/>
  <c r="N39" i="12"/>
  <c r="O39" i="12" s="1"/>
  <c r="N90" i="12"/>
  <c r="O90" i="12" s="1"/>
  <c r="N74" i="12"/>
  <c r="O74" i="12" s="1"/>
  <c r="N26" i="12"/>
  <c r="O26" i="12" s="1"/>
  <c r="N58" i="12"/>
  <c r="O58" i="12" s="1"/>
  <c r="K33" i="12"/>
  <c r="M33" i="12" s="1"/>
  <c r="N33" i="12" s="1"/>
  <c r="O33" i="12" s="1"/>
  <c r="N69" i="12"/>
  <c r="O69" i="12" s="1"/>
  <c r="N34" i="12"/>
  <c r="O34" i="12" s="1"/>
  <c r="K7" i="12"/>
  <c r="M7" i="12" s="1"/>
  <c r="N7" i="12" s="1"/>
  <c r="O7" i="12" s="1"/>
  <c r="K81" i="12"/>
  <c r="M81" i="12" s="1"/>
  <c r="N81" i="12" s="1"/>
  <c r="O81" i="12" s="1"/>
  <c r="K49" i="12"/>
  <c r="M49" i="12" s="1"/>
  <c r="N49" i="12" s="1"/>
  <c r="O49" i="12" s="1"/>
  <c r="K80" i="12"/>
  <c r="M80" i="12" s="1"/>
  <c r="N80" i="12" s="1"/>
  <c r="O80" i="12" s="1"/>
  <c r="K94" i="12"/>
  <c r="M94" i="12" s="1"/>
  <c r="N94" i="12" s="1"/>
  <c r="O94" i="12" s="1"/>
  <c r="K86" i="12"/>
  <c r="M86" i="12" s="1"/>
  <c r="N86" i="12" s="1"/>
  <c r="O86" i="12" s="1"/>
  <c r="K78" i="12"/>
  <c r="M78" i="12" s="1"/>
  <c r="N78" i="12" s="1"/>
  <c r="O78" i="12" s="1"/>
  <c r="K70" i="12"/>
  <c r="M70" i="12" s="1"/>
  <c r="N70" i="12" s="1"/>
  <c r="O70" i="12" s="1"/>
  <c r="K62" i="12"/>
  <c r="M62" i="12" s="1"/>
  <c r="N62" i="12" s="1"/>
  <c r="O62" i="12" s="1"/>
  <c r="K54" i="12"/>
  <c r="M54" i="12" s="1"/>
  <c r="N54" i="12" s="1"/>
  <c r="O54" i="12" s="1"/>
  <c r="K46" i="12"/>
  <c r="M46" i="12" s="1"/>
  <c r="N46" i="12" s="1"/>
  <c r="O46" i="12" s="1"/>
  <c r="K38" i="12"/>
  <c r="M38" i="12" s="1"/>
  <c r="N38" i="12" s="1"/>
  <c r="O38" i="12" s="1"/>
  <c r="K30" i="12"/>
  <c r="M30" i="12" s="1"/>
  <c r="N30" i="12" s="1"/>
  <c r="O30" i="12" s="1"/>
  <c r="K22" i="12"/>
  <c r="M22" i="12" s="1"/>
  <c r="N22" i="12" s="1"/>
  <c r="O22" i="12" s="1"/>
  <c r="K14" i="12"/>
  <c r="M14" i="12" s="1"/>
  <c r="N14" i="12" s="1"/>
  <c r="O14" i="12" s="1"/>
  <c r="K6" i="12"/>
  <c r="M6" i="12" s="1"/>
  <c r="N6" i="12" s="1"/>
  <c r="O6" i="12" s="1"/>
  <c r="K89" i="12"/>
  <c r="M89" i="12" s="1"/>
  <c r="N89" i="12" s="1"/>
  <c r="O89" i="12" s="1"/>
  <c r="K41" i="12"/>
  <c r="M41" i="12" s="1"/>
  <c r="N41" i="12" s="1"/>
  <c r="O41" i="12" s="1"/>
  <c r="K72" i="12"/>
  <c r="M72" i="12" s="1"/>
  <c r="N72" i="12" s="1"/>
  <c r="O72" i="12" s="1"/>
  <c r="K57" i="12"/>
  <c r="M57" i="12" s="1"/>
  <c r="N57" i="12" s="1"/>
  <c r="O57" i="12" s="1"/>
  <c r="K96" i="12"/>
  <c r="M96" i="12" s="1"/>
  <c r="N96" i="12" s="1"/>
  <c r="O96" i="12" s="1"/>
  <c r="K56" i="12"/>
  <c r="M56" i="12" s="1"/>
  <c r="N56" i="12" s="1"/>
  <c r="O56" i="12" s="1"/>
  <c r="K100" i="12"/>
  <c r="M100" i="12" s="1"/>
  <c r="N100" i="12" s="1"/>
  <c r="O100" i="12" s="1"/>
  <c r="K92" i="12"/>
  <c r="M92" i="12" s="1"/>
  <c r="N92" i="12" s="1"/>
  <c r="O92" i="12" s="1"/>
  <c r="K84" i="12"/>
  <c r="M84" i="12" s="1"/>
  <c r="N84" i="12" s="1"/>
  <c r="O84" i="12" s="1"/>
  <c r="K76" i="12"/>
  <c r="M76" i="12" s="1"/>
  <c r="N76" i="12" s="1"/>
  <c r="O76" i="12" s="1"/>
  <c r="K68" i="12"/>
  <c r="M68" i="12" s="1"/>
  <c r="N68" i="12" s="1"/>
  <c r="O68" i="12" s="1"/>
  <c r="K60" i="12"/>
  <c r="M60" i="12" s="1"/>
  <c r="N60" i="12" s="1"/>
  <c r="O60" i="12" s="1"/>
  <c r="K52" i="12"/>
  <c r="M52" i="12" s="1"/>
  <c r="N52" i="12" s="1"/>
  <c r="O52" i="12" s="1"/>
  <c r="K44" i="12"/>
  <c r="M44" i="12" s="1"/>
  <c r="N44" i="12" s="1"/>
  <c r="O44" i="12" s="1"/>
  <c r="K36" i="12"/>
  <c r="M36" i="12" s="1"/>
  <c r="N36" i="12" s="1"/>
  <c r="O36" i="12" s="1"/>
  <c r="K28" i="12"/>
  <c r="M28" i="12" s="1"/>
  <c r="N28" i="12" s="1"/>
  <c r="O28" i="12" s="1"/>
  <c r="K20" i="12"/>
  <c r="M20" i="12" s="1"/>
  <c r="N20" i="12" s="1"/>
  <c r="O20" i="12" s="1"/>
  <c r="K12" i="12"/>
  <c r="M12" i="12" s="1"/>
  <c r="N12" i="12" s="1"/>
  <c r="O12" i="12" s="1"/>
  <c r="K73" i="12"/>
  <c r="M73" i="12" s="1"/>
  <c r="N73" i="12" s="1"/>
  <c r="O73" i="12" s="1"/>
  <c r="K64" i="12"/>
  <c r="M64" i="12" s="1"/>
  <c r="N64" i="12" s="1"/>
  <c r="O64" i="12" s="1"/>
  <c r="K99" i="12"/>
  <c r="M99" i="12" s="1"/>
  <c r="N99" i="12" s="1"/>
  <c r="O99" i="12" s="1"/>
  <c r="K91" i="12"/>
  <c r="M91" i="12" s="1"/>
  <c r="N91" i="12" s="1"/>
  <c r="O91" i="12" s="1"/>
  <c r="K83" i="12"/>
  <c r="M83" i="12" s="1"/>
  <c r="N83" i="12" s="1"/>
  <c r="O83" i="12" s="1"/>
  <c r="K75" i="12"/>
  <c r="M75" i="12" s="1"/>
  <c r="N75" i="12" s="1"/>
  <c r="O75" i="12" s="1"/>
  <c r="K67" i="12"/>
  <c r="M67" i="12" s="1"/>
  <c r="N67" i="12" s="1"/>
  <c r="O67" i="12" s="1"/>
  <c r="K59" i="12"/>
  <c r="M59" i="12" s="1"/>
  <c r="N59" i="12" s="1"/>
  <c r="O59" i="12" s="1"/>
  <c r="K51" i="12"/>
  <c r="M51" i="12" s="1"/>
  <c r="N51" i="12" s="1"/>
  <c r="O51" i="12" s="1"/>
  <c r="K43" i="12"/>
  <c r="M43" i="12" s="1"/>
  <c r="N43" i="12" s="1"/>
  <c r="O43" i="12" s="1"/>
  <c r="K35" i="12"/>
  <c r="M35" i="12" s="1"/>
  <c r="N35" i="12" s="1"/>
  <c r="O35" i="12" s="1"/>
  <c r="K27" i="12"/>
  <c r="M27" i="12" s="1"/>
  <c r="N27" i="12" s="1"/>
  <c r="O27" i="12" s="1"/>
  <c r="K19" i="12"/>
  <c r="M19" i="12" s="1"/>
  <c r="N19" i="12" s="1"/>
  <c r="O19" i="12" s="1"/>
  <c r="K11" i="12"/>
  <c r="M11" i="12" s="1"/>
  <c r="N11" i="12" s="1"/>
  <c r="O11" i="12" s="1"/>
  <c r="K25" i="12"/>
  <c r="M25" i="12" s="1"/>
  <c r="N25" i="12" s="1"/>
  <c r="O25" i="12" s="1"/>
  <c r="K17" i="12"/>
  <c r="M17" i="12" s="1"/>
  <c r="N17" i="12" s="1"/>
  <c r="O17" i="12" s="1"/>
  <c r="K9" i="12"/>
  <c r="M9" i="12" s="1"/>
  <c r="N9" i="12" s="1"/>
  <c r="O9" i="12" s="1"/>
  <c r="K97" i="12"/>
  <c r="M97" i="12" s="1"/>
  <c r="N97" i="12" s="1"/>
  <c r="O97" i="12" s="1"/>
  <c r="K65" i="12"/>
  <c r="M65" i="12" s="1"/>
  <c r="N65" i="12" s="1"/>
  <c r="O65" i="12" s="1"/>
  <c r="K88" i="12"/>
  <c r="M88" i="12" s="1"/>
  <c r="N88" i="12" s="1"/>
  <c r="O88" i="12" s="1"/>
  <c r="K48" i="12"/>
  <c r="M48" i="12" s="1"/>
  <c r="N48" i="12" s="1"/>
  <c r="O48" i="12" s="1"/>
  <c r="K40" i="12"/>
  <c r="M40" i="12" s="1"/>
  <c r="N40" i="12" s="1"/>
  <c r="O40" i="12" s="1"/>
  <c r="K32" i="12"/>
  <c r="M32" i="12" s="1"/>
  <c r="N32" i="12" s="1"/>
  <c r="O32" i="12" s="1"/>
  <c r="K24" i="12"/>
  <c r="M24" i="12" s="1"/>
  <c r="N24" i="12" s="1"/>
  <c r="O24" i="12" s="1"/>
  <c r="K16" i="12"/>
  <c r="M16" i="12" s="1"/>
  <c r="N16" i="12" s="1"/>
  <c r="O16" i="12" s="1"/>
  <c r="K8" i="12"/>
  <c r="M8" i="12" s="1"/>
  <c r="N8" i="12" s="1"/>
  <c r="O8" i="12" s="1"/>
  <c r="E12" i="14"/>
  <c r="L6" i="14" l="1"/>
  <c r="K5" i="12"/>
  <c r="M5" i="12" s="1"/>
  <c r="N5" i="12" l="1"/>
  <c r="O5" i="12" s="1"/>
  <c r="C25" i="9"/>
  <c r="E31" i="6" l="1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2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0" i="5"/>
  <c r="E11" i="5"/>
  <c r="E9" i="5"/>
  <c r="E8" i="5"/>
  <c r="E31" i="5"/>
  <c r="E7" i="5"/>
  <c r="E6" i="5"/>
  <c r="E5" i="5"/>
  <c r="F7" i="4" l="1"/>
  <c r="H4" i="6"/>
  <c r="H5" i="5"/>
  <c r="G31" i="2"/>
  <c r="G25" i="2"/>
  <c r="G42" i="2" l="1"/>
  <c r="G26" i="3"/>
  <c r="D31" i="3" s="1"/>
  <c r="G54" i="2"/>
  <c r="G19" i="2"/>
  <c r="H14" i="3"/>
  <c r="H35" i="1"/>
  <c r="H36" i="1" s="1"/>
  <c r="H28" i="1"/>
  <c r="H29" i="1" s="1"/>
  <c r="G27" i="3" l="1"/>
  <c r="D30" i="3"/>
  <c r="D35" i="3" s="1"/>
  <c r="D37" i="3" s="1"/>
  <c r="H15" i="3"/>
  <c r="G56" i="2"/>
  <c r="F14" i="4" s="1"/>
  <c r="H21" i="1"/>
  <c r="F19" i="4" l="1"/>
  <c r="F25" i="4"/>
  <c r="H22" i="1"/>
  <c r="H38" i="1"/>
  <c r="H39" i="1" s="1"/>
  <c r="C32" i="9" s="1"/>
  <c r="L8" i="14" s="1"/>
  <c r="L10" i="14" s="1"/>
  <c r="J13" i="14" s="1"/>
  <c r="H15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Bentley</author>
  </authors>
  <commentList>
    <comment ref="F7" authorId="0" shapeId="0" xr:uid="{F4B00CB9-F265-4D89-AEE3-74F3D0247C40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8" authorId="0" shapeId="0" xr:uid="{982406B0-F9C7-4DEA-AEAD-26A0BBB3AC9A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9" authorId="0" shapeId="0" xr:uid="{03E50DF1-8332-481D-8C7B-AD98410995BE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10" authorId="0" shapeId="0" xr:uid="{AB077991-974C-40C2-A3FC-FFCE3037C2CB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11" authorId="0" shapeId="0" xr:uid="{05045DAD-DFEF-43BD-ADAF-FDEDDE0590E2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12" authorId="0" shapeId="0" xr:uid="{82CB1759-98FB-46E0-9C5F-EE4BDA3B5595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13" authorId="0" shapeId="0" xr:uid="{D21CDACC-56FA-4E63-96CE-55D9392889E7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14" authorId="0" shapeId="0" xr:uid="{48399F22-CBFF-43EB-BD1D-B7B3B83B5D9B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15" authorId="0" shapeId="0" xr:uid="{554E68C7-3EC0-4A25-89DB-4C01EDF8056F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16" authorId="0" shapeId="0" xr:uid="{97ED27B3-B1D4-4E2C-85C1-F817963AE7FB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17" authorId="0" shapeId="0" xr:uid="{84316CBA-941F-4437-8981-0861F2BE7BB8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18" authorId="0" shapeId="0" xr:uid="{97A86F37-40E8-47F5-80CF-D80F5B71B6E8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19" authorId="0" shapeId="0" xr:uid="{75AA0157-B735-47B6-842B-50B491475635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20" authorId="0" shapeId="0" xr:uid="{FFAD0E5F-6910-4491-B5AF-8C5EE3CF15D5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24" authorId="0" shapeId="0" xr:uid="{9D0B38D0-5D42-4465-A56A-85554AFC3FA6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25" authorId="0" shapeId="0" xr:uid="{AD25D67D-70DD-41E5-B291-95EC749C3AC0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26" authorId="0" shapeId="0" xr:uid="{E11512FF-F677-4F8A-B1CE-581B6BD57D3C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27" authorId="0" shapeId="0" xr:uid="{9AA74AF9-FCFA-45CA-A27E-B1A6BA11F355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31" authorId="0" shapeId="0" xr:uid="{7C6F6D06-D023-462C-82FB-3088B60956EC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32" authorId="0" shapeId="0" xr:uid="{B2292450-0944-4A3E-B476-9C5CAB9ECD6A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33" authorId="0" shapeId="0" xr:uid="{9E4D7614-9CD5-4F4C-933F-80A1579A7270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  <comment ref="F34" authorId="0" shapeId="0" xr:uid="{07424D3E-EE63-42C4-8A6F-EF89C192C8BF}">
      <text>
        <r>
          <rPr>
            <b/>
            <sz val="9"/>
            <color indexed="81"/>
            <rFont val="Tahoma"/>
            <family val="2"/>
          </rPr>
          <t>151 = 5 months
120 = 4 months
90 = 3 months
60 = 2 months
30 = 1 month
Figures may vary per farm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Bentley</author>
  </authors>
  <commentList>
    <comment ref="C24" authorId="0" shapeId="0" xr:uid="{198B85A9-97AF-497A-8048-CE20FA562DAF}">
      <text>
        <r>
          <rPr>
            <b/>
            <sz val="9"/>
            <color indexed="81"/>
            <rFont val="Tahoma"/>
            <charset val="1"/>
          </rPr>
          <t>Gellir newid y cyfnod storio os caiff gwartheg eu sychu yn ystod y flwyddyn.
E.e: 0.90 os yw 90 diwrnod mewn llaeth a 60 diwrnod sych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Bentley</author>
  </authors>
  <commentList>
    <comment ref="P5" authorId="0" shapeId="0" xr:uid="{BFAC3261-899F-4E81-A9D9-DEAFF94D7DFE}">
      <text>
        <r>
          <rPr>
            <b/>
            <sz val="14"/>
            <color indexed="81"/>
            <rFont val="Tahoma"/>
            <family val="2"/>
          </rPr>
          <t>Ammend figures if actual N applied differs from the plan!</t>
        </r>
      </text>
    </comment>
    <comment ref="F7" authorId="0" shapeId="0" xr:uid="{A5641240-DD84-4DFB-8634-F739A42B14DE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10" authorId="0" shapeId="0" xr:uid="{924CD375-4167-4B3E-996A-1BD0B6F5B0D6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13" authorId="0" shapeId="0" xr:uid="{3B3B0CDF-24E6-47F6-81FF-ED0947587100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16" authorId="0" shapeId="0" xr:uid="{A449C124-5597-4347-9269-73D9554B46C2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19" authorId="0" shapeId="0" xr:uid="{62E04943-AE98-4462-9363-B2391ECE6E75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22" authorId="0" shapeId="0" xr:uid="{578C4D8C-261C-47DB-9CAC-213FB7E8B8DF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25" authorId="0" shapeId="0" xr:uid="{3DB7854C-B76A-4C5F-B41F-D500A3403A5A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28" authorId="0" shapeId="0" xr:uid="{D3FABB21-11F6-49D7-98A2-C00C5BCA38D3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31" authorId="0" shapeId="0" xr:uid="{91E86314-F7E4-4597-9C70-5E3ECDB5B6EA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34" authorId="0" shapeId="0" xr:uid="{887A40B2-CA41-4333-8FC2-D1E0791753A8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37" authorId="0" shapeId="0" xr:uid="{3EF651CC-A963-4AE4-9929-DE9C1BC35BA1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40" authorId="0" shapeId="0" xr:uid="{70DE9186-14FC-452C-B655-D2DD9C457B61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43" authorId="0" shapeId="0" xr:uid="{1C2EC604-84CD-455D-B89C-EC9E5CDBA265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46" authorId="0" shapeId="0" xr:uid="{A030A53F-4544-47F8-AF8C-E97E1B2A48FB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49" authorId="0" shapeId="0" xr:uid="{EDD00B3B-A0A1-4C89-97C8-1772ACE9A789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52" authorId="0" shapeId="0" xr:uid="{357B95B1-01AC-447D-B29B-8504B75DAC0D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55" authorId="0" shapeId="0" xr:uid="{59A2EE58-8A3C-4BD6-87CC-CBD8DF86064B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58" authorId="0" shapeId="0" xr:uid="{71608DE4-7872-4C5F-873B-354141DBEF2F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61" authorId="0" shapeId="0" xr:uid="{FD98761F-C8A6-40D1-9908-72972993491F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64" authorId="0" shapeId="0" xr:uid="{C7A2845C-3D7A-4888-BAF4-2AFD8CC79720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67" authorId="0" shapeId="0" xr:uid="{572DD5F8-B9B8-44DB-9224-864579A07F85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70" authorId="0" shapeId="0" xr:uid="{EFB00B76-6AFB-4526-AB02-E48502786A19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73" authorId="0" shapeId="0" xr:uid="{F0C2E172-79BF-4E97-8117-E949D240E4B5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76" authorId="0" shapeId="0" xr:uid="{E0CDC9D6-946C-4AD3-BC71-1EB7ECA065E3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79" authorId="0" shapeId="0" xr:uid="{9D897D01-782E-4AA5-A485-5D558B22B578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82" authorId="0" shapeId="0" xr:uid="{E9929A60-6B97-42D7-9DBF-728A1F7B3678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85" authorId="0" shapeId="0" xr:uid="{9B985448-CC66-415B-9238-DF42C2E5335B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88" authorId="0" shapeId="0" xr:uid="{0557726A-98CF-4032-BF3B-B1EBF542B5E1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91" authorId="0" shapeId="0" xr:uid="{358A68BB-95FB-4D82-B819-E89DE4363E4B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  <comment ref="F94" authorId="0" shapeId="0" xr:uid="{0BBD1720-A383-4C47-9399-2DDED9671BD1}">
      <text>
        <r>
          <rPr>
            <b/>
            <sz val="9"/>
            <color indexed="81"/>
            <rFont val="Tahoma"/>
            <family val="2"/>
          </rPr>
          <t xml:space="preserve">Derived from Organic Manure Plan, can be altered if required. </t>
        </r>
      </text>
    </comment>
  </commentList>
</comments>
</file>

<file path=xl/sharedStrings.xml><?xml version="1.0" encoding="utf-8"?>
<sst xmlns="http://schemas.openxmlformats.org/spreadsheetml/2006/main" count="1961" uniqueCount="486">
  <si>
    <t>litres</t>
  </si>
  <si>
    <t xml:space="preserve">kg </t>
  </si>
  <si>
    <t>ha</t>
  </si>
  <si>
    <t>Slurry - Pigs</t>
  </si>
  <si>
    <t>(Blank)</t>
  </si>
  <si>
    <t>Crop</t>
  </si>
  <si>
    <t>Asparagus</t>
  </si>
  <si>
    <t xml:space="preserve">Autumn or early winter sown wheat </t>
  </si>
  <si>
    <t>Beetroot</t>
  </si>
  <si>
    <t>Brussel sprouts</t>
  </si>
  <si>
    <t>Cabbage</t>
  </si>
  <si>
    <t xml:space="preserve">Calabrese </t>
  </si>
  <si>
    <t>Cauliflower</t>
  </si>
  <si>
    <t xml:space="preserve">Carrots </t>
  </si>
  <si>
    <t>Celery</t>
  </si>
  <si>
    <t xml:space="preserve">Dwarf Bean </t>
  </si>
  <si>
    <t xml:space="preserve">Field beans </t>
  </si>
  <si>
    <t xml:space="preserve">Forage maize </t>
  </si>
  <si>
    <t>Grass</t>
  </si>
  <si>
    <t>Leeks</t>
  </si>
  <si>
    <t xml:space="preserve">Lettuce </t>
  </si>
  <si>
    <t xml:space="preserve">Onions </t>
  </si>
  <si>
    <t>Parsnips</t>
  </si>
  <si>
    <t>Peas</t>
  </si>
  <si>
    <t xml:space="preserve">Potatoes </t>
  </si>
  <si>
    <t>Radish</t>
  </si>
  <si>
    <t xml:space="preserve">Runner beans </t>
  </si>
  <si>
    <t xml:space="preserve">Spring sown wheat </t>
  </si>
  <si>
    <t>Spring barley</t>
  </si>
  <si>
    <t>Sugar beet</t>
  </si>
  <si>
    <t>Swedes</t>
  </si>
  <si>
    <t>Sweetcorn</t>
  </si>
  <si>
    <t>Turnips</t>
  </si>
  <si>
    <t xml:space="preserve">Winter barley </t>
  </si>
  <si>
    <t>Winter oilseed rape</t>
  </si>
  <si>
    <t xml:space="preserve">Manure type </t>
  </si>
  <si>
    <t xml:space="preserve">% available Nitrogen </t>
  </si>
  <si>
    <t>N in each kg/m3</t>
  </si>
  <si>
    <t>kg</t>
  </si>
  <si>
    <t xml:space="preserve">https://datamap.gov.wales/maps/974 </t>
  </si>
  <si>
    <t>mm</t>
  </si>
  <si>
    <t>Other</t>
  </si>
  <si>
    <t>Slurry - Cattle (Unseparated)</t>
  </si>
  <si>
    <t>Slurry - Cattle (Separated - Strainer box)</t>
  </si>
  <si>
    <t>Slurry - Cattle (Separated - Weeping wall)</t>
  </si>
  <si>
    <t>Slurry - Cattle (Separated - Mechanical separator)</t>
  </si>
  <si>
    <t>Slurry - Cattle (Separated - Solid Fraction)</t>
  </si>
  <si>
    <t>Slurry - Pig (Separated - Liquid Fraction)</t>
  </si>
  <si>
    <t>Slurry - Pig (Separated - Solid Fraction)</t>
  </si>
  <si>
    <t>Permitted amount of nitrogen (kg/ha)</t>
  </si>
  <si>
    <t xml:space="preserve">Courgettes </t>
  </si>
  <si>
    <t xml:space="preserve">*** Earth banked lagoons will have a reduced storage capacity due to the sloping internal banks. Slurry wizard can be used to accurately calculate volume accounting for slope factor. </t>
  </si>
  <si>
    <t>kg/ha</t>
  </si>
  <si>
    <t>N Loading Limit</t>
  </si>
  <si>
    <t xml:space="preserve">FYM - Cattle </t>
  </si>
  <si>
    <t>FYM - Pigs</t>
  </si>
  <si>
    <t>FYM - Sheep</t>
  </si>
  <si>
    <t>FYM - Ducks</t>
  </si>
  <si>
    <t>FYM - Horses</t>
  </si>
  <si>
    <t>FYM - Laying Hens</t>
  </si>
  <si>
    <t xml:space="preserve">FYM - Turkeys or broiler chickens </t>
  </si>
  <si>
    <t>Lightly Fouled Water</t>
  </si>
  <si>
    <t>FYM - Goats</t>
  </si>
  <si>
    <t>Farm Sourced Digestate (whole)</t>
  </si>
  <si>
    <t>Blank</t>
  </si>
  <si>
    <t>L</t>
  </si>
  <si>
    <t>M</t>
  </si>
  <si>
    <t>H</t>
  </si>
  <si>
    <t>crop</t>
  </si>
  <si>
    <t>SNS grass</t>
  </si>
  <si>
    <t>SNS arable</t>
  </si>
  <si>
    <t>N/A</t>
  </si>
  <si>
    <t>SMN Analysis</t>
  </si>
  <si>
    <t>RB209</t>
  </si>
  <si>
    <t>FACTS advice</t>
  </si>
  <si>
    <t>Nutrient Management Plan</t>
  </si>
  <si>
    <t>N Max per Crop</t>
  </si>
  <si>
    <t xml:space="preserve">(Other) </t>
  </si>
  <si>
    <t>(Other)</t>
  </si>
  <si>
    <t>Total if calculated</t>
  </si>
  <si>
    <t>Total if other</t>
  </si>
  <si>
    <t xml:space="preserve">Umbillical </t>
  </si>
  <si>
    <r>
      <t>m</t>
    </r>
    <r>
      <rPr>
        <vertAlign val="superscript"/>
        <sz val="12"/>
        <color theme="1"/>
        <rFont val="Arial"/>
        <family val="2"/>
      </rPr>
      <t>2</t>
    </r>
  </si>
  <si>
    <r>
      <t>m</t>
    </r>
    <r>
      <rPr>
        <vertAlign val="superscript"/>
        <sz val="12"/>
        <color theme="1"/>
        <rFont val="Arial"/>
        <family val="2"/>
      </rPr>
      <t>3</t>
    </r>
  </si>
  <si>
    <r>
      <t>m</t>
    </r>
    <r>
      <rPr>
        <b/>
        <vertAlign val="superscript"/>
        <sz val="12"/>
        <color theme="1"/>
        <rFont val="Arial"/>
        <family val="2"/>
      </rPr>
      <t>3</t>
    </r>
  </si>
  <si>
    <r>
      <t>m</t>
    </r>
    <r>
      <rPr>
        <b/>
        <vertAlign val="superscript"/>
        <sz val="12"/>
        <rFont val="Arial"/>
        <family val="2"/>
      </rPr>
      <t>3</t>
    </r>
  </si>
  <si>
    <r>
      <t>[1B] m</t>
    </r>
    <r>
      <rPr>
        <b/>
        <vertAlign val="superscript"/>
        <sz val="12"/>
        <rFont val="Arial"/>
        <family val="2"/>
      </rPr>
      <t xml:space="preserve">3 </t>
    </r>
  </si>
  <si>
    <t>Cropped area</t>
  </si>
  <si>
    <t>N per crop</t>
  </si>
  <si>
    <t xml:space="preserve">**** Statuatory freeboard for earth banked stores 750mm, concrete and steel 300mm. Reduce depth by freeboard requirement. </t>
  </si>
  <si>
    <t>Surface applied</t>
  </si>
  <si>
    <t>FYM</t>
  </si>
  <si>
    <t>Soil incorporated (24 hours after application)</t>
  </si>
  <si>
    <t xml:space="preserve">N/A </t>
  </si>
  <si>
    <t>15 [20]</t>
  </si>
  <si>
    <t>25 [30]</t>
  </si>
  <si>
    <t>40-80%</t>
  </si>
  <si>
    <t>10 [15]</t>
  </si>
  <si>
    <t>35 [40]</t>
  </si>
  <si>
    <t>30 [35]</t>
  </si>
  <si>
    <t>5 [10]</t>
  </si>
  <si>
    <t>20 [25]</t>
  </si>
  <si>
    <t>35 [50]</t>
  </si>
  <si>
    <t>-</t>
  </si>
  <si>
    <t>40 [45]</t>
  </si>
  <si>
    <t>30 [40]</t>
  </si>
  <si>
    <t>Note: If actual area spread or amount of crop available N from manures differs from the plan in 3.2, update actual figures in column F and P</t>
  </si>
  <si>
    <t>Note: If "other" organic manure is spread, input own total nitrogen content figure in Column K - if deleted formula can be copied from another cell</t>
  </si>
  <si>
    <t>Asbaragws</t>
  </si>
  <si>
    <t>Gwenith a heuir yn yr hydref neu ddechrau’r gaeaf</t>
  </si>
  <si>
    <t>Betys</t>
  </si>
  <si>
    <t>Ysgewyll Brwsel</t>
  </si>
  <si>
    <t>Bresych</t>
  </si>
  <si>
    <t>Blodfresych</t>
  </si>
  <si>
    <t>Moron</t>
  </si>
  <si>
    <t>Seleri</t>
  </si>
  <si>
    <t xml:space="preserve">Cougettes </t>
  </si>
  <si>
    <t>Corffa</t>
  </si>
  <si>
    <t>Ffa maes</t>
  </si>
  <si>
    <t>Indrawn porthiant</t>
  </si>
  <si>
    <t>Porfa</t>
  </si>
  <si>
    <t>Cennin</t>
  </si>
  <si>
    <t>Letys</t>
  </si>
  <si>
    <t>Winwns/Nionod</t>
  </si>
  <si>
    <t>Pannas</t>
  </si>
  <si>
    <t>Pys</t>
  </si>
  <si>
    <t>Tatws</t>
  </si>
  <si>
    <t>Radis</t>
  </si>
  <si>
    <t>Ffa dringo</t>
  </si>
  <si>
    <t>Gwenith a heuir yn y gwanwyn</t>
  </si>
  <si>
    <t>Haidd gwanwyn</t>
  </si>
  <si>
    <t>Betys siwgr</t>
  </si>
  <si>
    <t>Erfin</t>
  </si>
  <si>
    <t>India corn</t>
  </si>
  <si>
    <t>Maip</t>
  </si>
  <si>
    <t>Haidd gaeaf</t>
  </si>
  <si>
    <t>Rêp had olew y gaeaf</t>
  </si>
  <si>
    <t xml:space="preserve">Tail – Gwartheg </t>
  </si>
  <si>
    <t xml:space="preserve">Tail – Moch </t>
  </si>
  <si>
    <t xml:space="preserve">Tail – Defaid </t>
  </si>
  <si>
    <t xml:space="preserve">Tail – Hwyaid </t>
  </si>
  <si>
    <t xml:space="preserve">Tail – Ceffylau </t>
  </si>
  <si>
    <t xml:space="preserve">Tail – Ieir Dodwy </t>
  </si>
  <si>
    <t xml:space="preserve">Tail – Tyrcwn ac ieir bwyta </t>
  </si>
  <si>
    <t>Slyri – Gwartheg (Heb ei wahanu)</t>
  </si>
  <si>
    <t xml:space="preserve">Slyri – Moch </t>
  </si>
  <si>
    <t>Slyri – Gwartheg (Wedi’i wahanu – Bocs hidlo)</t>
  </si>
  <si>
    <t>Slyri – Gwartheg (Wedi’i wahanu – storfa wal hidlo (weeping wall))</t>
  </si>
  <si>
    <t>Slyri – Gwartheg (Wedi’i wahanu – Gwahanydd mecanyddol)</t>
  </si>
  <si>
    <t>Slyri – Gwartheg (Wedi’i wahanu – Ffracsiwn solet)</t>
  </si>
  <si>
    <t>Slyri - Moch (Wedi’i wahanu – Ffracsiwn hylif)</t>
  </si>
  <si>
    <t>Slyri – Moch (Wedi’i wahanu – Ffracsiwn solet)</t>
  </si>
  <si>
    <t xml:space="preserve">Dŵr Brwnt / Budr </t>
  </si>
  <si>
    <t xml:space="preserve">Tail – Geifr </t>
  </si>
  <si>
    <t>Farm Based Digestate (whole)</t>
  </si>
  <si>
    <t>Enw  neu rif y cae</t>
  </si>
  <si>
    <t>Arwynebedd dan gnwd (ha)</t>
  </si>
  <si>
    <t xml:space="preserve"> Math o gnwd </t>
  </si>
  <si>
    <t>Nmax (o Tabl 4.1) (kg/ha)</t>
  </si>
  <si>
    <t xml:space="preserve">Cyfanswm Nmax (kg) </t>
  </si>
  <si>
    <t>Math (o Dabl) (4.2)</t>
  </si>
  <si>
    <t>Swm i’w  ychwanegu (t)</t>
  </si>
  <si>
    <t>Cyfanswm y nitrogen sydd ynddo (o Tabl 4.2) (kg/tunnell)</t>
  </si>
  <si>
    <t xml:space="preserve">Argaeledd nitrogen </t>
  </si>
  <si>
    <t xml:space="preserve">Nitrogen sydd ar gael i gnydau </t>
  </si>
  <si>
    <t>N a ddisgwylir o wrtaith N artiffisial (kg)</t>
  </si>
  <si>
    <t>Cyfanswm y nitrogen sydd ar gael</t>
  </si>
  <si>
    <t>Y gwahaniaeth rhwng Cyfanswm y Terfyn Nitrogen (kg) a chyfanswm y Nitrogen sydd ar gael</t>
  </si>
  <si>
    <t>Cydymffurfio â’r Terfyn Nitrogen – *ceir eithriadau, gweler y canllaw</t>
  </si>
  <si>
    <t xml:space="preserve">Nodiadau – gan gynnwys eithriadau </t>
  </si>
  <si>
    <t>Cynnwys</t>
  </si>
  <si>
    <t>Nitrogen Tail Da Byw</t>
  </si>
  <si>
    <t>Y Terfyn Nitrogen</t>
  </si>
  <si>
    <t>Glaswellt - hyd at dri thoriad</t>
  </si>
  <si>
    <t>glaswellt - mwy na thri thoriad</t>
  </si>
  <si>
    <t>Glaswellt - mwy na thri thoriad</t>
  </si>
  <si>
    <t>Tail</t>
  </si>
  <si>
    <t xml:space="preserve">Tail Ieir Dodwy </t>
  </si>
  <si>
    <t>Slyri a Dŵr Budr</t>
  </si>
  <si>
    <t>Slyri – Gwartheg  - hylif - Surface applied</t>
  </si>
  <si>
    <t>Slyri – Gwartheg  - hylif - Soil incorporated (6 hours after application)</t>
  </si>
  <si>
    <t>Slyri – Gwartheg  - hylif - - Band spread</t>
  </si>
  <si>
    <t>Slyri – Gwartheg  - hylif -  Shallow injected</t>
  </si>
  <si>
    <t>Dŵr Budr</t>
  </si>
  <si>
    <t>Slyri – Gwartheg (Wedi’i wahanu – Ffracsiwn solet) - Surface applied</t>
  </si>
  <si>
    <t>Slyri – Gwartheg (Wedi’i wahanu – Ffracsiwn solet) - Soil incorporated (24 hours after application)</t>
  </si>
  <si>
    <t>Slyri - Moch  - hylif - Surface applied</t>
  </si>
  <si>
    <t>Slyri - Moch  - hylif - Soil incorporated (6 hours after application)</t>
  </si>
  <si>
    <t>Slyri - Moch  - hylif - Band spread</t>
  </si>
  <si>
    <t>Slyri - Moch  - hylif - Shallow injected</t>
  </si>
  <si>
    <t>Slyri – Moch (Wedi’i wahanu – Ffracsiwn solet) - Surface applied</t>
  </si>
  <si>
    <t>Slyri – Moch (Wedi’i wahanu – Ffracsiwn solet) - Soil incorporated (24 hours after application)</t>
  </si>
  <si>
    <t>Slyri Moch</t>
  </si>
  <si>
    <t>Math</t>
  </si>
  <si>
    <t xml:space="preserve">
Dull ymgeisio</t>
  </si>
  <si>
    <t>Dull ymgeisio</t>
  </si>
  <si>
    <t>Deunydd sych</t>
  </si>
  <si>
    <t xml:space="preserve">
Pridd Tywodlyd / Bas</t>
  </si>
  <si>
    <t xml:space="preserve">Pridd Canolig / Trwm </t>
  </si>
  <si>
    <t>Pridd Tywodlyd / Bas</t>
  </si>
  <si>
    <t xml:space="preserve">
Pob math o bridd</t>
  </si>
  <si>
    <t>Am ragor o wybodaeth, gwiriwch RB209</t>
  </si>
  <si>
    <t>[ ] = defnydd ar gyfer rêp had olew gaeaf a chnydio glaswelltir</t>
  </si>
  <si>
    <t>Cofnod o’r gwir wasgariadau o wrtaith nitrogen</t>
  </si>
  <si>
    <t xml:space="preserve">Enw neu rif y cae  </t>
  </si>
  <si>
    <t>Cnwd</t>
  </si>
  <si>
    <t>Dyddiad
Hau</t>
  </si>
  <si>
    <t>Cynnyrch (os yw’n gnwd âr) neu ddull rheoli (os yw’n borfa)</t>
  </si>
  <si>
    <t>Arwynebedd a daenwyd (ha) (
gweler nodyn)</t>
  </si>
  <si>
    <r>
      <t>Cyfanswm a daenwyd (t/m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)</t>
    </r>
  </si>
  <si>
    <t>Dyddiad(au) taenu</t>
  </si>
  <si>
    <t>Dull</t>
  </si>
  <si>
    <t>Tail Organig</t>
  </si>
  <si>
    <t xml:space="preserve">
Cyfanswm Nitrogen</t>
  </si>
  <si>
    <t xml:space="preserve">Cyfanswm y nitrogen organig a ddefnyddir (kg/ha) </t>
  </si>
  <si>
    <t xml:space="preserve">
Llwytho nitrogen o dail organig</t>
  </si>
  <si>
    <t>Dyddiad</t>
  </si>
  <si>
    <t>Swm y lledaeniad Nitrogen (kg/ha)</t>
  </si>
  <si>
    <t>Cyfanswm y cnwd sydd ar gael nitrogen o dail organig yn y tymor tyfu (kg/ha)</t>
  </si>
  <si>
    <t>Cyfanswm cyflenwad N cnwd</t>
  </si>
  <si>
    <t xml:space="preserve">
2 yn torri silwair</t>
  </si>
  <si>
    <t xml:space="preserve">Gwrtaith a weithgynhyrchwyd </t>
  </si>
  <si>
    <t>Enw neu rif y cae</t>
  </si>
  <si>
    <t xml:space="preserve">Arwynebedd Maes </t>
  </si>
  <si>
    <t>Arwynebedd y taenir gwrtaith a weithgynhyrchwyd arno (ha)</t>
  </si>
  <si>
    <t>Cyfanswm optimaidd o nitrogen y dylid ei daenu (kg)</t>
  </si>
  <si>
    <t>Cyfanswm y nitrogen sydd ar gael i’r cnwd o dail organig (kg)</t>
  </si>
  <si>
    <t>Y cyfanswm optimaidd o wrtaith a weithgynhyrchwyd sydd ei angen (kg)</t>
  </si>
  <si>
    <t>Y dyddiad(au) y bwriedir taenu</t>
  </si>
  <si>
    <t>Cyfanswm y gwrtaith gweithgynhyrchu y bwriedir ei wasgaru (kg/ha)</t>
  </si>
  <si>
    <t>Cynllun ar gyfer gwrtaith a weithgynhyrchwyd</t>
  </si>
  <si>
    <t>Arwynebedd y taenir tail organig  arno (ha)</t>
  </si>
  <si>
    <t>Math*</t>
  </si>
  <si>
    <t>Math - Arall**</t>
  </si>
  <si>
    <t>Tail organig a fydd yn cael ei daenu</t>
  </si>
  <si>
    <t>nifer y ceisiadau</t>
  </si>
  <si>
    <t>% o’r Nitrogen sydd ar gael i’r cnwd (sheet 5.1)</t>
  </si>
  <si>
    <t>Cyfanswm y nitrogen sydd ar gael i’r cnwd yn y tymor tyfu (kg/ha)</t>
  </si>
  <si>
    <t>Cyfanswm nitrogen y cae sydd ar gael i’r cnwd yn y tymor tyfu (kg/ha)</t>
  </si>
  <si>
    <t>Cynllun ar gyfer y nitrogen sydd ar gael mewn tail</t>
  </si>
  <si>
    <t>* Nodwch y math(au) o dail fydd yn cael ei wasgaru (bydd y gwymplen hon yn dangos y categorïau a restrir yn Nhabl 4.2 ar gyfer cyfrif Cyfanswm Nitrogen)</t>
  </si>
  <si>
    <t>** Mae sawl lle yn cynnig gwybodaeth i’ch helpu i asesu’r nitrogen sydd ar gael i’r cnwd mewn tail, gan gynnwys cynghorwyr FACTS, meddalwedd PLANET a’r Canllaw Rheoli Maethynnau - “RB209”.</t>
  </si>
  <si>
    <t>âr</t>
  </si>
  <si>
    <t xml:space="preserve">Enw neu rif y cae </t>
  </si>
  <si>
    <t>Arwynebedd a fydd yn cael gwrtaith nitrogen (ha)</t>
  </si>
  <si>
    <t>Cynllun ar gyfer y cyfanswm optimaidd o nitrogen sydd ar gael y dylid ei daenu</t>
  </si>
  <si>
    <t>Y math o gnwd</t>
  </si>
  <si>
    <t>Cyflenwad Nitrogen yn y Pridd (CNP)</t>
  </si>
  <si>
    <t>Dull o bennu CNP</t>
  </si>
  <si>
    <t xml:space="preserve">Y mis y caiff y cnwd ei blannu  </t>
  </si>
  <si>
    <t>Y cyfanswm optimaidd  o nitrogen y dylid ei daenu</t>
  </si>
  <si>
    <t xml:space="preserve">Dull o bennu’r cyfanswm optimaidd o nitrogen </t>
  </si>
  <si>
    <t>Dros dro</t>
  </si>
  <si>
    <t>Parhaol</t>
  </si>
  <si>
    <t xml:space="preserve">Math o Dda Byw </t>
  </si>
  <si>
    <t xml:space="preserve">Nifer Anifeiliaid </t>
  </si>
  <si>
    <t xml:space="preserve">Nifer y dyddiau ar y daliad (rhwng 1 Hydref a 1 Ebrill) </t>
  </si>
  <si>
    <t>Faint o dail a gynhyrchir gan bob anifail y dydd (kg)</t>
  </si>
  <si>
    <t>Cyfanswm y tail a gynhyrchir yn y cyfnod 1 Hydref i 1 Ebrill (kg)</t>
  </si>
  <si>
    <t xml:space="preserve">Ffactor dwysedd </t>
  </si>
  <si>
    <t>Faint a gynhyrchir (litrau)</t>
  </si>
  <si>
    <t xml:space="preserve">Faint a gynhyrchir (m3) </t>
  </si>
  <si>
    <t xml:space="preserve">Ieir sy’n cynhyrchu wyau i’w bwyta gan bobl </t>
  </si>
  <si>
    <t xml:space="preserve">O dan 17 wythnos </t>
  </si>
  <si>
    <t xml:space="preserve">O 17 wythnos </t>
  </si>
  <si>
    <t xml:space="preserve">Ieir a gedwir am eu cig </t>
  </si>
  <si>
    <t>leir a fegir ar gyfer bridio</t>
  </si>
  <si>
    <t>O dan 25 wythnos</t>
  </si>
  <si>
    <t>O 25 wythnos</t>
  </si>
  <si>
    <t xml:space="preserve">Tyrcwn </t>
  </si>
  <si>
    <t>Gwryw</t>
  </si>
  <si>
    <t xml:space="preserve">Benyw </t>
  </si>
  <si>
    <t>Hwyaid</t>
  </si>
  <si>
    <t>Estrysod</t>
  </si>
  <si>
    <t>Cyfanswm a Gynhyrchir (litrau)</t>
  </si>
  <si>
    <t>litrau</t>
  </si>
  <si>
    <t xml:space="preserve">
Cyfran a gasglwyd %</t>
  </si>
  <si>
    <t>Tail dofednod a gynhyrchir (yr holl ffigurau gan gynnwys sarn (deunydd gwely))</t>
  </si>
  <si>
    <t xml:space="preserve">* Nid yw capasiti’r storfa slyri yn cynnwys y capasiti dros ben y mae’r rheoliadau’n gofyn amdano. Rhaid sicrhau bod storfeydd slyri o adeiladwaith addas. Gweler Atodiad 6 am y manylion. </t>
  </si>
  <si>
    <t xml:space="preserve">** Gallwch ddefnyddio “slurry wizard” i gyfrif capasiti lagŵn slyri </t>
  </si>
  <si>
    <t>Yn achos storfa gron sydd uwchlaw’r ddaear:</t>
  </si>
  <si>
    <t>Yn achos storfa sy’n sgwâr neu’n betryal: ***</t>
  </si>
  <si>
    <t>Capasiti hysbys y storfa (m3)**</t>
  </si>
  <si>
    <t>Cyfrifwch faint y storfa slyri sydd ar gael ar y safle*</t>
  </si>
  <si>
    <t>Capasiti Storio Slyri</t>
  </si>
  <si>
    <t xml:space="preserve">Hyd (m) </t>
  </si>
  <si>
    <t xml:space="preserve">lled (m) </t>
  </si>
  <si>
    <t>cyfaint mewn (m3)</t>
  </si>
  <si>
    <t>dyfnder (m) 
cymryd i ffwrdd rhyddfwrdd****</t>
  </si>
  <si>
    <t xml:space="preserve">radiws (m) </t>
  </si>
  <si>
    <t xml:space="preserve">uchder (m) </t>
  </si>
  <si>
    <t>[1N]Cyfanswm capasiti’r storfa slyri (m3)</t>
  </si>
  <si>
    <t xml:space="preserve">Cyfanswm y slyri a gynhyrchwyd </t>
  </si>
  <si>
    <t xml:space="preserve">Y gwahaniaeth rhwng capasiti’r storfa a’r slyri a gynhyrchwyd </t>
  </si>
  <si>
    <t xml:space="preserve">Slyri Moch </t>
  </si>
  <si>
    <t>Math o slyri moch (pur)</t>
  </si>
  <si>
    <t xml:space="preserve">Nifer y Stoc </t>
  </si>
  <si>
    <t>O 7 kg ond llai na 13 kg</t>
  </si>
  <si>
    <t>O 13 kg ond llai na 31 kg</t>
  </si>
  <si>
    <t>O 31 kg ond llai na 66 kg</t>
  </si>
  <si>
    <t>Ar fwyd sych</t>
  </si>
  <si>
    <t>Bwydir â hylif</t>
  </si>
  <si>
    <t>O 66 kg</t>
  </si>
  <si>
    <t>Bwriedir i’w lladd – ar fwyd sych</t>
  </si>
  <si>
    <t>Bwriedir i’w lladd – bwydir â hylif</t>
  </si>
  <si>
    <t>Hychod a fwriedir ar gyfer bridio, cyn cael eu torllwyth gyntaf</t>
  </si>
  <si>
    <t>Hychod (gan gynnwys torllwythi hyd at 7 kg</t>
  </si>
  <si>
    <t>Baeddod bridio o 66 kg hyd at 150 kg</t>
  </si>
  <si>
    <t>Baeddod bridio dros 150 k</t>
  </si>
  <si>
    <t>Slyri pur</t>
  </si>
  <si>
    <t>Cyfaint y Carthion Dyddiol (litrau)</t>
  </si>
  <si>
    <t>Nifer y dyddiau o slyri pur a gesglir yn y cyfnod storio</t>
  </si>
  <si>
    <t>Faint a gynhyrchir yn ystod y cyfnod storio</t>
  </si>
  <si>
    <t>m3</t>
  </si>
  <si>
    <t xml:space="preserve"> Cyfran a gasglwyd %</t>
  </si>
  <si>
    <t xml:space="preserve">Dŵr golchion </t>
  </si>
  <si>
    <t>Math o fochyn</t>
  </si>
  <si>
    <t>Hychod â thorllwyth hyd at 7 kg</t>
  </si>
  <si>
    <t>Banwesi heb gael baedd a baeddod bridio</t>
  </si>
  <si>
    <t>Perchyll diddwyn (7 – 12 kg)</t>
  </si>
  <si>
    <t>Perchyll diddwyn (13 – 30 kg)</t>
  </si>
  <si>
    <t>Moch stôr (31 – 65 kg)</t>
  </si>
  <si>
    <t>Moch tew (66 kg a throsodd)</t>
  </si>
  <si>
    <t>Litrau am bob lle mochyn bob wythnos</t>
  </si>
  <si>
    <t>Dyddiau</t>
  </si>
  <si>
    <t>Dŵr golchion (Ychwanegwch eich gwerthoedd eich hun isod os gwyddoch)</t>
  </si>
  <si>
    <t xml:space="preserve">Gwir Ffigur Dŵr Golchi (os yn hysbys) </t>
  </si>
  <si>
    <t>Dŵr Glaw</t>
  </si>
  <si>
    <t xml:space="preserve">Dŵr Ffo Brwnt (Budr) arall </t>
  </si>
  <si>
    <t xml:space="preserve">Cyfanswm y slyri moch a gynhyrchir yn y cyfnod storio </t>
  </si>
  <si>
    <t>Cyfaint mewn (litrau)</t>
  </si>
  <si>
    <t xml:space="preserve">[1M]Cyfanswm y slyri moch a gynhyrchir yn y cyfnod storio </t>
  </si>
  <si>
    <t xml:space="preserve">Dŵr ychwanegol sy’n dod i storfeydd – gan gynnwys dŵr glaw ar storfeydd heb glawr, dŵr golchion a dŵr ffo, gan gynnwys o fuarthau, claddfeydd silwair a thoeon. </t>
  </si>
  <si>
    <t>[1D] Glaw nodweddiadol yn ystod y cyfnod storio (mm)</t>
  </si>
  <si>
    <t xml:space="preserve">Mae data glawiad y cyfnod storio 5 mis i’w gweld ar y ddolen isod. </t>
  </si>
  <si>
    <t>[1E] Cyfaint mewn (m3)</t>
  </si>
  <si>
    <t>Cyfanswm dŵr y golchion wrth gynhyrchu llaeth</t>
  </si>
  <si>
    <t>Nifer y buchod</t>
  </si>
  <si>
    <t>Cyfaint dŵr golchi dyddiol fesul buwch (litres)</t>
  </si>
  <si>
    <t xml:space="preserve">Ffactor trosi’r cyfnod storio </t>
  </si>
  <si>
    <t>[1J] Cyfanswm dŵr y golchion wrth gynhyrchu llaeth (m3)</t>
  </si>
  <si>
    <t xml:space="preserve">[1k] Yr holl ddŵr brwnt (budr) sy’n llifo i storfeydd slyri (m3) </t>
  </si>
  <si>
    <t>[1L] Cyfanswm y slyri a gynhyrchir mewn cyfnod storio (m3)</t>
  </si>
  <si>
    <t>Math o dda byw</t>
  </si>
  <si>
    <t>Gwartheg</t>
  </si>
  <si>
    <t>Llo (pob categori yn cynnwys cig llo) hyd at 3 mis</t>
  </si>
  <si>
    <t>Buwch odro hyd at y llo cyntaf</t>
  </si>
  <si>
    <t>O 3 mis ac o dan 13 mis</t>
  </si>
  <si>
    <t>O 13 mis hyd at y llo cyntaf</t>
  </si>
  <si>
    <t>Cynnyrch llaeth blynyddol dros 9,000 litr</t>
  </si>
  <si>
    <t>Cynnyrch llaeth blynyddol 6,000 – 9,000 litr</t>
  </si>
  <si>
    <t>Cynnyrch llaeth blynyddol yn llai na 6,000 litr</t>
  </si>
  <si>
    <t>Buchod neu fustycha hyd at 25 mis</t>
  </si>
  <si>
    <t>O 13 mis ac o dan 25 mis</t>
  </si>
  <si>
    <t>Buchod neu fustycha o 25 mis</t>
  </si>
  <si>
    <t>Anifeiliaid benyw neu fustycha i’w lladd</t>
  </si>
  <si>
    <t xml:space="preserve">Anifeiliaid bridio benyw sy’n pwyso 500 kg neu lai </t>
  </si>
  <si>
    <t>Anifeiliaid bridio benyw sy’n pwyso dros 500 kg</t>
  </si>
  <si>
    <t>Teirw</t>
  </si>
  <si>
    <t>Nid ar gyfer bridio, 3 mis a throsodd</t>
  </si>
  <si>
    <t>Bridio – o 3 mis ac o dan 25 mis</t>
  </si>
  <si>
    <t>Bridio – o 25 mis</t>
  </si>
  <si>
    <t xml:space="preserve">Defaid </t>
  </si>
  <si>
    <t>O 6 mis hyd at 9 mis</t>
  </si>
  <si>
    <t>O 9 mis hyd at yr oena cyntaf, yr hwrdda cyntaf neu’r lladd</t>
  </si>
  <si>
    <t>Ar ôl wyna neu hwrddab</t>
  </si>
  <si>
    <t>Pwyso llai na 60 kg</t>
  </si>
  <si>
    <t>Pwyso dros 60 kg</t>
  </si>
  <si>
    <t>Geifr, Ceirw, Ceffylau</t>
  </si>
  <si>
    <t>Gafr</t>
  </si>
  <si>
    <t>Carw</t>
  </si>
  <si>
    <t>Bridio</t>
  </si>
  <si>
    <t>Arall</t>
  </si>
  <si>
    <t>Ceffyl</t>
  </si>
  <si>
    <t>[1A] litrau</t>
  </si>
  <si>
    <t>Cyfanswm cyfaint y slyri o wartheg, defaid, geifr, ceirw a cheffylau yn ystod y cyfnod storio</t>
  </si>
  <si>
    <t>Cynnyrch slyri gwartheg, defaid, geifr, ceirw (yn seiliedig ar slyri heb ei wanhau)</t>
  </si>
  <si>
    <t>* Llenwch hwn dim ond os ydych yn cynhyrchu slyri (yn ôl diffiniad y canllaw)</t>
  </si>
  <si>
    <t>Gwartheg*</t>
  </si>
  <si>
    <t>Defaid*</t>
  </si>
  <si>
    <t>Geifr, Ceirw, Ceffylau*</t>
  </si>
  <si>
    <t>Math o dail</t>
  </si>
  <si>
    <t xml:space="preserve">Cyfanswm (t neu m3) </t>
  </si>
  <si>
    <t>Cyfanswm y nitrogen sydd ynddo (kg/t neu kg/m3)</t>
  </si>
  <si>
    <t xml:space="preserve">Cyfanswm nitrogen (kg) </t>
  </si>
  <si>
    <t>[2H] Cyfanswm Nitrogen o’r Daliad i Fan Arall (kg)</t>
  </si>
  <si>
    <t xml:space="preserve">Tail Da Byw o’r Daliad i Fan Arall </t>
  </si>
  <si>
    <t xml:space="preserve">Cyfanswm (t) </t>
  </si>
  <si>
    <t>Cyfanswm y nitrogen sydd ynddo (kg/t)</t>
  </si>
  <si>
    <t>[2F] Cyfanswm y Nitrogen i’r Daliad o Fan Arall (kg N/bl)</t>
  </si>
  <si>
    <t>Tail da byw wedi’i fewngludo</t>
  </si>
  <si>
    <t>Nodyn: Sicrhewch fod dyddiad, maint a manylion y cyflenwr yn cael eu cofnodi ar gyfer pob mewnforio</t>
  </si>
  <si>
    <t>Cyfanswm y nitrogen a gynhyrchir gan dda byw ar y daliad</t>
  </si>
  <si>
    <t xml:space="preserve">Math o dda byw </t>
  </si>
  <si>
    <t>Nifer y stoc</t>
  </si>
  <si>
    <t>Cyfanswm y nitrogen a gynhyrchir gan bob uned o stoc (kg/blwyddyn)</t>
  </si>
  <si>
    <t>Cyfanswm y nitrogen a gynhyrchwyd</t>
  </si>
  <si>
    <t>Cyfaint y carthion dyddiol (litrau)</t>
  </si>
  <si>
    <r>
      <t xml:space="preserve">Nifer y diwrnodau y cesglir slyri yn ystod y cyfnod storio </t>
    </r>
    <r>
      <rPr>
        <b/>
        <i/>
        <sz val="12"/>
        <color theme="1"/>
        <rFont val="Arial"/>
        <family val="2"/>
      </rPr>
      <t>(see note)</t>
    </r>
  </si>
  <si>
    <t>Cyfaint a gynhyrchir yn y cyfnod storio</t>
  </si>
  <si>
    <t>Cyfanswm Nitrogen Gwartheg</t>
  </si>
  <si>
    <t xml:space="preserve">Cyfanswm Nitrogen Defaid </t>
  </si>
  <si>
    <t xml:space="preserve">Cyfanswm Nitrogen Geifr, Ceirw, Ceffylau </t>
  </si>
  <si>
    <t>Moch</t>
  </si>
  <si>
    <t xml:space="preserve">Cyfanswm Nitrogen Moch </t>
  </si>
  <si>
    <t>Dofednod</t>
  </si>
  <si>
    <t xml:space="preserve">Cyfanswm Nitrogen Dofednod </t>
  </si>
  <si>
    <t>[2G] Cyfanswm y nitrogen a gynhyrchir gan dda byw ar y daliad</t>
  </si>
  <si>
    <t>Ieir a ddefnyddir i gynhyrchu wyau i’w bwyta gan bobl</t>
  </si>
  <si>
    <t>O dan 17 wythnos oed</t>
  </si>
  <si>
    <t>O 17 wythnos (mewn cewyll)</t>
  </si>
  <si>
    <t>O 17 wythnos (nid mewn cewyll)</t>
  </si>
  <si>
    <t>Ieir a fegir ar gyfer cig</t>
  </si>
  <si>
    <t>Ieir a fegir ar gyfer bridio</t>
  </si>
  <si>
    <t>O dan 25 wythnos oed</t>
  </si>
  <si>
    <t>Tyrcwn</t>
  </si>
  <si>
    <t>Benyw</t>
  </si>
  <si>
    <t>Bwriedir i’w lladd</t>
  </si>
  <si>
    <t>Hychod (gan gynnwys torllwythi hyd at 7 kg) ar ddiet yn cynnwys asidau amino synthetig ychwanegol</t>
  </si>
  <si>
    <t>Hychod (gan gynnwys torllwythi hyd at 7 kg) ar ddiet heb asidau amino synthetig ychwanegol</t>
  </si>
  <si>
    <t>Baeddod bridio dros 150 kg</t>
  </si>
  <si>
    <t>Buwch odro ar ôl magu llo cyntaf</t>
  </si>
  <si>
    <t>Anifeiliaid bridio benyw sy’n pwyso 500 kg neu lai</t>
  </si>
  <si>
    <t xml:space="preserve">
Dyddiau</t>
  </si>
  <si>
    <t>Arwynebedd (ha) dan borfa neu gnwd gan gynnwys tir comin</t>
  </si>
  <si>
    <t xml:space="preserve">Terfyn Nitrogen y Daliad </t>
  </si>
  <si>
    <t>[2A] Cyfanswm arwynebedd (ha)</t>
  </si>
  <si>
    <t>[2B] Cyfanswm Terfyn Nitrogen y daliad o dail da byw (kg)</t>
  </si>
  <si>
    <t>[2I]Nitrogen a gynhyrchir net (gan gyfrif tail i/o leoedd eraill)</t>
  </si>
  <si>
    <t>Y gwahaniaeth rhwng capasiti N a’r N a gynhyrchir</t>
  </si>
  <si>
    <t>Cydymffurfio â’r terfyn nitrogen o 170kg/ha</t>
  </si>
  <si>
    <t>* Mae’r ffigur hwn yn cael ei gyfrifo drwy luosi’r ardal bori neu gnydau a’i luosi â 170.</t>
  </si>
  <si>
    <t>V 2 c</t>
  </si>
  <si>
    <t>Gweithlyfr Fferm - Rheoliadau Adnoddau Dŵr (Rheoli Llygredd Amaethyddol) (Cymru) 2021</t>
  </si>
  <si>
    <t>Dyddiad y Cofnod *</t>
  </si>
  <si>
    <t>Cynlluniwyd y gweithlyfr digidol hwn gan Llywodraeth Cymru er mwyn cefnogi ffermwyr a rheolwyr tir i gydymffurfio â gofynion cadw cofnodion y Rheoliadau Adnoddau Dŵr (Rheoli Llygredd Amaethyddol) (Cymru) 2021.</t>
  </si>
  <si>
    <t>Nid yw defnyddio’r gweithlyfr hwn yn orfodol, fodd bynnag, dylech sicrhau eich bod wedi ymgymryd â’r holl gyfrifiadau gofynnol a’ch bod yn gallu dangos y cofnodion os gofynnwyd amdanynt at bwrpas archwiliad.</t>
  </si>
  <si>
    <t>Mae’r gweithlyfr hwn yn defnyddio cyfrifiadau awtomatig sy’n seiliedig ar y gwerthoedd cyfeirnod fel meant yn ymddangos yn y ddogfen Cyfarwyddyd ar gyfer y Rheoliadau Adnoddau Dŵr (Rheoli Llygredd Amaethyddol) (Cymru) 2021. Os gwelwch yn dda, a wnewch chi sicrhau eich bod wedi darllen y ddogfen Cyfarwyddyd yn llawn er mwyn canfod y cyfrifiadau sy’n ofynnol i’ch daliad.</t>
  </si>
  <si>
    <t>Rhowch y gwerthoedd perthnasol yn y blychau gwyn ar y tablau cyfrifo neu dewiswch y gwerthoedd perthnasol o’r gwymplen.</t>
  </si>
  <si>
    <t>Gofynnwyd i ffermwyr a rheolwyr tir gwblhau’r rhannau sy’n berthnasol i’w daliad yn unig.</t>
  </si>
  <si>
    <t>Rhan 1 – Terfyn Cyfanswm Nitrogen y daliad cyfan</t>
  </si>
  <si>
    <t>1.1 Arwynebedd y tir</t>
  </si>
  <si>
    <t xml:space="preserve">1.2 Tail da byw i’r daliad o fannau eraill	</t>
  </si>
  <si>
    <t>1.3 Nitrogen a gynhyrchir</t>
  </si>
  <si>
    <t>1.4 Tail da byw o’r daliad i fannau eraill</t>
  </si>
  <si>
    <t xml:space="preserve">2.1 Slyri a gynhyrchir gan wartheg, defaid, geifr, ceirw a cheffylau (slyri pur - heb ddŵr wedi’i ychwanegu ato)	</t>
  </si>
  <si>
    <t xml:space="preserve">2.2 &amp; 2.3 Rhaid cofnodi dŵr ychwanegol </t>
  </si>
  <si>
    <t>2.5 Slyri Moch</t>
  </si>
  <si>
    <t>2.6 Capasiti Storio Slyri</t>
  </si>
  <si>
    <t xml:space="preserve">2.7 Tail dofednod a gynhyrchir </t>
  </si>
  <si>
    <t>Rhan 2 – Storio tail</t>
  </si>
  <si>
    <t xml:space="preserve">Rhan 3 – Cynllun gwasgaru gwrtaith nitrogen </t>
  </si>
  <si>
    <t>3.1 Gwasgaru gwrtaith Nitrogen</t>
  </si>
  <si>
    <t xml:space="preserve">3.2 Cynllun ar gyfer y Nitrogen sydd ar gael	</t>
  </si>
  <si>
    <t>3.3 Cynllun ar gyfer Nitrogen artiffisial</t>
  </si>
  <si>
    <t>3.4 Cofnod o wrtaith Nitrogen go iawn</t>
  </si>
  <si>
    <t>Rhan 5 - 
Nitrogen sydd ar gael</t>
  </si>
  <si>
    <t>5.1 Canran y Nitrogen sydd ar gael ar gyfer y cnwd nesaf</t>
  </si>
  <si>
    <t xml:space="preserve">* Rydyn ni’n eich cynghori i gadw pob fersiwn o’r cofnod ar wahân mewn ffeil â’r enw a’r dyddiad arni fel bod gennych gyfres ddi-dor o gofnodion. </t>
  </si>
  <si>
    <t>Dychwelyd i'r Trosolwg</t>
  </si>
  <si>
    <t>Cae 1</t>
  </si>
  <si>
    <t>O 9 mis hyd at yr wyna cyntaf, yr hwrdda cyntaf neu hyd lladd</t>
  </si>
  <si>
    <t>Ar ôl wyna neu hwrdda</t>
  </si>
  <si>
    <t>kg/blwyddyn</t>
  </si>
  <si>
    <t>Cyfanswm Slyri Gwartheg</t>
  </si>
  <si>
    <t>Cyfanswm Slyri Defaid</t>
  </si>
  <si>
    <t>Ctfanswm Slyri Geifr, Ceirw, Ceffylau</t>
  </si>
  <si>
    <r>
      <t>[1C] Arwynebedd ardal heb ei orchuddio (m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</si>
  <si>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t>Cyfanswm slyri pur</t>
  </si>
  <si>
    <t xml:space="preserve">Cyfanswm dŵr golchion </t>
  </si>
  <si>
    <r>
      <t>Cyfaint mewn (m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)</t>
    </r>
  </si>
  <si>
    <t xml:space="preserve">
Ydi'r glaswellt dros dro neu'n barhaol</t>
  </si>
  <si>
    <t>Os cnwd âr, y cyfanswm disgwyliedig</t>
  </si>
  <si>
    <r>
      <t>Cyfanswm cynnwys N (kg per t/m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)</t>
    </r>
  </si>
  <si>
    <r>
      <t>Arall - Cyfanswm cynnwyst N (kg per t/m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)</t>
    </r>
  </si>
  <si>
    <r>
      <t>t/ha neu 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 xml:space="preserve"> wedi'i ledaenu (per ha)</t>
    </r>
  </si>
  <si>
    <t>FYM Hen</t>
  </si>
  <si>
    <t>FYM Fres</t>
  </si>
  <si>
    <t>Gwanwyn (Chwef-Ebrill)</t>
  </si>
  <si>
    <t>Gaeaf (Tach-Ion, 250mm o law hyd ddiwedd Mawrth</t>
  </si>
  <si>
    <t>Haf (porfa)</t>
  </si>
  <si>
    <t>Hydref (Awst-Hydref, 450mm o law hyd ddiwedd Mawrth</t>
  </si>
  <si>
    <t>Hydref (Awst-Hydref, 450mm o law hyd didwedd Mawrth )</t>
  </si>
  <si>
    <t>Gaeaf (Tach-Ion, 250mm o law hyd ddiwedd Mawrth)</t>
  </si>
  <si>
    <t>Gaeaf (Tach-Ion, 250, o law hyd ddiwedd Mawrth)</t>
  </si>
  <si>
    <t>Hydref (Awst-Hydref, 450mm o law hyd ddiwedd Mawrth)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</si>
</sst>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9"/>
      <color theme="1"/>
      <name val="Arial"/>
      <family val="2"/>
    </font>
    <font>
      <i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b/>
      <sz val="14"/>
      <color indexed="81"/>
      <name val="Tahoma"/>
      <family val="2"/>
    </font>
    <font>
      <sz val="12"/>
      <color rgb="FF20212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3E7C7"/>
        <bgColor indexed="64"/>
      </patternFill>
    </fill>
    <fill>
      <patternFill patternType="solid">
        <fgColor rgb="FFFFFCFB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299">
    <xf numFmtId="0" fontId="0" fillId="0" borderId="0" xfId="0"/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165" fontId="0" fillId="6" borderId="1" xfId="0" applyNumberFormat="1" applyFill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2" xfId="0" applyFill="1" applyBorder="1" applyProtection="1">
      <protection locked="0"/>
    </xf>
    <xf numFmtId="9" fontId="0" fillId="0" borderId="1" xfId="0" applyNumberFormat="1" applyBorder="1" applyProtection="1">
      <protection locked="0"/>
    </xf>
    <xf numFmtId="0" fontId="7" fillId="0" borderId="0" xfId="1" applyProtection="1">
      <protection locked="0"/>
    </xf>
    <xf numFmtId="0" fontId="7" fillId="0" borderId="0" xfId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8" borderId="1" xfId="0" applyFill="1" applyBorder="1"/>
    <xf numFmtId="9" fontId="0" fillId="8" borderId="1" xfId="0" applyNumberFormat="1" applyFill="1" applyBorder="1"/>
    <xf numFmtId="0" fontId="0" fillId="8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3" borderId="0" xfId="0" applyFill="1"/>
    <xf numFmtId="0" fontId="1" fillId="3" borderId="0" xfId="0" applyFont="1" applyFill="1"/>
    <xf numFmtId="0" fontId="5" fillId="3" borderId="0" xfId="0" applyFon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7" fillId="0" borderId="0" xfId="1" applyProtection="1"/>
    <xf numFmtId="0" fontId="0" fillId="3" borderId="1" xfId="0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1" fillId="0" borderId="0" xfId="0" applyFont="1"/>
    <xf numFmtId="0" fontId="1" fillId="3" borderId="0" xfId="0" applyFont="1" applyFill="1" applyAlignment="1">
      <alignment wrapText="1"/>
    </xf>
    <xf numFmtId="0" fontId="7" fillId="3" borderId="0" xfId="1" applyFill="1" applyBorder="1" applyAlignment="1" applyProtection="1">
      <alignment wrapText="1"/>
      <protection locked="0"/>
    </xf>
    <xf numFmtId="0" fontId="0" fillId="3" borderId="12" xfId="0" applyFill="1" applyBorder="1"/>
    <xf numFmtId="165" fontId="0" fillId="3" borderId="1" xfId="0" applyNumberFormat="1" applyFill="1" applyBorder="1"/>
    <xf numFmtId="165" fontId="1" fillId="3" borderId="1" xfId="0" applyNumberFormat="1" applyFont="1" applyFill="1" applyBorder="1"/>
    <xf numFmtId="164" fontId="0" fillId="0" borderId="0" xfId="0" applyNumberFormat="1"/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4" borderId="1" xfId="0" applyFill="1" applyBorder="1"/>
    <xf numFmtId="0" fontId="1" fillId="4" borderId="1" xfId="0" applyFont="1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1" fillId="0" borderId="0" xfId="0" applyFont="1" applyAlignment="1">
      <alignment wrapText="1"/>
    </xf>
    <xf numFmtId="0" fontId="0" fillId="3" borderId="0" xfId="0" applyFill="1" applyAlignment="1">
      <alignment horizontal="left" vertical="top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9" borderId="0" xfId="0" applyFill="1" applyProtection="1">
      <protection locked="0"/>
    </xf>
    <xf numFmtId="9" fontId="0" fillId="0" borderId="1" xfId="2" applyFont="1" applyBorder="1" applyProtection="1">
      <protection locked="0"/>
    </xf>
    <xf numFmtId="9" fontId="0" fillId="0" borderId="1" xfId="2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5" borderId="1" xfId="0" applyFont="1" applyFill="1" applyBorder="1"/>
    <xf numFmtId="0" fontId="3" fillId="11" borderId="1" xfId="0" applyFont="1" applyFill="1" applyBorder="1"/>
    <xf numFmtId="1" fontId="0" fillId="8" borderId="1" xfId="0" applyNumberFormat="1" applyFill="1" applyBorder="1"/>
    <xf numFmtId="0" fontId="0" fillId="10" borderId="1" xfId="0" applyFill="1" applyBorder="1"/>
    <xf numFmtId="9" fontId="0" fillId="6" borderId="12" xfId="2" applyFont="1" applyFill="1" applyBorder="1" applyProtection="1">
      <protection locked="0"/>
    </xf>
    <xf numFmtId="9" fontId="0" fillId="6" borderId="1" xfId="2" applyFont="1" applyFill="1" applyBorder="1" applyProtection="1">
      <protection locked="0"/>
    </xf>
    <xf numFmtId="9" fontId="3" fillId="6" borderId="1" xfId="2" applyFont="1" applyFill="1" applyBorder="1" applyProtection="1">
      <protection locked="0"/>
    </xf>
    <xf numFmtId="9" fontId="0" fillId="3" borderId="1" xfId="2" applyFont="1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3" fillId="12" borderId="1" xfId="0" applyFont="1" applyFill="1" applyBorder="1" applyProtection="1">
      <protection locked="0"/>
    </xf>
    <xf numFmtId="0" fontId="1" fillId="5" borderId="10" xfId="0" applyFont="1" applyFill="1" applyBorder="1"/>
    <xf numFmtId="1" fontId="0" fillId="6" borderId="8" xfId="0" applyNumberFormat="1" applyFill="1" applyBorder="1"/>
    <xf numFmtId="1" fontId="0" fillId="4" borderId="1" xfId="0" applyNumberFormat="1" applyFill="1" applyBorder="1"/>
    <xf numFmtId="1" fontId="1" fillId="4" borderId="1" xfId="0" applyNumberFormat="1" applyFont="1" applyFill="1" applyBorder="1"/>
    <xf numFmtId="2" fontId="0" fillId="11" borderId="1" xfId="0" applyNumberFormat="1" applyFill="1" applyBorder="1"/>
    <xf numFmtId="1" fontId="2" fillId="4" borderId="1" xfId="0" applyNumberFormat="1" applyFont="1" applyFill="1" applyBorder="1"/>
    <xf numFmtId="2" fontId="0" fillId="4" borderId="1" xfId="0" applyNumberFormat="1" applyFill="1" applyBorder="1"/>
    <xf numFmtId="1" fontId="1" fillId="3" borderId="1" xfId="0" applyNumberFormat="1" applyFont="1" applyFill="1" applyBorder="1"/>
    <xf numFmtId="164" fontId="0" fillId="3" borderId="1" xfId="0" applyNumberFormat="1" applyFill="1" applyBorder="1"/>
    <xf numFmtId="0" fontId="1" fillId="10" borderId="1" xfId="0" applyFont="1" applyFill="1" applyBorder="1"/>
    <xf numFmtId="0" fontId="4" fillId="10" borderId="1" xfId="0" applyFont="1" applyFill="1" applyBorder="1"/>
    <xf numFmtId="9" fontId="4" fillId="10" borderId="1" xfId="0" applyNumberFormat="1" applyFont="1" applyFill="1" applyBorder="1"/>
    <xf numFmtId="0" fontId="4" fillId="10" borderId="2" xfId="0" applyFont="1" applyFill="1" applyBorder="1"/>
    <xf numFmtId="0" fontId="0" fillId="10" borderId="2" xfId="0" applyFill="1" applyBorder="1"/>
    <xf numFmtId="0" fontId="4" fillId="8" borderId="1" xfId="0" applyFont="1" applyFill="1" applyBorder="1"/>
    <xf numFmtId="0" fontId="4" fillId="8" borderId="1" xfId="0" applyFont="1" applyFill="1" applyBorder="1" applyProtection="1">
      <protection locked="0"/>
    </xf>
    <xf numFmtId="9" fontId="4" fillId="8" borderId="1" xfId="0" applyNumberFormat="1" applyFont="1" applyFill="1" applyBorder="1"/>
    <xf numFmtId="0" fontId="4" fillId="8" borderId="1" xfId="0" applyFont="1" applyFill="1" applyBorder="1" applyAlignment="1">
      <alignment horizontal="center"/>
    </xf>
    <xf numFmtId="16" fontId="4" fillId="10" borderId="1" xfId="0" applyNumberFormat="1" applyFont="1" applyFill="1" applyBorder="1"/>
    <xf numFmtId="0" fontId="4" fillId="10" borderId="11" xfId="0" applyFont="1" applyFill="1" applyBorder="1" applyAlignment="1">
      <alignment horizontal="center" vertical="center"/>
    </xf>
    <xf numFmtId="0" fontId="4" fillId="10" borderId="13" xfId="0" applyFont="1" applyFill="1" applyBorder="1"/>
    <xf numFmtId="0" fontId="1" fillId="8" borderId="0" xfId="0" applyFont="1" applyFill="1" applyAlignment="1">
      <alignment horizontal="center"/>
    </xf>
    <xf numFmtId="0" fontId="0" fillId="8" borderId="1" xfId="0" applyFill="1" applyBorder="1" applyProtection="1">
      <protection locked="0"/>
    </xf>
    <xf numFmtId="0" fontId="0" fillId="13" borderId="1" xfId="0" applyFill="1" applyBorder="1"/>
    <xf numFmtId="0" fontId="1" fillId="0" borderId="0" xfId="0" applyFont="1" applyAlignment="1">
      <alignment horizontal="center" wrapText="1"/>
    </xf>
    <xf numFmtId="0" fontId="4" fillId="0" borderId="0" xfId="0" applyFont="1"/>
    <xf numFmtId="0" fontId="0" fillId="14" borderId="0" xfId="0" applyFill="1"/>
    <xf numFmtId="0" fontId="0" fillId="14" borderId="0" xfId="0" applyFill="1" applyAlignment="1">
      <alignment horizontal="left"/>
    </xf>
    <xf numFmtId="0" fontId="1" fillId="14" borderId="1" xfId="0" applyFont="1" applyFill="1" applyBorder="1" applyAlignment="1">
      <alignment wrapText="1"/>
    </xf>
    <xf numFmtId="0" fontId="1" fillId="14" borderId="1" xfId="0" applyFont="1" applyFill="1" applyBorder="1" applyAlignment="1">
      <alignment horizontal="left"/>
    </xf>
    <xf numFmtId="0" fontId="1" fillId="14" borderId="4" xfId="0" applyFont="1" applyFill="1" applyBorder="1"/>
    <xf numFmtId="0" fontId="6" fillId="14" borderId="1" xfId="0" applyFont="1" applyFill="1" applyBorder="1" applyAlignment="1">
      <alignment horizontal="left"/>
    </xf>
    <xf numFmtId="0" fontId="0" fillId="15" borderId="1" xfId="0" applyFill="1" applyBorder="1" applyAlignment="1">
      <alignment horizontal="left"/>
    </xf>
    <xf numFmtId="0" fontId="0" fillId="15" borderId="1" xfId="0" applyFill="1" applyBorder="1" applyAlignment="1">
      <alignment horizontal="right"/>
    </xf>
    <xf numFmtId="0" fontId="0" fillId="15" borderId="12" xfId="0" applyFill="1" applyBorder="1" applyAlignment="1">
      <alignment horizontal="left"/>
    </xf>
    <xf numFmtId="9" fontId="0" fillId="15" borderId="4" xfId="0" applyNumberFormat="1" applyFill="1" applyBorder="1" applyAlignment="1">
      <alignment horizontal="left" vertical="top"/>
    </xf>
    <xf numFmtId="0" fontId="0" fillId="15" borderId="1" xfId="0" applyFill="1" applyBorder="1" applyAlignment="1">
      <alignment horizontal="left" vertical="top"/>
    </xf>
    <xf numFmtId="9" fontId="0" fillId="15" borderId="1" xfId="0" applyNumberFormat="1" applyFill="1" applyBorder="1" applyAlignment="1">
      <alignment horizontal="left" vertical="top"/>
    </xf>
    <xf numFmtId="0" fontId="0" fillId="15" borderId="12" xfId="0" applyFill="1" applyBorder="1" applyAlignment="1">
      <alignment horizontal="left" vertical="top"/>
    </xf>
    <xf numFmtId="9" fontId="0" fillId="15" borderId="12" xfId="0" applyNumberFormat="1" applyFill="1" applyBorder="1" applyAlignment="1">
      <alignment horizontal="left" vertical="top"/>
    </xf>
    <xf numFmtId="0" fontId="6" fillId="14" borderId="1" xfId="0" applyFont="1" applyFill="1" applyBorder="1" applyAlignment="1">
      <alignment vertical="top" wrapText="1"/>
    </xf>
    <xf numFmtId="0" fontId="15" fillId="7" borderId="2" xfId="1" applyFont="1" applyFill="1" applyBorder="1" applyAlignment="1" applyProtection="1">
      <alignment horizontal="center" wrapText="1"/>
    </xf>
    <xf numFmtId="0" fontId="4" fillId="10" borderId="11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2" fontId="4" fillId="10" borderId="1" xfId="0" applyNumberFormat="1" applyFont="1" applyFill="1" applyBorder="1"/>
    <xf numFmtId="2" fontId="0" fillId="0" borderId="1" xfId="0" applyNumberFormat="1" applyBorder="1" applyProtection="1">
      <protection locked="0"/>
    </xf>
    <xf numFmtId="0" fontId="1" fillId="15" borderId="1" xfId="0" applyFont="1" applyFill="1" applyBorder="1" applyAlignment="1">
      <alignment horizontal="center" wrapText="1"/>
    </xf>
    <xf numFmtId="0" fontId="4" fillId="15" borderId="11" xfId="0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4" fillId="15" borderId="11" xfId="0" applyFont="1" applyFill="1" applyBorder="1" applyAlignment="1" applyProtection="1">
      <alignment horizontal="center"/>
      <protection locked="0"/>
    </xf>
    <xf numFmtId="0" fontId="4" fillId="15" borderId="13" xfId="0" applyFont="1" applyFill="1" applyBorder="1" applyAlignment="1" applyProtection="1">
      <alignment horizontal="center"/>
      <protection locked="0"/>
    </xf>
    <xf numFmtId="0" fontId="4" fillId="15" borderId="12" xfId="0" applyFont="1" applyFill="1" applyBorder="1" applyAlignment="1" applyProtection="1">
      <alignment horizontal="center"/>
      <protection locked="0"/>
    </xf>
    <xf numFmtId="0" fontId="4" fillId="15" borderId="1" xfId="0" applyFont="1" applyFill="1" applyBorder="1"/>
    <xf numFmtId="0" fontId="0" fillId="15" borderId="1" xfId="0" applyFill="1" applyBorder="1" applyProtection="1">
      <protection locked="0"/>
    </xf>
    <xf numFmtId="9" fontId="0" fillId="0" borderId="0" xfId="0" applyNumberFormat="1" applyProtection="1"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10" borderId="12" xfId="0" applyFont="1" applyFill="1" applyBorder="1"/>
    <xf numFmtId="0" fontId="9" fillId="0" borderId="0" xfId="0" applyFont="1" applyAlignment="1">
      <alignment vertical="center"/>
    </xf>
    <xf numFmtId="0" fontId="1" fillId="8" borderId="1" xfId="0" applyFont="1" applyFill="1" applyBorder="1" applyAlignment="1">
      <alignment wrapText="1"/>
    </xf>
    <xf numFmtId="0" fontId="17" fillId="0" borderId="0" xfId="0" applyFont="1"/>
    <xf numFmtId="0" fontId="0" fillId="8" borderId="0" xfId="0" applyFill="1"/>
    <xf numFmtId="0" fontId="17" fillId="8" borderId="1" xfId="0" applyFont="1" applyFill="1" applyBorder="1"/>
    <xf numFmtId="0" fontId="1" fillId="14" borderId="1" xfId="0" applyFont="1" applyFill="1" applyBorder="1" applyAlignment="1">
      <alignment horizontal="left" wrapText="1"/>
    </xf>
    <xf numFmtId="0" fontId="6" fillId="14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3" fillId="4" borderId="1" xfId="0" applyFont="1" applyFill="1" applyBorder="1"/>
    <xf numFmtId="0" fontId="1" fillId="13" borderId="1" xfId="0" applyFont="1" applyFill="1" applyBorder="1" applyAlignment="1">
      <alignment wrapText="1"/>
    </xf>
    <xf numFmtId="0" fontId="7" fillId="3" borderId="0" xfId="1" applyFill="1" applyProtection="1">
      <protection locked="0"/>
    </xf>
    <xf numFmtId="0" fontId="9" fillId="3" borderId="0" xfId="0" applyFont="1" applyFill="1" applyAlignment="1">
      <alignment vertical="center"/>
    </xf>
    <xf numFmtId="0" fontId="7" fillId="3" borderId="0" xfId="1" applyFill="1" applyAlignment="1" applyProtection="1">
      <alignment horizontal="left"/>
      <protection locked="0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 wrapText="1"/>
    </xf>
    <xf numFmtId="0" fontId="1" fillId="13" borderId="11" xfId="0" applyFont="1" applyFill="1" applyBorder="1" applyAlignment="1">
      <alignment horizontal="left" vertical="top" wrapText="1"/>
    </xf>
    <xf numFmtId="0" fontId="1" fillId="13" borderId="12" xfId="0" applyFont="1" applyFill="1" applyBorder="1" applyAlignment="1">
      <alignment horizontal="left" vertical="top" wrapText="1"/>
    </xf>
    <xf numFmtId="0" fontId="1" fillId="5" borderId="11" xfId="0" applyFont="1" applyFill="1" applyBorder="1" applyAlignment="1">
      <alignment horizontal="center" vertical="top"/>
    </xf>
    <xf numFmtId="0" fontId="1" fillId="5" borderId="12" xfId="0" applyFont="1" applyFill="1" applyBorder="1" applyAlignment="1">
      <alignment horizontal="center" vertical="top"/>
    </xf>
    <xf numFmtId="0" fontId="1" fillId="13" borderId="1" xfId="0" applyFont="1" applyFill="1" applyBorder="1" applyAlignment="1">
      <alignment horizontal="left" wrapText="1"/>
    </xf>
    <xf numFmtId="0" fontId="1" fillId="1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0" fontId="1" fillId="5" borderId="6" xfId="0" applyFont="1" applyFill="1" applyBorder="1" applyAlignment="1">
      <alignment horizontal="left" vertical="top"/>
    </xf>
    <xf numFmtId="0" fontId="1" fillId="5" borderId="7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0" fillId="4" borderId="13" xfId="0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wrapText="1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0" fillId="9" borderId="0" xfId="0" applyFill="1" applyAlignment="1" applyProtection="1">
      <alignment horizontal="left" wrapText="1"/>
      <protection locked="0"/>
    </xf>
    <xf numFmtId="0" fontId="1" fillId="3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10" borderId="11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0" fillId="15" borderId="11" xfId="0" applyFill="1" applyBorder="1" applyAlignment="1" applyProtection="1">
      <alignment horizontal="center"/>
      <protection locked="0"/>
    </xf>
    <xf numFmtId="0" fontId="0" fillId="15" borderId="13" xfId="0" applyFill="1" applyBorder="1" applyAlignment="1" applyProtection="1">
      <alignment horizontal="center"/>
      <protection locked="0"/>
    </xf>
    <xf numFmtId="0" fontId="0" fillId="15" borderId="12" xfId="0" applyFill="1" applyBorder="1" applyAlignment="1" applyProtection="1">
      <alignment horizontal="center"/>
      <protection locked="0"/>
    </xf>
    <xf numFmtId="0" fontId="0" fillId="10" borderId="11" xfId="0" applyFill="1" applyBorder="1" applyAlignment="1">
      <alignment horizontal="center" wrapText="1"/>
    </xf>
    <xf numFmtId="0" fontId="0" fillId="10" borderId="13" xfId="0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wrapText="1"/>
    </xf>
    <xf numFmtId="0" fontId="1" fillId="15" borderId="11" xfId="0" applyFont="1" applyFill="1" applyBorder="1" applyAlignment="1">
      <alignment horizontal="center" wrapText="1"/>
    </xf>
    <xf numFmtId="0" fontId="1" fillId="15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1" fillId="14" borderId="1" xfId="0" applyFont="1" applyFill="1" applyBorder="1" applyAlignment="1">
      <alignment horizontal="center" wrapText="1"/>
    </xf>
    <xf numFmtId="0" fontId="6" fillId="14" borderId="11" xfId="0" applyFont="1" applyFill="1" applyBorder="1" applyAlignment="1">
      <alignment horizontal="left" vertical="top" wrapText="1"/>
    </xf>
    <xf numFmtId="0" fontId="6" fillId="14" borderId="13" xfId="0" applyFont="1" applyFill="1" applyBorder="1" applyAlignment="1">
      <alignment horizontal="left" vertical="top" wrapText="1"/>
    </xf>
    <xf numFmtId="0" fontId="6" fillId="14" borderId="12" xfId="0" applyFont="1" applyFill="1" applyBorder="1" applyAlignment="1">
      <alignment horizontal="left" vertical="top" wrapText="1"/>
    </xf>
    <xf numFmtId="0" fontId="6" fillId="14" borderId="1" xfId="0" applyFont="1" applyFill="1" applyBorder="1" applyAlignment="1">
      <alignment horizontal="left" vertical="top" wrapText="1"/>
    </xf>
    <xf numFmtId="0" fontId="1" fillId="14" borderId="0" xfId="0" applyFont="1" applyFill="1" applyAlignment="1">
      <alignment horizontal="center"/>
    </xf>
    <xf numFmtId="0" fontId="6" fillId="14" borderId="1" xfId="0" applyFont="1" applyFill="1" applyBorder="1" applyAlignment="1">
      <alignment horizontal="left" wrapText="1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1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6D6D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</dxfs>
  <tableStyles count="0" defaultTableStyle="TableStyleMedium2" defaultPivotStyle="PivotStyleLight16"/>
  <colors>
    <mruColors>
      <color rgb="FFC6E0B4"/>
      <color rgb="FFFFF2CC"/>
      <color rgb="FFD3E7C7"/>
      <color rgb="FFFFFCFB"/>
      <color rgb="FFFF5B5B"/>
      <color rgb="FFFF7575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46182</xdr:colOff>
      <xdr:row>5</xdr:row>
      <xdr:rowOff>173182</xdr:rowOff>
    </xdr:from>
    <xdr:to>
      <xdr:col>14</xdr:col>
      <xdr:colOff>55707</xdr:colOff>
      <xdr:row>31</xdr:row>
      <xdr:rowOff>331721</xdr:rowOff>
    </xdr:to>
    <xdr:pic>
      <xdr:nvPicPr>
        <xdr:cNvPr id="4" name="Picture 3" descr="Enghraifft o gynllun draeniad fferm" title="Enghraifft o gynllun draeniad fferm">
          <a:extLst>
            <a:ext uri="{FF2B5EF4-FFF2-40B4-BE49-F238E27FC236}">
              <a16:creationId xmlns:a16="http://schemas.microsoft.com/office/drawing/2014/main" id="{9006DC5D-1229-4342-9833-AFB466711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6455" y="1154546"/>
          <a:ext cx="6867525" cy="6107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13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3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7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12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2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1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6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11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5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4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9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14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1" Type="http://schemas.openxmlformats.org/officeDocument/2006/relationships/hyperlink" Target="https://datamap.gov.wales/maps/974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file:///D:\Users\MorganO1\AppData\Local\Microsoft\AppData\Local\Microsoft\Windows\INetCache\Farming%20Connect\Workbook\Copy%20of%20Gweithlyfr%20Fferm%20-%20Rheoliadau%20Adnoddau%20Dwr%20(Rheoli%20Llygredd%20Amaethyddol)%20(Cymru)%202021%20V2_.xlsx" TargetMode="External"/><Relationship Id="rId1" Type="http://schemas.openxmlformats.org/officeDocument/2006/relationships/hyperlink" Target="https://ahdb.org.uk/knowledge-library/slurry-wiza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="90" zoomScaleNormal="90" workbookViewId="0">
      <selection activeCell="C5" sqref="C5"/>
    </sheetView>
  </sheetViews>
  <sheetFormatPr defaultColWidth="9.23046875" defaultRowHeight="15.5" x14ac:dyDescent="0.35"/>
  <cols>
    <col min="1" max="1" width="6.53515625" style="16" customWidth="1"/>
    <col min="2" max="2" width="17.23046875" style="16" customWidth="1"/>
    <col min="3" max="3" width="55.69140625" style="16" customWidth="1"/>
    <col min="4" max="4" width="36.53515625" style="16" customWidth="1"/>
    <col min="5" max="16384" width="9.23046875" style="16"/>
  </cols>
  <sheetData>
    <row r="1" spans="1:7" x14ac:dyDescent="0.35">
      <c r="A1" s="17"/>
      <c r="B1" s="17"/>
      <c r="C1" s="17"/>
      <c r="D1" s="17"/>
      <c r="E1" s="17"/>
      <c r="F1" s="17"/>
      <c r="G1" s="17"/>
    </row>
    <row r="2" spans="1:7" x14ac:dyDescent="0.35">
      <c r="A2" s="17"/>
      <c r="B2" s="18" t="s">
        <v>433</v>
      </c>
      <c r="C2" s="17"/>
      <c r="D2" s="17"/>
      <c r="E2" s="17"/>
      <c r="F2" s="17"/>
      <c r="G2" s="17"/>
    </row>
    <row r="3" spans="1:7" x14ac:dyDescent="0.35">
      <c r="A3" s="17"/>
      <c r="B3" s="19" t="s">
        <v>432</v>
      </c>
      <c r="C3" s="17"/>
      <c r="D3" s="17"/>
      <c r="E3" s="17"/>
      <c r="F3" s="17"/>
      <c r="G3" s="17"/>
    </row>
    <row r="4" spans="1:7" x14ac:dyDescent="0.35">
      <c r="A4" s="17"/>
      <c r="B4" s="19"/>
      <c r="C4" s="17"/>
      <c r="D4" s="17"/>
      <c r="E4" s="17"/>
      <c r="F4" s="17"/>
      <c r="G4" s="17"/>
    </row>
    <row r="5" spans="1:7" x14ac:dyDescent="0.35">
      <c r="A5" s="17"/>
      <c r="B5" s="17" t="s">
        <v>434</v>
      </c>
      <c r="C5" s="1"/>
      <c r="D5" s="17"/>
      <c r="E5" s="17"/>
      <c r="F5" s="17"/>
      <c r="G5" s="17"/>
    </row>
    <row r="6" spans="1:7" x14ac:dyDescent="0.35">
      <c r="A6" s="17"/>
      <c r="B6" s="19"/>
      <c r="C6" s="17"/>
      <c r="D6" s="17"/>
      <c r="E6" s="17"/>
      <c r="F6" s="17"/>
      <c r="G6" s="17"/>
    </row>
    <row r="7" spans="1:7" ht="37" customHeight="1" x14ac:dyDescent="0.35">
      <c r="A7" s="17"/>
      <c r="B7" s="163" t="s">
        <v>435</v>
      </c>
      <c r="C7" s="163"/>
      <c r="D7" s="163"/>
      <c r="E7" s="20"/>
      <c r="F7" s="20"/>
      <c r="G7" s="20"/>
    </row>
    <row r="8" spans="1:7" x14ac:dyDescent="0.35">
      <c r="A8" s="17"/>
      <c r="B8" s="21"/>
      <c r="C8" s="21"/>
      <c r="D8" s="21"/>
      <c r="E8" s="21"/>
      <c r="F8" s="21"/>
      <c r="G8" s="21"/>
    </row>
    <row r="9" spans="1:7" ht="34" customHeight="1" x14ac:dyDescent="0.35">
      <c r="A9" s="17"/>
      <c r="B9" s="163" t="s">
        <v>436</v>
      </c>
      <c r="C9" s="163"/>
      <c r="D9" s="163"/>
      <c r="E9" s="20"/>
      <c r="F9" s="20"/>
      <c r="G9" s="20"/>
    </row>
    <row r="10" spans="1:7" ht="12.5" customHeight="1" x14ac:dyDescent="0.35">
      <c r="A10" s="17"/>
      <c r="B10" s="21"/>
      <c r="C10" s="21"/>
      <c r="D10" s="21"/>
      <c r="E10" s="21"/>
      <c r="F10" s="21"/>
      <c r="G10" s="21"/>
    </row>
    <row r="11" spans="1:7" ht="45" customHeight="1" x14ac:dyDescent="0.35">
      <c r="A11" s="17"/>
      <c r="B11" s="163" t="s">
        <v>437</v>
      </c>
      <c r="C11" s="163"/>
      <c r="D11" s="163"/>
      <c r="E11" s="22"/>
      <c r="F11" s="22"/>
      <c r="G11" s="22"/>
    </row>
    <row r="12" spans="1:7" ht="16" customHeight="1" x14ac:dyDescent="0.35">
      <c r="A12" s="17"/>
      <c r="B12" s="23"/>
      <c r="C12" s="23"/>
      <c r="D12" s="22"/>
      <c r="E12" s="22"/>
      <c r="F12" s="22"/>
      <c r="G12" s="22"/>
    </row>
    <row r="13" spans="1:7" ht="33" customHeight="1" x14ac:dyDescent="0.35">
      <c r="A13" s="17"/>
      <c r="B13" s="163" t="s">
        <v>438</v>
      </c>
      <c r="C13" s="163"/>
      <c r="D13" s="163"/>
      <c r="E13" s="22"/>
      <c r="F13" s="22"/>
      <c r="G13" s="22"/>
    </row>
    <row r="14" spans="1:7" x14ac:dyDescent="0.35">
      <c r="A14" s="17"/>
      <c r="B14" s="21"/>
      <c r="C14" s="21"/>
      <c r="D14" s="21"/>
      <c r="E14" s="21"/>
      <c r="F14" s="21"/>
      <c r="G14" s="21"/>
    </row>
    <row r="15" spans="1:7" ht="31" customHeight="1" x14ac:dyDescent="0.35">
      <c r="A15" s="17"/>
      <c r="B15" s="162" t="s">
        <v>439</v>
      </c>
      <c r="C15" s="162"/>
      <c r="D15" s="162"/>
      <c r="E15" s="162"/>
      <c r="F15" s="162"/>
      <c r="G15" s="162"/>
    </row>
    <row r="16" spans="1:7" x14ac:dyDescent="0.35">
      <c r="A16" s="17"/>
      <c r="B16" s="17" t="s">
        <v>440</v>
      </c>
      <c r="C16" s="17"/>
      <c r="D16" s="17"/>
      <c r="E16" s="54"/>
      <c r="F16" s="54"/>
      <c r="G16" s="54"/>
    </row>
    <row r="17" spans="1:7" x14ac:dyDescent="0.35">
      <c r="A17" s="17"/>
      <c r="B17" s="17"/>
      <c r="C17" s="159" t="s">
        <v>441</v>
      </c>
      <c r="D17" s="159"/>
      <c r="E17" s="54"/>
      <c r="F17" s="54"/>
      <c r="G17" s="54"/>
    </row>
    <row r="18" spans="1:7" x14ac:dyDescent="0.35">
      <c r="A18" s="17"/>
      <c r="B18" s="17"/>
      <c r="C18" s="159" t="s">
        <v>442</v>
      </c>
      <c r="D18" s="159"/>
      <c r="E18" s="54"/>
      <c r="F18" s="54"/>
      <c r="G18" s="54"/>
    </row>
    <row r="19" spans="1:7" x14ac:dyDescent="0.35">
      <c r="A19" s="17"/>
      <c r="B19" s="17"/>
      <c r="C19" s="159" t="s">
        <v>443</v>
      </c>
      <c r="D19" s="159"/>
      <c r="E19" s="54"/>
      <c r="F19" s="54"/>
      <c r="G19" s="54"/>
    </row>
    <row r="20" spans="1:7" x14ac:dyDescent="0.35">
      <c r="A20" s="17"/>
      <c r="B20" s="17"/>
      <c r="C20" s="159" t="s">
        <v>444</v>
      </c>
      <c r="D20" s="159"/>
      <c r="E20" s="54"/>
      <c r="F20" s="54"/>
      <c r="G20" s="54"/>
    </row>
    <row r="21" spans="1:7" x14ac:dyDescent="0.35">
      <c r="A21" s="17"/>
      <c r="B21" s="54"/>
      <c r="C21" s="54"/>
      <c r="D21" s="54"/>
      <c r="E21" s="54"/>
      <c r="F21" s="54"/>
      <c r="G21" s="54"/>
    </row>
    <row r="22" spans="1:7" x14ac:dyDescent="0.35">
      <c r="A22" s="17"/>
      <c r="B22" s="17" t="s">
        <v>450</v>
      </c>
      <c r="C22" s="17"/>
      <c r="D22" s="17"/>
      <c r="E22" s="17"/>
      <c r="F22" s="17"/>
      <c r="G22" s="17"/>
    </row>
    <row r="23" spans="1:7" x14ac:dyDescent="0.35">
      <c r="A23" s="17"/>
      <c r="B23" s="17"/>
      <c r="C23" s="159" t="s">
        <v>445</v>
      </c>
      <c r="D23" s="159"/>
      <c r="E23" s="17"/>
      <c r="F23" s="17"/>
      <c r="G23" s="17"/>
    </row>
    <row r="24" spans="1:7" x14ac:dyDescent="0.35">
      <c r="A24" s="17"/>
      <c r="B24" s="17"/>
      <c r="C24" s="159" t="s">
        <v>446</v>
      </c>
      <c r="D24" s="159"/>
      <c r="E24" s="17"/>
      <c r="F24" s="17"/>
      <c r="G24" s="17"/>
    </row>
    <row r="25" spans="1:7" x14ac:dyDescent="0.35">
      <c r="A25" s="17"/>
      <c r="B25" s="17"/>
      <c r="C25" s="159" t="s">
        <v>447</v>
      </c>
      <c r="D25" s="159"/>
      <c r="E25" s="17"/>
      <c r="F25" s="17"/>
      <c r="G25" s="17"/>
    </row>
    <row r="26" spans="1:7" x14ac:dyDescent="0.35">
      <c r="A26" s="17"/>
      <c r="B26" s="17"/>
      <c r="C26" s="159" t="s">
        <v>448</v>
      </c>
      <c r="D26" s="159"/>
      <c r="E26" s="17"/>
      <c r="F26" s="17"/>
      <c r="G26" s="17"/>
    </row>
    <row r="27" spans="1:7" x14ac:dyDescent="0.35">
      <c r="A27" s="17"/>
      <c r="B27" s="17"/>
      <c r="C27" s="159" t="s">
        <v>449</v>
      </c>
      <c r="D27" s="159"/>
      <c r="E27" s="17"/>
      <c r="F27" s="17"/>
      <c r="G27" s="17"/>
    </row>
    <row r="28" spans="1:7" x14ac:dyDescent="0.35">
      <c r="A28" s="17"/>
      <c r="B28" s="17"/>
      <c r="C28" s="17"/>
      <c r="D28" s="17"/>
      <c r="E28" s="17"/>
      <c r="F28" s="17"/>
      <c r="G28" s="17"/>
    </row>
    <row r="29" spans="1:7" x14ac:dyDescent="0.35">
      <c r="A29" s="17"/>
      <c r="B29" s="17" t="s">
        <v>451</v>
      </c>
      <c r="C29" s="17"/>
      <c r="D29" s="17"/>
      <c r="E29" s="17"/>
      <c r="F29" s="17"/>
      <c r="G29" s="17"/>
    </row>
    <row r="30" spans="1:7" x14ac:dyDescent="0.35">
      <c r="A30" s="17"/>
      <c r="B30" s="17"/>
      <c r="C30" s="159" t="s">
        <v>452</v>
      </c>
      <c r="D30" s="159"/>
      <c r="E30" s="17"/>
      <c r="F30" s="17"/>
      <c r="G30" s="17"/>
    </row>
    <row r="31" spans="1:7" x14ac:dyDescent="0.35">
      <c r="A31" s="17"/>
      <c r="B31" s="17"/>
      <c r="C31" s="159" t="s">
        <v>453</v>
      </c>
      <c r="D31" s="159"/>
      <c r="E31" s="17"/>
      <c r="F31" s="17"/>
      <c r="G31" s="17"/>
    </row>
    <row r="32" spans="1:7" x14ac:dyDescent="0.35">
      <c r="A32" s="17"/>
      <c r="B32" s="17"/>
      <c r="C32" s="159" t="s">
        <v>454</v>
      </c>
      <c r="D32" s="159"/>
      <c r="E32" s="17"/>
      <c r="F32" s="17"/>
      <c r="G32" s="17"/>
    </row>
    <row r="33" spans="1:7" x14ac:dyDescent="0.35">
      <c r="A33" s="17"/>
      <c r="B33" s="17"/>
      <c r="C33" s="159" t="s">
        <v>455</v>
      </c>
      <c r="D33" s="159"/>
      <c r="E33" s="17"/>
      <c r="F33" s="17"/>
      <c r="G33" s="17"/>
    </row>
    <row r="34" spans="1:7" x14ac:dyDescent="0.35">
      <c r="A34" s="17"/>
      <c r="B34" s="17"/>
      <c r="C34" s="17"/>
      <c r="D34" s="17"/>
      <c r="E34" s="17"/>
      <c r="F34" s="17"/>
      <c r="G34" s="17"/>
    </row>
    <row r="35" spans="1:7" x14ac:dyDescent="0.35">
      <c r="A35" s="17"/>
      <c r="B35" s="17" t="s">
        <v>456</v>
      </c>
      <c r="C35" s="17"/>
      <c r="D35" s="17"/>
      <c r="E35" s="17"/>
      <c r="F35" s="17"/>
      <c r="G35" s="17"/>
    </row>
    <row r="36" spans="1:7" x14ac:dyDescent="0.35">
      <c r="A36" s="17"/>
      <c r="B36" s="17"/>
      <c r="C36" s="161" t="s">
        <v>457</v>
      </c>
      <c r="D36" s="161"/>
      <c r="E36" s="17"/>
      <c r="F36" s="17"/>
      <c r="G36" s="17"/>
    </row>
    <row r="37" spans="1:7" x14ac:dyDescent="0.35">
      <c r="A37" s="17"/>
      <c r="B37" s="17"/>
      <c r="C37" s="17"/>
      <c r="D37" s="17"/>
      <c r="E37" s="17"/>
      <c r="F37" s="17"/>
      <c r="G37" s="17"/>
    </row>
    <row r="38" spans="1:7" x14ac:dyDescent="0.35">
      <c r="A38" s="17"/>
      <c r="B38" s="17"/>
      <c r="C38" s="17"/>
      <c r="D38" s="17"/>
      <c r="E38" s="17"/>
      <c r="F38" s="17"/>
      <c r="G38" s="17"/>
    </row>
    <row r="39" spans="1:7" x14ac:dyDescent="0.35">
      <c r="A39" s="17"/>
      <c r="B39" s="160" t="s">
        <v>458</v>
      </c>
      <c r="C39" s="17"/>
      <c r="D39" s="17"/>
      <c r="E39" s="17"/>
      <c r="F39" s="17"/>
      <c r="G39" s="17"/>
    </row>
    <row r="40" spans="1:7" ht="4" customHeight="1" x14ac:dyDescent="0.35">
      <c r="A40" s="15"/>
      <c r="B40" s="15"/>
      <c r="C40" s="15"/>
      <c r="D40" s="15"/>
      <c r="E40" s="15"/>
      <c r="F40" s="15"/>
      <c r="G40" s="15"/>
    </row>
    <row r="41" spans="1:7" hidden="1" x14ac:dyDescent="0.35">
      <c r="A41" s="15"/>
      <c r="B41" s="15"/>
      <c r="C41" s="15"/>
      <c r="D41" s="15"/>
      <c r="E41" s="15"/>
      <c r="F41" s="15"/>
      <c r="G41" s="15"/>
    </row>
    <row r="42" spans="1:7" hidden="1" x14ac:dyDescent="0.35">
      <c r="A42" s="15"/>
      <c r="B42" s="15"/>
      <c r="C42" s="15"/>
      <c r="D42" s="15"/>
      <c r="E42" s="15"/>
      <c r="F42" s="15"/>
      <c r="G42" s="15"/>
    </row>
    <row r="43" spans="1:7" hidden="1" x14ac:dyDescent="0.35">
      <c r="A43" s="15"/>
      <c r="B43" s="15"/>
      <c r="C43" s="15"/>
      <c r="D43" s="15"/>
      <c r="E43" s="15"/>
      <c r="F43" s="15"/>
      <c r="G43" s="15"/>
    </row>
    <row r="44" spans="1:7" hidden="1" x14ac:dyDescent="0.35">
      <c r="A44" s="15"/>
      <c r="B44" s="15"/>
      <c r="C44" s="15"/>
      <c r="D44" s="15"/>
      <c r="E44" s="15"/>
      <c r="F44" s="15"/>
      <c r="G44" s="15"/>
    </row>
    <row r="45" spans="1:7" hidden="1" x14ac:dyDescent="0.35">
      <c r="A45" s="15"/>
      <c r="B45" s="15"/>
      <c r="C45" s="15"/>
      <c r="D45" s="15"/>
      <c r="E45" s="15"/>
      <c r="F45" s="15"/>
      <c r="G45" s="15"/>
    </row>
    <row r="46" spans="1:7" hidden="1" x14ac:dyDescent="0.35">
      <c r="A46" s="15"/>
      <c r="B46" s="15"/>
      <c r="C46" s="15"/>
      <c r="D46" s="15"/>
      <c r="E46" s="15"/>
      <c r="F46" s="15"/>
      <c r="G46" s="15"/>
    </row>
    <row r="47" spans="1:7" hidden="1" x14ac:dyDescent="0.35">
      <c r="A47" s="15"/>
      <c r="B47" s="15"/>
      <c r="C47" s="15"/>
      <c r="D47" s="15"/>
      <c r="E47" s="15"/>
      <c r="F47" s="15"/>
      <c r="G47" s="15"/>
    </row>
    <row r="48" spans="1:7" hidden="1" x14ac:dyDescent="0.35">
      <c r="A48" s="15"/>
      <c r="B48" s="15"/>
      <c r="C48" s="15"/>
      <c r="D48" s="15"/>
      <c r="E48" s="15"/>
      <c r="F48" s="15"/>
      <c r="G48" s="15"/>
    </row>
    <row r="49" hidden="1" x14ac:dyDescent="0.35"/>
    <row r="50" hidden="1" x14ac:dyDescent="0.35"/>
  </sheetData>
  <sheetProtection algorithmName="SHA-512" hashValue="dA9sAhPqwXE0eAKFvWS7i9NvYwzs1Eykubnznjg+j1r8JSxU7eteRTdfYDJFQkHDy3vPcQpiFTQuUQBBxpwuQw==" saltValue="SME8TGcYEWvrNi3Kixr0gg==" spinCount="100000" sheet="1" selectLockedCells="1"/>
  <mergeCells count="6">
    <mergeCell ref="C36:D36"/>
    <mergeCell ref="B15:G15"/>
    <mergeCell ref="B7:D7"/>
    <mergeCell ref="B9:D9"/>
    <mergeCell ref="B11:D11"/>
    <mergeCell ref="B13:D13"/>
  </mergeCells>
  <hyperlinks>
    <hyperlink ref="C36" location="'4.1 Nmax clac for a crop'!A1" display="4.1 Nmax calculations for a crop" xr:uid="{00000000-0004-0000-0000-00000B000000}"/>
    <hyperlink ref="C36:D36" r:id="rId1" location="'5.1 % Nitrogen ar gael '!B3" display="../../Farming Connect/Workbook/Copy of Gweithlyfr Fferm - Rheoliadau Adnoddau Dwr (Rheoli Llygredd Amaethyddol) (Cymru) 2021 V2_.xlsx - '5.1 % Nitrogen ar gael '!B3" xr:uid="{C9A99D06-FC40-46D9-81CD-73505ACDD408}"/>
    <hyperlink ref="C17" r:id="rId2" location="'1.1Terfyn N y daliad '!B2" display="../../Farming Connect/Workbook/Copy of Gweithlyfr Fferm - Rheoliadau Adnoddau Dwr (Rheoli Llygredd Amaethyddol) (Cymru) 2021 V2_.xlsx - '1.1Terfyn N y daliad '!B2" xr:uid="{37DC0DBE-3213-4E42-AAFE-ABD1168D9A5C}"/>
    <hyperlink ref="C18" r:id="rId3" location="'1.2 Cyfanswm N wedi''i gynhyrchu'!B2" display="../../Farming Connect/Workbook/Copy of Gweithlyfr Fferm - Rheoliadau Adnoddau Dwr (Rheoli Llygredd Amaethyddol) (Cymru) 2021 V2_.xlsx - '1.2 Cyfanswm N wedi''i gynhyrchu'!B2" xr:uid="{EFA5B7E5-BC8F-49A6-838C-44DCA4B92A21}"/>
    <hyperlink ref="C19" r:id="rId4" location="'1.3 Tail wedi''i fewngludo'!B3" display="../../Farming Connect/Workbook/Copy of Gweithlyfr Fferm - Rheoliadau Adnoddau Dwr (Rheoli Llygredd Amaethyddol) (Cymru) 2021 V2_.xlsx - '1.3 Tail wedi''i fewngludo'!B3" xr:uid="{FE4AD0D8-5547-47C2-9479-C99200FDF898}"/>
    <hyperlink ref="C20" r:id="rId5" location="'1.4 Tail wedi''i allforio'!C5" display="../../Farming Connect/Workbook/Copy of Gweithlyfr Fferm - Rheoliadau Adnoddau Dwr (Rheoli Llygredd Amaethyddol) (Cymru) 2021 V2_.xlsx - '1.4 Tail wedi''i allforio'!C5" xr:uid="{EF96FA3D-F199-4D53-B67C-ED96D3586BBD}"/>
    <hyperlink ref="C23" r:id="rId6" location="'2.1 Slyri (ddim yn cynnwys moch'!C2" display="../../Farming Connect/Workbook/Copy of Gweithlyfr Fferm - Rheoliadau Adnoddau Dwr (Rheoli Llygredd Amaethyddol) (Cymru) 2021 V2_.xlsx - '2.1 Slyri (ddim yn cynnwys moch'!C2" xr:uid="{9314F414-761F-4343-870B-D40425283518}"/>
    <hyperlink ref="C24" r:id="rId7" location="'2.2 &amp; 2.3 Dwr ychwanegol'!B3" display="../../Farming Connect/Workbook/Copy of Gweithlyfr Fferm - Rheoliadau Adnoddau Dwr (Rheoli Llygredd Amaethyddol) (Cymru) 2021 V2_.xlsx - '2.2 &amp; 2.3 Dwr ychwanegol'!B3" xr:uid="{6D57797D-8376-45E1-8104-E019C94A6974}"/>
    <hyperlink ref="C25" r:id="rId8" location="'2.5 Slyri Moch'!C2" display="../../Farming Connect/Workbook/Copy of Gweithlyfr Fferm - Rheoliadau Adnoddau Dwr (Rheoli Llygredd Amaethyddol) (Cymru) 2021 V2_.xlsx - '2.5 Slyri Moch'!C2" xr:uid="{3B20D1C3-F29B-4394-A204-B3705F23B24C}"/>
    <hyperlink ref="C26" r:id="rId9" location="'2.6 Capasiti Storio Slyri'!B2" display="../../Farming Connect/Workbook/Copy of Gweithlyfr Fferm - Rheoliadau Adnoddau Dwr (Rheoli Llygredd Amaethyddol) (Cymru) 2021 V2_.xlsx - '2.6 Capasiti Storio Slyri'!B2" xr:uid="{3437DF3D-F511-4CB9-AB8B-CD394BB581BA}"/>
    <hyperlink ref="C27" r:id="rId10" location="'2.7 Tail Dofednod'!D4" display="../../Farming Connect/Workbook/Copy of Gweithlyfr Fferm - Rheoliadau Adnoddau Dwr (Rheoli Llygredd Amaethyddol) (Cymru) 2021 V2_.xlsx - '2.7 Tail Dofednod'!D4" xr:uid="{4345EBAD-5BA6-46FE-A06B-F0426451E89A}"/>
    <hyperlink ref="C30" r:id="rId11" location="'3.1 Gofynion optimaidd N ycnwd '!B2" display="../../Farming Connect/Workbook/Copy of Gweithlyfr Fferm - Rheoliadau Adnoddau Dwr (Rheoli Llygredd Amaethyddol) (Cymru) 2021 V2_.xlsx - '3.1 Gofynion optimaidd N ycnwd '!B2" xr:uid="{AAF28C53-ECF8-4C54-A0D1-286F14A07BD1}"/>
    <hyperlink ref="C31" r:id="rId12" location="'3.2 N sydd ar gael'!B2" display="../../Farming Connect/Workbook/Copy of Gweithlyfr Fferm - Rheoliadau Adnoddau Dwr (Rheoli Llygredd Amaethyddol) (Cymru) 2021 V2_.xlsx - '3.2 N sydd ar gael'!B2" xr:uid="{166D1275-42C7-420F-BD1D-8C66334B91DB}"/>
    <hyperlink ref="C32" r:id="rId13" location="'3.3 N gweithgynhyrchwyd'!D6" display="../../Farming Connect/Workbook/Copy of Gweithlyfr Fferm - Rheoliadau Adnoddau Dwr (Rheoli Llygredd Amaethyddol) (Cymru) 2021 V2_.xlsx - '3.3 N gweithgynhyrchwyd'!D6" xr:uid="{903AA227-290E-4FAF-A004-AD523F9A28F8}"/>
    <hyperlink ref="C33" r:id="rId14" location="'3.4 Cofnod o wrtaith N'!G10" display="../../Farming Connect/Workbook/Copy of Gweithlyfr Fferm - Rheoliadau Adnoddau Dwr (Rheoli Llygredd Amaethyddol) (Cymru) 2021 V2_.xlsx - '3.4 Cofnod o wrtaith N'!G10" xr:uid="{4A53C34E-2F68-4A1D-B1E9-6A9E95BEEB91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"/>
  <sheetViews>
    <sheetView zoomScale="90" zoomScaleNormal="90" workbookViewId="0">
      <selection activeCell="I1" sqref="I1"/>
    </sheetView>
  </sheetViews>
  <sheetFormatPr defaultColWidth="9.23046875" defaultRowHeight="15.5" x14ac:dyDescent="0.35"/>
  <cols>
    <col min="1" max="1" width="4.69140625" style="16" customWidth="1"/>
    <col min="2" max="2" width="29.23046875" style="16" customWidth="1"/>
    <col min="3" max="6" width="17.84375" style="16" customWidth="1"/>
    <col min="7" max="7" width="16.69140625" style="16" bestFit="1" customWidth="1"/>
    <col min="8" max="8" width="16.23046875" style="16" customWidth="1"/>
    <col min="9" max="9" width="12.15234375" style="16" bestFit="1" customWidth="1"/>
    <col min="10" max="10" width="16.07421875" style="16" bestFit="1" customWidth="1"/>
    <col min="11" max="11" width="14.23046875" style="16" customWidth="1"/>
    <col min="12" max="16384" width="9.23046875" style="16"/>
  </cols>
  <sheetData>
    <row r="1" spans="1:11" x14ac:dyDescent="0.35">
      <c r="A1"/>
      <c r="B1" s="31" t="s">
        <v>277</v>
      </c>
      <c r="C1"/>
      <c r="D1"/>
      <c r="E1"/>
      <c r="F1"/>
      <c r="G1"/>
      <c r="H1"/>
      <c r="I1" s="8" t="s">
        <v>459</v>
      </c>
      <c r="J1"/>
      <c r="K1"/>
    </row>
    <row r="2" spans="1:11" x14ac:dyDescent="0.35">
      <c r="A2"/>
      <c r="B2" s="31"/>
      <c r="C2"/>
      <c r="D2"/>
      <c r="E2"/>
      <c r="F2"/>
      <c r="G2"/>
      <c r="H2"/>
      <c r="I2"/>
      <c r="J2"/>
      <c r="K2"/>
    </row>
    <row r="3" spans="1:11" ht="77.5" x14ac:dyDescent="0.35">
      <c r="A3"/>
      <c r="B3" s="205" t="s">
        <v>254</v>
      </c>
      <c r="C3" s="205"/>
      <c r="D3" s="143" t="s">
        <v>255</v>
      </c>
      <c r="E3" s="144" t="s">
        <v>256</v>
      </c>
      <c r="F3" s="144" t="s">
        <v>276</v>
      </c>
      <c r="G3" s="145" t="s">
        <v>257</v>
      </c>
      <c r="H3" s="146" t="s">
        <v>258</v>
      </c>
      <c r="I3" s="147" t="s">
        <v>259</v>
      </c>
      <c r="J3" s="145" t="s">
        <v>260</v>
      </c>
      <c r="K3" s="145" t="s">
        <v>261</v>
      </c>
    </row>
    <row r="4" spans="1:11" ht="15.5" customHeight="1" x14ac:dyDescent="0.35">
      <c r="A4"/>
      <c r="B4" s="222" t="s">
        <v>262</v>
      </c>
      <c r="C4" s="25" t="s">
        <v>263</v>
      </c>
      <c r="D4" s="1"/>
      <c r="E4" s="1"/>
      <c r="F4" s="60"/>
      <c r="G4" s="25">
        <v>0.04</v>
      </c>
      <c r="H4" s="25">
        <f>(D4*E4*G4) *F4</f>
        <v>0</v>
      </c>
      <c r="I4" s="25">
        <v>0.9</v>
      </c>
      <c r="J4" s="81">
        <f>H4*I4</f>
        <v>0</v>
      </c>
      <c r="K4" s="81">
        <f>J4/1000</f>
        <v>0</v>
      </c>
    </row>
    <row r="5" spans="1:11" x14ac:dyDescent="0.35">
      <c r="A5"/>
      <c r="B5" s="222"/>
      <c r="C5" s="25" t="s">
        <v>264</v>
      </c>
      <c r="D5" s="1"/>
      <c r="E5" s="1"/>
      <c r="F5" s="60"/>
      <c r="G5" s="25">
        <v>0.12</v>
      </c>
      <c r="H5" s="25">
        <f t="shared" ref="H5:H12" si="0">(D5*E5*G5) *F5</f>
        <v>0</v>
      </c>
      <c r="I5" s="25">
        <v>0.9</v>
      </c>
      <c r="J5" s="81">
        <f t="shared" ref="J5:J12" si="1">H5*I5</f>
        <v>0</v>
      </c>
      <c r="K5" s="81">
        <f t="shared" ref="K5:K12" si="2">J5/1000</f>
        <v>0</v>
      </c>
    </row>
    <row r="6" spans="1:11" x14ac:dyDescent="0.35">
      <c r="A6"/>
      <c r="B6" s="234" t="s">
        <v>265</v>
      </c>
      <c r="C6" s="235"/>
      <c r="D6" s="1"/>
      <c r="E6" s="1"/>
      <c r="F6" s="60"/>
      <c r="G6" s="25">
        <v>0.06</v>
      </c>
      <c r="H6" s="25">
        <f t="shared" si="0"/>
        <v>0</v>
      </c>
      <c r="I6" s="25">
        <v>0.5</v>
      </c>
      <c r="J6" s="81">
        <f t="shared" si="1"/>
        <v>0</v>
      </c>
      <c r="K6" s="81">
        <f t="shared" si="2"/>
        <v>0</v>
      </c>
    </row>
    <row r="7" spans="1:11" x14ac:dyDescent="0.35">
      <c r="A7"/>
      <c r="B7" s="225" t="s">
        <v>266</v>
      </c>
      <c r="C7" s="17" t="s">
        <v>267</v>
      </c>
      <c r="D7" s="1"/>
      <c r="E7" s="1"/>
      <c r="F7" s="60"/>
      <c r="G7" s="25">
        <v>0.04</v>
      </c>
      <c r="H7" s="25">
        <f t="shared" si="0"/>
        <v>0</v>
      </c>
      <c r="I7" s="25">
        <v>0.5</v>
      </c>
      <c r="J7" s="81">
        <f t="shared" si="1"/>
        <v>0</v>
      </c>
      <c r="K7" s="81">
        <f t="shared" si="2"/>
        <v>0</v>
      </c>
    </row>
    <row r="8" spans="1:11" x14ac:dyDescent="0.35">
      <c r="A8"/>
      <c r="B8" s="226"/>
      <c r="C8" s="25" t="s">
        <v>268</v>
      </c>
      <c r="D8" s="1"/>
      <c r="E8" s="1"/>
      <c r="F8" s="60"/>
      <c r="G8" s="25">
        <v>0.12</v>
      </c>
      <c r="H8" s="25">
        <f t="shared" si="0"/>
        <v>0</v>
      </c>
      <c r="I8" s="25">
        <v>0.5</v>
      </c>
      <c r="J8" s="81">
        <f t="shared" si="1"/>
        <v>0</v>
      </c>
      <c r="K8" s="81">
        <f t="shared" si="2"/>
        <v>0</v>
      </c>
    </row>
    <row r="9" spans="1:11" x14ac:dyDescent="0.35">
      <c r="A9"/>
      <c r="B9" s="224" t="s">
        <v>269</v>
      </c>
      <c r="C9" s="17" t="s">
        <v>270</v>
      </c>
      <c r="D9" s="1"/>
      <c r="E9" s="1"/>
      <c r="F9" s="60"/>
      <c r="G9" s="25">
        <v>0.16</v>
      </c>
      <c r="H9" s="25">
        <f t="shared" si="0"/>
        <v>0</v>
      </c>
      <c r="I9" s="25">
        <v>0.5</v>
      </c>
      <c r="J9" s="81">
        <f t="shared" si="1"/>
        <v>0</v>
      </c>
      <c r="K9" s="81">
        <f t="shared" si="2"/>
        <v>0</v>
      </c>
    </row>
    <row r="10" spans="1:11" x14ac:dyDescent="0.35">
      <c r="A10"/>
      <c r="B10" s="224"/>
      <c r="C10" s="25" t="s">
        <v>271</v>
      </c>
      <c r="D10" s="1"/>
      <c r="E10" s="1"/>
      <c r="F10" s="60"/>
      <c r="G10" s="25">
        <v>0.12</v>
      </c>
      <c r="H10" s="25">
        <f t="shared" si="0"/>
        <v>0</v>
      </c>
      <c r="I10" s="25">
        <v>0.5</v>
      </c>
      <c r="J10" s="81">
        <f t="shared" si="1"/>
        <v>0</v>
      </c>
      <c r="K10" s="81">
        <f t="shared" si="2"/>
        <v>0</v>
      </c>
    </row>
    <row r="11" spans="1:11" x14ac:dyDescent="0.35">
      <c r="A11"/>
      <c r="B11" s="204" t="s">
        <v>272</v>
      </c>
      <c r="C11" s="204"/>
      <c r="D11" s="10"/>
      <c r="E11" s="10"/>
      <c r="F11" s="61"/>
      <c r="G11" s="25">
        <v>0.1</v>
      </c>
      <c r="H11" s="25">
        <f t="shared" si="0"/>
        <v>0</v>
      </c>
      <c r="I11" s="25">
        <v>0.5</v>
      </c>
      <c r="J11" s="81">
        <f t="shared" si="1"/>
        <v>0</v>
      </c>
      <c r="K11" s="81">
        <f t="shared" si="2"/>
        <v>0</v>
      </c>
    </row>
    <row r="12" spans="1:11" x14ac:dyDescent="0.35">
      <c r="A12"/>
      <c r="B12" s="204" t="s">
        <v>273</v>
      </c>
      <c r="C12" s="204"/>
      <c r="D12" s="10"/>
      <c r="E12" s="10"/>
      <c r="F12" s="61"/>
      <c r="G12" s="25">
        <v>1.6</v>
      </c>
      <c r="H12" s="25">
        <f t="shared" si="0"/>
        <v>0</v>
      </c>
      <c r="I12" s="25">
        <v>0.5</v>
      </c>
      <c r="J12" s="81">
        <f t="shared" si="1"/>
        <v>0</v>
      </c>
      <c r="K12" s="81">
        <f t="shared" si="2"/>
        <v>0</v>
      </c>
    </row>
    <row r="13" spans="1:11" x14ac:dyDescent="0.35">
      <c r="A13"/>
      <c r="B13"/>
      <c r="C13"/>
      <c r="D13"/>
      <c r="E13"/>
      <c r="F13"/>
      <c r="G13"/>
      <c r="H13"/>
      <c r="I13"/>
      <c r="J13"/>
      <c r="K13"/>
    </row>
    <row r="14" spans="1:11" x14ac:dyDescent="0.35">
      <c r="A14"/>
      <c r="B14"/>
      <c r="C14"/>
      <c r="D14"/>
      <c r="E14" s="205" t="s">
        <v>274</v>
      </c>
      <c r="F14" s="205"/>
      <c r="G14" s="205"/>
      <c r="H14" s="205"/>
      <c r="I14" s="205"/>
      <c r="J14" s="40" t="s">
        <v>275</v>
      </c>
      <c r="K14" s="80">
        <f>SUM(J4:J12)</f>
        <v>0</v>
      </c>
    </row>
    <row r="15" spans="1:11" ht="17.5" x14ac:dyDescent="0.35">
      <c r="A15"/>
      <c r="B15"/>
      <c r="C15"/>
      <c r="D15"/>
      <c r="E15" s="205"/>
      <c r="F15" s="205"/>
      <c r="G15" s="205"/>
      <c r="H15" s="205"/>
      <c r="I15" s="205"/>
      <c r="J15" s="40" t="s">
        <v>84</v>
      </c>
      <c r="K15" s="80">
        <f>SUM(K4:K12)</f>
        <v>0</v>
      </c>
    </row>
  </sheetData>
  <sheetProtection algorithmName="SHA-512" hashValue="xJcRc1T0brD7XeUq6BcMup2NEB2khZjmlH/jzBQ5hYqk9GV1UGVX8pY8dy2WIev+X1r6p1sQvA0615VXY61z/A==" saltValue="U89gN/QQ1JiV2/IVRCO+UQ==" spinCount="100000" sheet="1" selectLockedCells="1"/>
  <mergeCells count="8">
    <mergeCell ref="E14:I15"/>
    <mergeCell ref="B3:C3"/>
    <mergeCell ref="B6:C6"/>
    <mergeCell ref="B7:B8"/>
    <mergeCell ref="B4:B5"/>
    <mergeCell ref="B9:B10"/>
    <mergeCell ref="B11:C11"/>
    <mergeCell ref="B12:C12"/>
  </mergeCells>
  <hyperlinks>
    <hyperlink ref="I1" r:id="rId1" location="Trosolwg!C5" display="../../Farming Connect/Workbook/Copy of Gweithlyfr Fferm - Rheoliadau Adnoddau Dwr (Rheoli Llygredd Amaethyddol) (Cymru) 2021 V2_.xlsx - Trosolwg!C5" xr:uid="{7CC734C2-4258-4B24-874E-A2AD1BE52D75}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34"/>
  <sheetViews>
    <sheetView topLeftCell="D1" zoomScale="90" zoomScaleNormal="90" workbookViewId="0">
      <selection activeCell="L1" sqref="L1"/>
    </sheetView>
  </sheetViews>
  <sheetFormatPr defaultColWidth="9.23046875" defaultRowHeight="15.5" x14ac:dyDescent="0.35"/>
  <cols>
    <col min="1" max="1" width="5.3828125" style="16" customWidth="1"/>
    <col min="2" max="3" width="21.84375" style="16" customWidth="1"/>
    <col min="4" max="4" width="17.07421875" style="16" customWidth="1"/>
    <col min="5" max="5" width="14.23046875" style="16" customWidth="1"/>
    <col min="6" max="6" width="35.23046875" style="16" customWidth="1"/>
    <col min="7" max="7" width="26.15234375" style="16" customWidth="1"/>
    <col min="8" max="8" width="17.84375" style="16" customWidth="1"/>
    <col min="9" max="9" width="21.15234375" style="16" customWidth="1"/>
    <col min="10" max="10" width="19.23046875" style="16" customWidth="1"/>
    <col min="11" max="11" width="18.53515625" style="16" customWidth="1"/>
    <col min="12" max="12" width="20.69140625" style="16" customWidth="1"/>
    <col min="13" max="13" width="26.07421875" style="16" bestFit="1" customWidth="1"/>
    <col min="14" max="15" width="9.23046875" style="16"/>
    <col min="16" max="16" width="5.07421875" style="16" customWidth="1"/>
    <col min="17" max="17" width="7.15234375" style="16" hidden="1" customWidth="1"/>
    <col min="18" max="18" width="6.69140625" style="16" hidden="1" customWidth="1"/>
    <col min="19" max="19" width="4.07421875" style="16" hidden="1" customWidth="1"/>
    <col min="20" max="20" width="3" style="16" hidden="1" customWidth="1"/>
    <col min="21" max="16384" width="9.23046875" style="16"/>
  </cols>
  <sheetData>
    <row r="1" spans="1:19" x14ac:dyDescent="0.35">
      <c r="A1"/>
      <c r="B1" s="31" t="s">
        <v>245</v>
      </c>
      <c r="C1" s="31"/>
      <c r="D1"/>
      <c r="E1"/>
      <c r="F1"/>
      <c r="G1"/>
      <c r="H1"/>
      <c r="I1"/>
      <c r="J1"/>
      <c r="K1"/>
      <c r="L1" s="8" t="s">
        <v>459</v>
      </c>
      <c r="M1"/>
    </row>
    <row r="2" spans="1:19" x14ac:dyDescent="0.35">
      <c r="A2"/>
      <c r="B2"/>
      <c r="C2"/>
      <c r="D2"/>
      <c r="E2"/>
      <c r="F2"/>
      <c r="G2"/>
      <c r="H2"/>
      <c r="I2"/>
      <c r="J2"/>
      <c r="K2"/>
      <c r="L2"/>
      <c r="M2"/>
    </row>
    <row r="3" spans="1:19" ht="91.5" customHeight="1" x14ac:dyDescent="0.35">
      <c r="A3"/>
      <c r="B3" s="46" t="s">
        <v>243</v>
      </c>
      <c r="C3" s="46" t="s">
        <v>223</v>
      </c>
      <c r="D3" s="46" t="s">
        <v>244</v>
      </c>
      <c r="E3" s="47" t="s">
        <v>246</v>
      </c>
      <c r="F3" s="47" t="s">
        <v>205</v>
      </c>
      <c r="G3" s="46" t="s">
        <v>471</v>
      </c>
      <c r="H3" s="46" t="s">
        <v>247</v>
      </c>
      <c r="I3" s="46" t="s">
        <v>248</v>
      </c>
      <c r="J3" s="46" t="s">
        <v>249</v>
      </c>
      <c r="K3" s="46" t="s">
        <v>472</v>
      </c>
      <c r="L3" s="46" t="s">
        <v>250</v>
      </c>
      <c r="M3" s="46" t="s">
        <v>251</v>
      </c>
    </row>
    <row r="4" spans="1:19" x14ac:dyDescent="0.35">
      <c r="B4" s="83" t="str">
        <f>'1.1Terfyn N y daliad '!B5</f>
        <v>Cae 1</v>
      </c>
      <c r="C4" s="83">
        <f>'1.1Terfyn N y daliad '!C5</f>
        <v>4</v>
      </c>
      <c r="D4" s="83">
        <v>3.7</v>
      </c>
      <c r="E4" s="83" t="s">
        <v>120</v>
      </c>
      <c r="F4" s="83" t="s">
        <v>173</v>
      </c>
      <c r="G4" s="83" t="s">
        <v>252</v>
      </c>
      <c r="H4" s="83" t="s">
        <v>66</v>
      </c>
      <c r="I4" s="83" t="s">
        <v>73</v>
      </c>
      <c r="J4" s="91"/>
      <c r="K4" s="83"/>
      <c r="L4" s="83">
        <v>190</v>
      </c>
      <c r="M4" s="83" t="s">
        <v>73</v>
      </c>
    </row>
    <row r="5" spans="1:19" x14ac:dyDescent="0.35">
      <c r="B5" s="82">
        <f>'1.1Terfyn N y daliad '!B6</f>
        <v>0</v>
      </c>
      <c r="C5" s="82">
        <f>'1.1Terfyn N y daliad '!C6</f>
        <v>0</v>
      </c>
      <c r="D5" s="1"/>
      <c r="E5" s="1" t="s">
        <v>64</v>
      </c>
      <c r="F5" s="1" t="s">
        <v>4</v>
      </c>
      <c r="G5" s="1"/>
      <c r="H5" s="1"/>
      <c r="I5" s="1"/>
      <c r="J5" s="1"/>
      <c r="K5" s="1"/>
      <c r="L5" s="1"/>
      <c r="M5" s="1"/>
    </row>
    <row r="6" spans="1:19" x14ac:dyDescent="0.35">
      <c r="B6" s="82">
        <f>'1.1Terfyn N y daliad '!B7</f>
        <v>0</v>
      </c>
      <c r="C6" s="82">
        <f>'1.1Terfyn N y daliad '!C7</f>
        <v>0</v>
      </c>
      <c r="D6" s="1"/>
      <c r="E6" s="1" t="s">
        <v>64</v>
      </c>
      <c r="F6" s="1" t="s">
        <v>4</v>
      </c>
      <c r="G6" s="1"/>
      <c r="H6" s="1"/>
      <c r="I6" s="1"/>
      <c r="J6" s="1"/>
      <c r="K6" s="1"/>
      <c r="L6" s="1"/>
      <c r="M6" s="1"/>
    </row>
    <row r="7" spans="1:19" x14ac:dyDescent="0.35">
      <c r="B7" s="82">
        <f>'1.1Terfyn N y daliad '!B8</f>
        <v>0</v>
      </c>
      <c r="C7" s="82">
        <f>'1.1Terfyn N y daliad '!C8</f>
        <v>0</v>
      </c>
      <c r="D7" s="1"/>
      <c r="E7" s="1" t="s">
        <v>64</v>
      </c>
      <c r="F7" s="1" t="s">
        <v>4</v>
      </c>
      <c r="G7" s="1"/>
      <c r="H7" s="1"/>
      <c r="I7" s="1"/>
      <c r="J7" s="1"/>
      <c r="K7" s="1"/>
      <c r="L7" s="1"/>
      <c r="M7" s="1"/>
    </row>
    <row r="8" spans="1:19" x14ac:dyDescent="0.35">
      <c r="B8" s="82">
        <f>'1.1Terfyn N y daliad '!B9</f>
        <v>0</v>
      </c>
      <c r="C8" s="82">
        <f>'1.1Terfyn N y daliad '!C9</f>
        <v>0</v>
      </c>
      <c r="D8" s="1"/>
      <c r="E8" s="1" t="s">
        <v>64</v>
      </c>
      <c r="F8" s="1" t="s">
        <v>4</v>
      </c>
      <c r="G8" s="1"/>
      <c r="H8" s="1"/>
      <c r="I8" s="1"/>
      <c r="J8" s="1"/>
      <c r="K8" s="1"/>
      <c r="L8" s="1"/>
      <c r="M8" s="1"/>
    </row>
    <row r="9" spans="1:19" x14ac:dyDescent="0.35">
      <c r="B9" s="82">
        <f>'1.1Terfyn N y daliad '!B10</f>
        <v>0</v>
      </c>
      <c r="C9" s="82">
        <f>'1.1Terfyn N y daliad '!C10</f>
        <v>0</v>
      </c>
      <c r="D9" s="1"/>
      <c r="E9" s="1" t="s">
        <v>64</v>
      </c>
      <c r="F9" s="1" t="s">
        <v>4</v>
      </c>
      <c r="G9" s="1"/>
      <c r="H9" s="1"/>
      <c r="I9" s="1"/>
      <c r="J9" s="1"/>
      <c r="K9" s="1"/>
      <c r="L9" s="1"/>
      <c r="M9" s="1"/>
    </row>
    <row r="10" spans="1:19" x14ac:dyDescent="0.35">
      <c r="B10" s="82">
        <f>'1.1Terfyn N y daliad '!B11</f>
        <v>0</v>
      </c>
      <c r="C10" s="82">
        <f>'1.1Terfyn N y daliad '!C11</f>
        <v>0</v>
      </c>
      <c r="D10" s="1"/>
      <c r="E10" s="1" t="s">
        <v>64</v>
      </c>
      <c r="F10" s="1" t="s">
        <v>4</v>
      </c>
      <c r="G10" s="1"/>
      <c r="H10" s="1"/>
      <c r="I10" s="1"/>
      <c r="J10" s="1"/>
      <c r="K10" s="1"/>
      <c r="L10" s="1"/>
      <c r="M10" s="1"/>
    </row>
    <row r="11" spans="1:19" x14ac:dyDescent="0.35">
      <c r="B11" s="82">
        <f>'1.1Terfyn N y daliad '!B12</f>
        <v>0</v>
      </c>
      <c r="C11" s="82">
        <f>'1.1Terfyn N y daliad '!C12</f>
        <v>0</v>
      </c>
      <c r="D11" s="1"/>
      <c r="E11" s="1" t="s">
        <v>64</v>
      </c>
      <c r="F11" s="1" t="s">
        <v>4</v>
      </c>
      <c r="G11" s="1"/>
      <c r="H11" s="1"/>
      <c r="I11" s="1"/>
      <c r="J11" s="1"/>
      <c r="K11" s="1"/>
      <c r="L11" s="1"/>
      <c r="M11" s="1"/>
    </row>
    <row r="12" spans="1:19" x14ac:dyDescent="0.35">
      <c r="B12" s="82">
        <f>'1.1Terfyn N y daliad '!B13</f>
        <v>0</v>
      </c>
      <c r="C12" s="82">
        <f>'1.1Terfyn N y daliad '!C13</f>
        <v>0</v>
      </c>
      <c r="D12" s="1"/>
      <c r="E12" s="1" t="s">
        <v>64</v>
      </c>
      <c r="F12" s="1" t="s">
        <v>4</v>
      </c>
      <c r="G12" s="1"/>
      <c r="H12" s="1"/>
      <c r="I12" s="1"/>
      <c r="J12" s="1"/>
      <c r="K12" s="1"/>
      <c r="L12" s="1"/>
      <c r="M12" s="1"/>
    </row>
    <row r="13" spans="1:19" x14ac:dyDescent="0.35">
      <c r="B13" s="82">
        <f>'1.1Terfyn N y daliad '!B14</f>
        <v>0</v>
      </c>
      <c r="C13" s="82">
        <f>'1.1Terfyn N y daliad '!C14</f>
        <v>0</v>
      </c>
      <c r="D13" s="1"/>
      <c r="E13" s="1" t="s">
        <v>64</v>
      </c>
      <c r="F13" s="1" t="s">
        <v>4</v>
      </c>
      <c r="G13" s="1"/>
      <c r="H13" s="1"/>
      <c r="I13" s="1"/>
      <c r="J13" s="1"/>
      <c r="K13" s="1"/>
      <c r="L13" s="1"/>
      <c r="M13" s="1"/>
    </row>
    <row r="14" spans="1:19" x14ac:dyDescent="0.35">
      <c r="B14" s="82">
        <f>'1.1Terfyn N y daliad '!B15</f>
        <v>0</v>
      </c>
      <c r="C14" s="82">
        <f>'1.1Terfyn N y daliad '!C15</f>
        <v>0</v>
      </c>
      <c r="D14" s="1"/>
      <c r="E14" s="1" t="s">
        <v>64</v>
      </c>
      <c r="F14" s="1" t="s">
        <v>4</v>
      </c>
      <c r="G14" s="1"/>
      <c r="H14" s="1"/>
      <c r="I14" s="1"/>
      <c r="J14" s="1"/>
      <c r="K14" s="1"/>
      <c r="L14" s="1"/>
      <c r="M14" s="1"/>
      <c r="Q14" s="62" t="s">
        <v>68</v>
      </c>
      <c r="R14" s="62" t="s">
        <v>69</v>
      </c>
      <c r="S14" s="62" t="s">
        <v>70</v>
      </c>
    </row>
    <row r="15" spans="1:19" x14ac:dyDescent="0.35">
      <c r="B15" s="82">
        <f>'1.1Terfyn N y daliad '!B16</f>
        <v>0</v>
      </c>
      <c r="C15" s="82">
        <f>'1.1Terfyn N y daliad '!C16</f>
        <v>0</v>
      </c>
      <c r="D15" s="1"/>
      <c r="E15" s="1" t="s">
        <v>64</v>
      </c>
      <c r="F15" s="1" t="s">
        <v>4</v>
      </c>
      <c r="G15" s="1"/>
      <c r="H15" s="1"/>
      <c r="I15" s="1"/>
      <c r="J15" s="1"/>
      <c r="K15" s="1"/>
      <c r="L15" s="1"/>
      <c r="M15" s="1"/>
      <c r="Q15" s="16" t="s">
        <v>242</v>
      </c>
      <c r="R15" s="16" t="s">
        <v>65</v>
      </c>
      <c r="S15" s="16">
        <v>1</v>
      </c>
    </row>
    <row r="16" spans="1:19" x14ac:dyDescent="0.35">
      <c r="B16" s="82">
        <f>'1.1Terfyn N y daliad '!B17</f>
        <v>0</v>
      </c>
      <c r="C16" s="82">
        <f>'1.1Terfyn N y daliad '!C17</f>
        <v>0</v>
      </c>
      <c r="D16" s="1"/>
      <c r="E16" s="1" t="s">
        <v>64</v>
      </c>
      <c r="F16" s="1" t="s">
        <v>4</v>
      </c>
      <c r="G16" s="1"/>
      <c r="H16" s="1"/>
      <c r="I16" s="1"/>
      <c r="J16" s="1"/>
      <c r="K16" s="1"/>
      <c r="L16" s="1"/>
      <c r="M16" s="1"/>
      <c r="Q16" s="16" t="s">
        <v>120</v>
      </c>
      <c r="R16" s="16" t="s">
        <v>66</v>
      </c>
      <c r="S16" s="16">
        <v>2</v>
      </c>
    </row>
    <row r="17" spans="2:19" x14ac:dyDescent="0.35">
      <c r="B17" s="82">
        <f>'1.1Terfyn N y daliad '!B18</f>
        <v>0</v>
      </c>
      <c r="C17" s="82">
        <f>'1.1Terfyn N y daliad '!C18</f>
        <v>0</v>
      </c>
      <c r="D17" s="1"/>
      <c r="E17" s="1" t="s">
        <v>64</v>
      </c>
      <c r="F17" s="1" t="s">
        <v>4</v>
      </c>
      <c r="G17" s="1"/>
      <c r="H17" s="1"/>
      <c r="I17" s="1"/>
      <c r="J17" s="1"/>
      <c r="K17" s="1"/>
      <c r="L17" s="1"/>
      <c r="M17" s="1"/>
      <c r="Q17" s="16" t="s">
        <v>64</v>
      </c>
      <c r="R17" s="16" t="s">
        <v>67</v>
      </c>
      <c r="S17" s="16">
        <v>3</v>
      </c>
    </row>
    <row r="18" spans="2:19" x14ac:dyDescent="0.35">
      <c r="B18" s="82">
        <f>'1.1Terfyn N y daliad '!B19</f>
        <v>0</v>
      </c>
      <c r="C18" s="82">
        <f>'1.1Terfyn N y daliad '!C19</f>
        <v>0</v>
      </c>
      <c r="D18" s="1"/>
      <c r="E18" s="1" t="s">
        <v>64</v>
      </c>
      <c r="F18" s="1" t="s">
        <v>4</v>
      </c>
      <c r="G18" s="1"/>
      <c r="H18" s="1"/>
      <c r="I18" s="1"/>
      <c r="J18" s="1"/>
      <c r="K18" s="1"/>
      <c r="L18" s="1"/>
      <c r="M18" s="1"/>
      <c r="S18" s="16">
        <v>4</v>
      </c>
    </row>
    <row r="19" spans="2:19" x14ac:dyDescent="0.35">
      <c r="B19" s="82">
        <f>'1.1Terfyn N y daliad '!B20</f>
        <v>0</v>
      </c>
      <c r="C19" s="82">
        <f>'1.1Terfyn N y daliad '!C20</f>
        <v>0</v>
      </c>
      <c r="D19" s="1"/>
      <c r="E19" s="1" t="s">
        <v>64</v>
      </c>
      <c r="F19" s="1" t="s">
        <v>4</v>
      </c>
      <c r="G19" s="1"/>
      <c r="H19" s="1"/>
      <c r="I19" s="1"/>
      <c r="J19" s="1"/>
      <c r="K19" s="1"/>
      <c r="L19" s="1"/>
      <c r="M19" s="1"/>
      <c r="Q19" s="62" t="s">
        <v>18</v>
      </c>
      <c r="S19" s="16">
        <v>5</v>
      </c>
    </row>
    <row r="20" spans="2:19" x14ac:dyDescent="0.35">
      <c r="B20" s="82">
        <f>'1.1Terfyn N y daliad '!B21</f>
        <v>0</v>
      </c>
      <c r="C20" s="82">
        <f>'1.1Terfyn N y daliad '!C21</f>
        <v>0</v>
      </c>
      <c r="D20" s="1"/>
      <c r="E20" s="1" t="s">
        <v>64</v>
      </c>
      <c r="F20" s="1" t="s">
        <v>4</v>
      </c>
      <c r="G20" s="1"/>
      <c r="H20" s="1"/>
      <c r="I20" s="1"/>
      <c r="J20" s="1"/>
      <c r="K20" s="1"/>
      <c r="L20" s="1"/>
      <c r="M20" s="1"/>
      <c r="Q20" s="16" t="s">
        <v>252</v>
      </c>
      <c r="S20" s="16">
        <v>6</v>
      </c>
    </row>
    <row r="21" spans="2:19" x14ac:dyDescent="0.35">
      <c r="B21" s="82">
        <f>'1.1Terfyn N y daliad '!B22</f>
        <v>0</v>
      </c>
      <c r="C21" s="82">
        <f>'1.1Terfyn N y daliad '!C22</f>
        <v>0</v>
      </c>
      <c r="D21" s="1"/>
      <c r="E21" s="1" t="s">
        <v>64</v>
      </c>
      <c r="F21" s="1" t="s">
        <v>4</v>
      </c>
      <c r="G21" s="1"/>
      <c r="H21" s="1"/>
      <c r="I21" s="1"/>
      <c r="J21" s="1"/>
      <c r="K21" s="1"/>
      <c r="L21" s="1"/>
      <c r="M21" s="1"/>
      <c r="Q21" s="16" t="s">
        <v>253</v>
      </c>
    </row>
    <row r="22" spans="2:19" x14ac:dyDescent="0.35">
      <c r="B22" s="82">
        <f>'1.1Terfyn N y daliad '!B23</f>
        <v>0</v>
      </c>
      <c r="C22" s="82">
        <f>'1.1Terfyn N y daliad '!C23</f>
        <v>0</v>
      </c>
      <c r="D22" s="1"/>
      <c r="E22" s="1" t="s">
        <v>64</v>
      </c>
      <c r="F22" s="1" t="s">
        <v>4</v>
      </c>
      <c r="G22" s="1"/>
      <c r="H22" s="1"/>
      <c r="I22" s="1"/>
      <c r="J22" s="1"/>
      <c r="K22" s="1"/>
      <c r="L22" s="1"/>
      <c r="M22" s="1"/>
      <c r="Q22" s="16" t="s">
        <v>71</v>
      </c>
    </row>
    <row r="23" spans="2:19" x14ac:dyDescent="0.35">
      <c r="B23" s="82">
        <f>'1.1Terfyn N y daliad '!B24</f>
        <v>0</v>
      </c>
      <c r="C23" s="82">
        <f>'1.1Terfyn N y daliad '!C24</f>
        <v>0</v>
      </c>
      <c r="D23" s="1"/>
      <c r="E23" s="1" t="s">
        <v>64</v>
      </c>
      <c r="F23" s="1" t="s">
        <v>4</v>
      </c>
      <c r="G23" s="1"/>
      <c r="H23" s="1"/>
      <c r="I23" s="1"/>
      <c r="J23" s="1"/>
      <c r="K23" s="1"/>
      <c r="L23" s="1"/>
      <c r="M23" s="1"/>
    </row>
    <row r="24" spans="2:19" x14ac:dyDescent="0.35">
      <c r="B24" s="82">
        <f>'1.1Terfyn N y daliad '!B25</f>
        <v>0</v>
      </c>
      <c r="C24" s="82">
        <f>'1.1Terfyn N y daliad '!C25</f>
        <v>0</v>
      </c>
      <c r="D24" s="1"/>
      <c r="E24" s="1" t="s">
        <v>64</v>
      </c>
      <c r="F24" s="1" t="s">
        <v>4</v>
      </c>
      <c r="G24" s="1"/>
      <c r="H24" s="1"/>
      <c r="I24" s="1"/>
      <c r="J24" s="1"/>
      <c r="K24" s="1"/>
      <c r="L24" s="1"/>
      <c r="M24" s="1"/>
    </row>
    <row r="25" spans="2:19" x14ac:dyDescent="0.35">
      <c r="B25" s="82">
        <f>'1.1Terfyn N y daliad '!B26</f>
        <v>0</v>
      </c>
      <c r="C25" s="82">
        <f>'1.1Terfyn N y daliad '!C26</f>
        <v>0</v>
      </c>
      <c r="D25" s="1"/>
      <c r="E25" s="1" t="s">
        <v>64</v>
      </c>
      <c r="F25" s="1" t="s">
        <v>4</v>
      </c>
      <c r="G25" s="1"/>
      <c r="H25" s="1"/>
      <c r="I25" s="1"/>
      <c r="J25" s="1"/>
      <c r="K25" s="1"/>
      <c r="L25" s="1"/>
      <c r="M25" s="1"/>
      <c r="Q25" s="16" t="s">
        <v>72</v>
      </c>
    </row>
    <row r="26" spans="2:19" x14ac:dyDescent="0.35">
      <c r="B26" s="82">
        <f>'1.1Terfyn N y daliad '!B27</f>
        <v>0</v>
      </c>
      <c r="C26" s="82">
        <f>'1.1Terfyn N y daliad '!C27</f>
        <v>0</v>
      </c>
      <c r="D26" s="1"/>
      <c r="E26" s="1" t="s">
        <v>64</v>
      </c>
      <c r="F26" s="1" t="s">
        <v>4</v>
      </c>
      <c r="G26" s="1"/>
      <c r="H26" s="1"/>
      <c r="I26" s="1"/>
      <c r="J26" s="1"/>
      <c r="K26" s="1"/>
      <c r="L26" s="1"/>
      <c r="M26" s="1"/>
      <c r="Q26" s="16" t="s">
        <v>73</v>
      </c>
    </row>
    <row r="27" spans="2:19" x14ac:dyDescent="0.35">
      <c r="B27" s="82">
        <f>'1.1Terfyn N y daliad '!B28</f>
        <v>0</v>
      </c>
      <c r="C27" s="82">
        <f>'1.1Terfyn N y daliad '!C28</f>
        <v>0</v>
      </c>
      <c r="D27" s="1"/>
      <c r="E27" s="1" t="s">
        <v>64</v>
      </c>
      <c r="F27" s="1" t="s">
        <v>4</v>
      </c>
      <c r="G27" s="1"/>
      <c r="H27" s="1"/>
      <c r="I27" s="1"/>
      <c r="J27" s="1"/>
      <c r="K27" s="1"/>
      <c r="L27" s="1"/>
      <c r="M27" s="1"/>
      <c r="Q27" s="16" t="s">
        <v>74</v>
      </c>
    </row>
    <row r="28" spans="2:19" x14ac:dyDescent="0.35">
      <c r="B28" s="82">
        <f>'1.1Terfyn N y daliad '!B29</f>
        <v>0</v>
      </c>
      <c r="C28" s="82">
        <f>'1.1Terfyn N y daliad '!C29</f>
        <v>0</v>
      </c>
      <c r="D28" s="1"/>
      <c r="E28" s="1" t="s">
        <v>64</v>
      </c>
      <c r="F28" s="1" t="s">
        <v>4</v>
      </c>
      <c r="G28" s="1"/>
      <c r="H28" s="1"/>
      <c r="I28" s="1"/>
      <c r="J28" s="1"/>
      <c r="K28" s="1"/>
      <c r="L28" s="1"/>
      <c r="M28" s="1"/>
      <c r="Q28" s="16" t="s">
        <v>75</v>
      </c>
    </row>
    <row r="29" spans="2:19" x14ac:dyDescent="0.35">
      <c r="B29" s="82">
        <f>'1.1Terfyn N y daliad '!B30</f>
        <v>0</v>
      </c>
      <c r="C29" s="82">
        <f>'1.1Terfyn N y daliad '!C30</f>
        <v>0</v>
      </c>
      <c r="D29" s="1"/>
      <c r="E29" s="1" t="s">
        <v>64</v>
      </c>
      <c r="F29" s="1" t="s">
        <v>4</v>
      </c>
      <c r="G29" s="1"/>
      <c r="H29" s="1"/>
      <c r="I29" s="1"/>
      <c r="J29" s="1"/>
      <c r="K29" s="1"/>
      <c r="L29" s="1"/>
      <c r="M29" s="1"/>
      <c r="Q29" s="16" t="s">
        <v>41</v>
      </c>
    </row>
    <row r="30" spans="2:19" x14ac:dyDescent="0.35">
      <c r="B30" s="82">
        <f>'1.1Terfyn N y daliad '!B31</f>
        <v>0</v>
      </c>
      <c r="C30" s="82">
        <f>'1.1Terfyn N y daliad '!C31</f>
        <v>0</v>
      </c>
      <c r="D30" s="1"/>
      <c r="E30" s="1" t="s">
        <v>64</v>
      </c>
      <c r="F30" s="1" t="s">
        <v>4</v>
      </c>
      <c r="G30" s="1"/>
      <c r="H30" s="1"/>
      <c r="I30" s="1"/>
      <c r="J30" s="1"/>
      <c r="K30" s="1"/>
      <c r="L30" s="1"/>
      <c r="M30" s="1"/>
    </row>
    <row r="31" spans="2:19" x14ac:dyDescent="0.35">
      <c r="B31" s="82">
        <f>'1.1Terfyn N y daliad '!B32</f>
        <v>0</v>
      </c>
      <c r="C31" s="82">
        <f>'1.1Terfyn N y daliad '!C32</f>
        <v>0</v>
      </c>
      <c r="D31" s="1"/>
      <c r="E31" s="1" t="s">
        <v>64</v>
      </c>
      <c r="F31" s="1" t="s">
        <v>4</v>
      </c>
      <c r="G31" s="1"/>
      <c r="H31" s="1"/>
      <c r="I31" s="1"/>
      <c r="J31" s="1"/>
      <c r="K31" s="1"/>
      <c r="L31" s="1"/>
      <c r="M31" s="1"/>
      <c r="Q31" t="s">
        <v>108</v>
      </c>
    </row>
    <row r="32" spans="2:19" x14ac:dyDescent="0.35">
      <c r="B32" s="82">
        <f>'1.1Terfyn N y daliad '!B33</f>
        <v>0</v>
      </c>
      <c r="C32" s="82">
        <f>'1.1Terfyn N y daliad '!C33</f>
        <v>0</v>
      </c>
      <c r="D32" s="1"/>
      <c r="E32" s="1" t="s">
        <v>64</v>
      </c>
      <c r="F32" s="1" t="s">
        <v>4</v>
      </c>
      <c r="G32" s="1"/>
      <c r="H32" s="1"/>
      <c r="I32" s="1"/>
      <c r="J32" s="1"/>
      <c r="K32" s="1"/>
      <c r="L32" s="1"/>
      <c r="M32" s="1"/>
      <c r="Q32" t="s">
        <v>109</v>
      </c>
    </row>
    <row r="33" spans="2:17" x14ac:dyDescent="0.35">
      <c r="B33" s="82">
        <f>'1.1Terfyn N y daliad '!B34</f>
        <v>0</v>
      </c>
      <c r="C33" s="82">
        <f>'1.1Terfyn N y daliad '!C34</f>
        <v>0</v>
      </c>
      <c r="D33" s="1"/>
      <c r="E33" s="1" t="s">
        <v>64</v>
      </c>
      <c r="F33" s="1" t="s">
        <v>4</v>
      </c>
      <c r="G33" s="1"/>
      <c r="H33" s="1"/>
      <c r="I33" s="1"/>
      <c r="J33" s="1"/>
      <c r="K33" s="1"/>
      <c r="L33" s="1"/>
      <c r="M33" s="1"/>
      <c r="Q33" t="s">
        <v>110</v>
      </c>
    </row>
    <row r="34" spans="2:17" x14ac:dyDescent="0.35">
      <c r="B34" s="82">
        <f>'1.1Terfyn N y daliad '!B35</f>
        <v>0</v>
      </c>
      <c r="C34" s="82">
        <f>'1.1Terfyn N y daliad '!C35</f>
        <v>0</v>
      </c>
      <c r="D34" s="1"/>
      <c r="E34" s="1" t="s">
        <v>64</v>
      </c>
      <c r="F34" s="1" t="s">
        <v>4</v>
      </c>
      <c r="G34" s="1"/>
      <c r="H34" s="1"/>
      <c r="I34" s="1"/>
      <c r="J34" s="1"/>
      <c r="K34" s="1"/>
      <c r="L34" s="1"/>
      <c r="M34" s="1"/>
      <c r="Q34" t="s">
        <v>111</v>
      </c>
    </row>
    <row r="35" spans="2:17" x14ac:dyDescent="0.35">
      <c r="B35" s="82">
        <f>'1.1Terfyn N y daliad '!B36</f>
        <v>0</v>
      </c>
      <c r="C35" s="82">
        <f>'1.1Terfyn N y daliad '!C36</f>
        <v>0</v>
      </c>
      <c r="D35" s="1"/>
      <c r="E35" s="1" t="s">
        <v>64</v>
      </c>
      <c r="F35" s="1" t="s">
        <v>4</v>
      </c>
      <c r="G35" s="1"/>
      <c r="H35" s="1"/>
      <c r="I35" s="1"/>
      <c r="J35" s="1"/>
      <c r="K35" s="1"/>
      <c r="L35" s="1"/>
      <c r="M35" s="1"/>
      <c r="Q35" t="s">
        <v>112</v>
      </c>
    </row>
    <row r="36" spans="2:17" x14ac:dyDescent="0.35">
      <c r="B36" s="82">
        <f>'1.1Terfyn N y daliad '!B37</f>
        <v>0</v>
      </c>
      <c r="C36" s="82">
        <f>'1.1Terfyn N y daliad '!C37</f>
        <v>0</v>
      </c>
      <c r="D36" s="1"/>
      <c r="E36" s="1" t="s">
        <v>64</v>
      </c>
      <c r="F36" s="1" t="s">
        <v>4</v>
      </c>
      <c r="G36" s="1"/>
      <c r="H36" s="1"/>
      <c r="I36" s="1"/>
      <c r="J36" s="1"/>
      <c r="K36" s="1"/>
      <c r="L36" s="1"/>
      <c r="M36" s="1"/>
      <c r="Q36" t="s">
        <v>11</v>
      </c>
    </row>
    <row r="37" spans="2:17" x14ac:dyDescent="0.35">
      <c r="B37" s="82">
        <f>'1.1Terfyn N y daliad '!B38</f>
        <v>0</v>
      </c>
      <c r="C37" s="82">
        <f>'1.1Terfyn N y daliad '!C38</f>
        <v>0</v>
      </c>
      <c r="D37" s="1"/>
      <c r="E37" s="1" t="s">
        <v>64</v>
      </c>
      <c r="F37" s="1" t="s">
        <v>4</v>
      </c>
      <c r="G37" s="1"/>
      <c r="H37" s="1"/>
      <c r="I37" s="1"/>
      <c r="J37" s="1"/>
      <c r="K37" s="1"/>
      <c r="L37" s="1"/>
      <c r="M37" s="1"/>
      <c r="Q37" t="s">
        <v>113</v>
      </c>
    </row>
    <row r="38" spans="2:17" x14ac:dyDescent="0.35">
      <c r="B38" s="82">
        <f>'1.1Terfyn N y daliad '!B39</f>
        <v>0</v>
      </c>
      <c r="C38" s="82">
        <f>'1.1Terfyn N y daliad '!C39</f>
        <v>0</v>
      </c>
      <c r="D38" s="1"/>
      <c r="E38" s="1" t="s">
        <v>64</v>
      </c>
      <c r="F38" s="1" t="s">
        <v>4</v>
      </c>
      <c r="G38" s="1"/>
      <c r="H38" s="1"/>
      <c r="I38" s="1"/>
      <c r="J38" s="1"/>
      <c r="K38" s="1"/>
      <c r="L38" s="1"/>
      <c r="M38" s="1"/>
      <c r="Q38" t="s">
        <v>114</v>
      </c>
    </row>
    <row r="39" spans="2:17" x14ac:dyDescent="0.35">
      <c r="B39" s="82">
        <f>'1.1Terfyn N y daliad '!B40</f>
        <v>0</v>
      </c>
      <c r="C39" s="82">
        <f>'1.1Terfyn N y daliad '!C40</f>
        <v>0</v>
      </c>
      <c r="D39" s="1"/>
      <c r="E39" s="1" t="s">
        <v>64</v>
      </c>
      <c r="F39" s="1" t="s">
        <v>4</v>
      </c>
      <c r="G39" s="1"/>
      <c r="H39" s="1"/>
      <c r="I39" s="1"/>
      <c r="J39" s="1"/>
      <c r="K39" s="1"/>
      <c r="L39" s="1"/>
      <c r="M39" s="1"/>
      <c r="Q39" t="s">
        <v>115</v>
      </c>
    </row>
    <row r="40" spans="2:17" x14ac:dyDescent="0.35">
      <c r="B40" s="82">
        <f>'1.1Terfyn N y daliad '!B41</f>
        <v>0</v>
      </c>
      <c r="C40" s="82">
        <f>'1.1Terfyn N y daliad '!C41</f>
        <v>0</v>
      </c>
      <c r="D40" s="1"/>
      <c r="E40" s="1" t="s">
        <v>64</v>
      </c>
      <c r="F40" s="1" t="s">
        <v>4</v>
      </c>
      <c r="G40" s="1"/>
      <c r="H40" s="1"/>
      <c r="I40" s="1"/>
      <c r="J40" s="1"/>
      <c r="K40" s="1"/>
      <c r="L40" s="1"/>
      <c r="M40" s="1"/>
      <c r="Q40" t="s">
        <v>116</v>
      </c>
    </row>
    <row r="41" spans="2:17" x14ac:dyDescent="0.35">
      <c r="B41" s="82">
        <f>'1.1Terfyn N y daliad '!B42</f>
        <v>0</v>
      </c>
      <c r="C41" s="82">
        <f>'1.1Terfyn N y daliad '!C42</f>
        <v>0</v>
      </c>
      <c r="D41" s="1"/>
      <c r="E41" s="1" t="s">
        <v>64</v>
      </c>
      <c r="F41" s="1" t="s">
        <v>4</v>
      </c>
      <c r="G41" s="1"/>
      <c r="H41" s="1"/>
      <c r="I41" s="1"/>
      <c r="J41" s="1"/>
      <c r="K41" s="1"/>
      <c r="L41" s="1"/>
      <c r="M41" s="1"/>
      <c r="Q41" t="s">
        <v>117</v>
      </c>
    </row>
    <row r="42" spans="2:17" x14ac:dyDescent="0.35">
      <c r="B42" s="82">
        <f>'1.1Terfyn N y daliad '!B43</f>
        <v>0</v>
      </c>
      <c r="C42" s="82">
        <f>'1.1Terfyn N y daliad '!C43</f>
        <v>0</v>
      </c>
      <c r="D42" s="1"/>
      <c r="E42" s="1" t="s">
        <v>64</v>
      </c>
      <c r="F42" s="1" t="s">
        <v>4</v>
      </c>
      <c r="G42" s="1"/>
      <c r="H42" s="1"/>
      <c r="I42" s="1"/>
      <c r="J42" s="1"/>
      <c r="K42" s="1"/>
      <c r="L42" s="1"/>
      <c r="M42" s="1"/>
      <c r="Q42" t="s">
        <v>118</v>
      </c>
    </row>
    <row r="43" spans="2:17" x14ac:dyDescent="0.35">
      <c r="B43" s="82">
        <f>'1.1Terfyn N y daliad '!B44</f>
        <v>0</v>
      </c>
      <c r="C43" s="82">
        <f>'1.1Terfyn N y daliad '!C44</f>
        <v>0</v>
      </c>
      <c r="D43" s="1"/>
      <c r="E43" s="1" t="s">
        <v>64</v>
      </c>
      <c r="F43" s="1" t="s">
        <v>4</v>
      </c>
      <c r="G43" s="1"/>
      <c r="H43" s="1"/>
      <c r="I43" s="1"/>
      <c r="J43" s="1"/>
      <c r="K43" s="1"/>
      <c r="L43" s="1"/>
      <c r="M43" s="1"/>
      <c r="Q43" t="s">
        <v>119</v>
      </c>
    </row>
    <row r="44" spans="2:17" x14ac:dyDescent="0.35">
      <c r="B44" s="82">
        <f>'1.1Terfyn N y daliad '!B45</f>
        <v>0</v>
      </c>
      <c r="C44" s="82">
        <f>'1.1Terfyn N y daliad '!C45</f>
        <v>0</v>
      </c>
      <c r="D44" s="1"/>
      <c r="E44" s="1" t="s">
        <v>64</v>
      </c>
      <c r="F44" s="1" t="s">
        <v>4</v>
      </c>
      <c r="G44" s="1"/>
      <c r="H44" s="1"/>
      <c r="I44" s="1"/>
      <c r="J44" s="1"/>
      <c r="K44" s="1"/>
      <c r="L44" s="1"/>
      <c r="M44" s="1"/>
      <c r="Q44" t="s">
        <v>120</v>
      </c>
    </row>
    <row r="45" spans="2:17" x14ac:dyDescent="0.35">
      <c r="B45" s="82">
        <f>'1.1Terfyn N y daliad '!B46</f>
        <v>0</v>
      </c>
      <c r="C45" s="82">
        <f>'1.1Terfyn N y daliad '!C46</f>
        <v>0</v>
      </c>
      <c r="D45" s="1"/>
      <c r="E45" s="1" t="s">
        <v>64</v>
      </c>
      <c r="F45" s="1" t="s">
        <v>4</v>
      </c>
      <c r="G45" s="1"/>
      <c r="H45" s="1"/>
      <c r="I45" s="1"/>
      <c r="J45" s="1"/>
      <c r="K45" s="1"/>
      <c r="L45" s="1"/>
      <c r="M45" s="1"/>
      <c r="Q45" s="138" t="s">
        <v>173</v>
      </c>
    </row>
    <row r="46" spans="2:17" x14ac:dyDescent="0.35">
      <c r="B46" s="82">
        <f>'1.1Terfyn N y daliad '!B47</f>
        <v>0</v>
      </c>
      <c r="C46" s="82">
        <f>'1.1Terfyn N y daliad '!C47</f>
        <v>0</v>
      </c>
      <c r="D46" s="1"/>
      <c r="E46" s="1" t="s">
        <v>64</v>
      </c>
      <c r="F46" s="1" t="s">
        <v>4</v>
      </c>
      <c r="G46" s="1"/>
      <c r="H46" s="1"/>
      <c r="I46" s="1"/>
      <c r="J46" s="1"/>
      <c r="K46" s="1"/>
      <c r="L46" s="1"/>
      <c r="M46" s="1"/>
      <c r="Q46" s="138" t="s">
        <v>175</v>
      </c>
    </row>
    <row r="47" spans="2:17" x14ac:dyDescent="0.35">
      <c r="B47" s="82">
        <f>'1.1Terfyn N y daliad '!B48</f>
        <v>0</v>
      </c>
      <c r="C47" s="82">
        <f>'1.1Terfyn N y daliad '!C48</f>
        <v>0</v>
      </c>
      <c r="D47" s="1"/>
      <c r="E47" s="1" t="s">
        <v>64</v>
      </c>
      <c r="F47" s="1" t="s">
        <v>4</v>
      </c>
      <c r="G47" s="1"/>
      <c r="H47" s="1"/>
      <c r="I47" s="1"/>
      <c r="J47" s="1"/>
      <c r="K47" s="1"/>
      <c r="L47" s="1"/>
      <c r="M47" s="1"/>
      <c r="Q47" t="s">
        <v>121</v>
      </c>
    </row>
    <row r="48" spans="2:17" x14ac:dyDescent="0.35">
      <c r="B48" s="82">
        <f>'1.1Terfyn N y daliad '!B49</f>
        <v>0</v>
      </c>
      <c r="C48" s="82">
        <f>'1.1Terfyn N y daliad '!C49</f>
        <v>0</v>
      </c>
      <c r="D48" s="1"/>
      <c r="E48" s="1" t="s">
        <v>64</v>
      </c>
      <c r="F48" s="1" t="s">
        <v>4</v>
      </c>
      <c r="G48" s="1"/>
      <c r="H48" s="1"/>
      <c r="I48" s="1"/>
      <c r="J48" s="1"/>
      <c r="K48" s="1"/>
      <c r="L48" s="1"/>
      <c r="M48" s="1"/>
      <c r="Q48" t="s">
        <v>122</v>
      </c>
    </row>
    <row r="49" spans="2:17" x14ac:dyDescent="0.35">
      <c r="B49" s="82">
        <f>'1.1Terfyn N y daliad '!B50</f>
        <v>0</v>
      </c>
      <c r="C49" s="82">
        <f>'1.1Terfyn N y daliad '!C50</f>
        <v>0</v>
      </c>
      <c r="D49" s="1"/>
      <c r="E49" s="1" t="s">
        <v>64</v>
      </c>
      <c r="F49" s="1" t="s">
        <v>4</v>
      </c>
      <c r="G49" s="1"/>
      <c r="H49" s="1"/>
      <c r="I49" s="1"/>
      <c r="J49" s="1"/>
      <c r="K49" s="1"/>
      <c r="L49" s="1"/>
      <c r="M49" s="1"/>
      <c r="Q49" t="s">
        <v>123</v>
      </c>
    </row>
    <row r="50" spans="2:17" x14ac:dyDescent="0.35">
      <c r="B50" s="82">
        <f>'1.1Terfyn N y daliad '!B51</f>
        <v>0</v>
      </c>
      <c r="C50" s="82">
        <f>'1.1Terfyn N y daliad '!C51</f>
        <v>0</v>
      </c>
      <c r="D50" s="1"/>
      <c r="E50" s="1" t="s">
        <v>64</v>
      </c>
      <c r="F50" s="1" t="s">
        <v>4</v>
      </c>
      <c r="G50" s="1"/>
      <c r="H50" s="1"/>
      <c r="I50" s="1"/>
      <c r="J50" s="1"/>
      <c r="K50" s="1"/>
      <c r="L50" s="1"/>
      <c r="M50" s="1"/>
      <c r="Q50" t="s">
        <v>124</v>
      </c>
    </row>
    <row r="51" spans="2:17" x14ac:dyDescent="0.35">
      <c r="B51" s="82">
        <f>'1.1Terfyn N y daliad '!B52</f>
        <v>0</v>
      </c>
      <c r="C51" s="82">
        <f>'1.1Terfyn N y daliad '!C52</f>
        <v>0</v>
      </c>
      <c r="D51" s="1"/>
      <c r="E51" s="1" t="s">
        <v>64</v>
      </c>
      <c r="F51" s="1" t="s">
        <v>4</v>
      </c>
      <c r="G51" s="1"/>
      <c r="H51" s="1"/>
      <c r="I51" s="1"/>
      <c r="J51" s="1"/>
      <c r="K51" s="1"/>
      <c r="L51" s="1"/>
      <c r="M51" s="1"/>
      <c r="Q51" t="s">
        <v>125</v>
      </c>
    </row>
    <row r="52" spans="2:17" x14ac:dyDescent="0.35">
      <c r="B52" s="82">
        <f>'1.1Terfyn N y daliad '!B53</f>
        <v>0</v>
      </c>
      <c r="C52" s="82">
        <f>'1.1Terfyn N y daliad '!C53</f>
        <v>0</v>
      </c>
      <c r="D52" s="1"/>
      <c r="E52" s="1" t="s">
        <v>64</v>
      </c>
      <c r="F52" s="1" t="s">
        <v>4</v>
      </c>
      <c r="G52" s="1"/>
      <c r="H52" s="1"/>
      <c r="I52" s="1"/>
      <c r="J52" s="1"/>
      <c r="K52" s="1"/>
      <c r="L52" s="1"/>
      <c r="M52" s="1"/>
      <c r="Q52" t="s">
        <v>126</v>
      </c>
    </row>
    <row r="53" spans="2:17" x14ac:dyDescent="0.35">
      <c r="B53" s="82">
        <f>'1.1Terfyn N y daliad '!B54</f>
        <v>0</v>
      </c>
      <c r="C53" s="82">
        <f>'1.1Terfyn N y daliad '!C54</f>
        <v>0</v>
      </c>
      <c r="D53" s="1"/>
      <c r="E53" s="1" t="s">
        <v>64</v>
      </c>
      <c r="F53" s="1" t="s">
        <v>4</v>
      </c>
      <c r="G53" s="1"/>
      <c r="H53" s="1"/>
      <c r="I53" s="1"/>
      <c r="J53" s="1"/>
      <c r="K53" s="1"/>
      <c r="L53" s="1"/>
      <c r="M53" s="1"/>
      <c r="Q53" t="s">
        <v>127</v>
      </c>
    </row>
    <row r="54" spans="2:17" x14ac:dyDescent="0.35">
      <c r="B54" s="82">
        <f>'1.1Terfyn N y daliad '!B55</f>
        <v>0</v>
      </c>
      <c r="C54" s="82">
        <f>'1.1Terfyn N y daliad '!C55</f>
        <v>0</v>
      </c>
      <c r="D54" s="1"/>
      <c r="E54" s="1" t="s">
        <v>64</v>
      </c>
      <c r="F54" s="1" t="s">
        <v>4</v>
      </c>
      <c r="G54" s="1"/>
      <c r="H54" s="1"/>
      <c r="I54" s="1"/>
      <c r="J54" s="1"/>
      <c r="K54" s="1"/>
      <c r="L54" s="1"/>
      <c r="M54" s="1"/>
      <c r="Q54" t="s">
        <v>128</v>
      </c>
    </row>
    <row r="55" spans="2:17" x14ac:dyDescent="0.35">
      <c r="B55" s="82">
        <f>'1.1Terfyn N y daliad '!B56</f>
        <v>0</v>
      </c>
      <c r="C55" s="82">
        <f>'1.1Terfyn N y daliad '!C56</f>
        <v>0</v>
      </c>
      <c r="D55" s="1"/>
      <c r="E55" s="1" t="s">
        <v>64</v>
      </c>
      <c r="F55" s="1" t="s">
        <v>4</v>
      </c>
      <c r="G55" s="1"/>
      <c r="H55" s="1"/>
      <c r="I55" s="1"/>
      <c r="J55" s="1"/>
      <c r="K55" s="1"/>
      <c r="L55" s="1"/>
      <c r="M55" s="1"/>
      <c r="Q55" t="s">
        <v>129</v>
      </c>
    </row>
    <row r="56" spans="2:17" x14ac:dyDescent="0.35">
      <c r="B56" s="82">
        <f>'1.1Terfyn N y daliad '!B57</f>
        <v>0</v>
      </c>
      <c r="C56" s="82">
        <f>'1.1Terfyn N y daliad '!C57</f>
        <v>0</v>
      </c>
      <c r="D56" s="1"/>
      <c r="E56" s="1" t="s">
        <v>64</v>
      </c>
      <c r="F56" s="1" t="s">
        <v>4</v>
      </c>
      <c r="G56" s="1"/>
      <c r="H56" s="1"/>
      <c r="I56" s="1"/>
      <c r="J56" s="1"/>
      <c r="K56" s="1"/>
      <c r="L56" s="1"/>
      <c r="M56" s="1"/>
      <c r="Q56" t="s">
        <v>130</v>
      </c>
    </row>
    <row r="57" spans="2:17" x14ac:dyDescent="0.35">
      <c r="B57" s="82">
        <f>'1.1Terfyn N y daliad '!B58</f>
        <v>0</v>
      </c>
      <c r="C57" s="82">
        <f>'1.1Terfyn N y daliad '!C58</f>
        <v>0</v>
      </c>
      <c r="D57" s="1"/>
      <c r="E57" s="1" t="s">
        <v>64</v>
      </c>
      <c r="F57" s="1" t="s">
        <v>4</v>
      </c>
      <c r="G57" s="1"/>
      <c r="H57" s="1"/>
      <c r="I57" s="1"/>
      <c r="J57" s="1"/>
      <c r="K57" s="1"/>
      <c r="L57" s="1"/>
      <c r="M57" s="1"/>
      <c r="Q57" t="s">
        <v>131</v>
      </c>
    </row>
    <row r="58" spans="2:17" x14ac:dyDescent="0.35">
      <c r="B58" s="82">
        <f>'1.1Terfyn N y daliad '!B59</f>
        <v>0</v>
      </c>
      <c r="C58" s="82">
        <f>'1.1Terfyn N y daliad '!C59</f>
        <v>0</v>
      </c>
      <c r="D58" s="1"/>
      <c r="E58" s="1" t="s">
        <v>64</v>
      </c>
      <c r="F58" s="1" t="s">
        <v>4</v>
      </c>
      <c r="G58" s="1"/>
      <c r="H58" s="1"/>
      <c r="I58" s="1"/>
      <c r="J58" s="1"/>
      <c r="K58" s="1"/>
      <c r="L58" s="1"/>
      <c r="M58" s="1"/>
      <c r="Q58" t="s">
        <v>132</v>
      </c>
    </row>
    <row r="59" spans="2:17" x14ac:dyDescent="0.35">
      <c r="B59" s="82">
        <f>'1.1Terfyn N y daliad '!B60</f>
        <v>0</v>
      </c>
      <c r="C59" s="82">
        <f>'1.1Terfyn N y daliad '!C60</f>
        <v>0</v>
      </c>
      <c r="D59" s="1"/>
      <c r="E59" s="1" t="s">
        <v>64</v>
      </c>
      <c r="F59" s="1" t="s">
        <v>4</v>
      </c>
      <c r="G59" s="1"/>
      <c r="H59" s="1"/>
      <c r="I59" s="1"/>
      <c r="J59" s="1"/>
      <c r="K59" s="1"/>
      <c r="L59" s="1"/>
      <c r="M59" s="1"/>
      <c r="Q59" t="s">
        <v>133</v>
      </c>
    </row>
    <row r="60" spans="2:17" x14ac:dyDescent="0.35">
      <c r="B60" s="82">
        <f>'1.1Terfyn N y daliad '!B61</f>
        <v>0</v>
      </c>
      <c r="C60" s="82">
        <f>'1.1Terfyn N y daliad '!C61</f>
        <v>0</v>
      </c>
      <c r="D60" s="1"/>
      <c r="E60" s="1" t="s">
        <v>64</v>
      </c>
      <c r="F60" s="1" t="s">
        <v>4</v>
      </c>
      <c r="G60" s="1"/>
      <c r="H60" s="1"/>
      <c r="I60" s="1"/>
      <c r="J60" s="1"/>
      <c r="K60" s="1"/>
      <c r="L60" s="1"/>
      <c r="M60" s="1"/>
      <c r="Q60" t="s">
        <v>134</v>
      </c>
    </row>
    <row r="61" spans="2:17" x14ac:dyDescent="0.35">
      <c r="B61" s="82">
        <f>'1.1Terfyn N y daliad '!B62</f>
        <v>0</v>
      </c>
      <c r="C61" s="82">
        <f>'1.1Terfyn N y daliad '!C62</f>
        <v>0</v>
      </c>
      <c r="D61" s="1"/>
      <c r="E61" s="1" t="s">
        <v>64</v>
      </c>
      <c r="F61" s="1" t="s">
        <v>4</v>
      </c>
      <c r="G61" s="1"/>
      <c r="H61" s="1"/>
      <c r="I61" s="1"/>
      <c r="J61" s="1"/>
      <c r="K61" s="1"/>
      <c r="L61" s="1"/>
      <c r="M61" s="1"/>
      <c r="Q61" t="s">
        <v>135</v>
      </c>
    </row>
    <row r="62" spans="2:17" x14ac:dyDescent="0.35">
      <c r="B62" s="82">
        <f>'1.1Terfyn N y daliad '!B63</f>
        <v>0</v>
      </c>
      <c r="C62" s="82">
        <f>'1.1Terfyn N y daliad '!C63</f>
        <v>0</v>
      </c>
      <c r="D62" s="1"/>
      <c r="E62" s="1" t="s">
        <v>64</v>
      </c>
      <c r="F62" s="1" t="s">
        <v>4</v>
      </c>
      <c r="G62" s="1"/>
      <c r="H62" s="1"/>
      <c r="I62" s="1"/>
      <c r="J62" s="1"/>
      <c r="K62" s="1"/>
      <c r="L62" s="1"/>
      <c r="M62" s="1"/>
      <c r="Q62" t="s">
        <v>136</v>
      </c>
    </row>
    <row r="63" spans="2:17" x14ac:dyDescent="0.35">
      <c r="B63" s="82">
        <f>'1.1Terfyn N y daliad '!B64</f>
        <v>0</v>
      </c>
      <c r="C63" s="82">
        <f>'1.1Terfyn N y daliad '!C64</f>
        <v>0</v>
      </c>
      <c r="D63" s="1"/>
      <c r="E63" s="1" t="s">
        <v>64</v>
      </c>
      <c r="F63" s="1" t="s">
        <v>4</v>
      </c>
      <c r="G63" s="1"/>
      <c r="H63" s="1"/>
      <c r="I63" s="1"/>
      <c r="J63" s="1"/>
      <c r="K63" s="1"/>
      <c r="L63" s="1"/>
      <c r="M63" s="1"/>
      <c r="Q63" t="s">
        <v>4</v>
      </c>
    </row>
    <row r="64" spans="2:17" x14ac:dyDescent="0.35">
      <c r="B64" s="82">
        <f>'1.1Terfyn N y daliad '!B65</f>
        <v>0</v>
      </c>
      <c r="C64" s="82">
        <f>'1.1Terfyn N y daliad '!C65</f>
        <v>0</v>
      </c>
      <c r="D64" s="1"/>
      <c r="E64" s="1" t="s">
        <v>64</v>
      </c>
      <c r="F64" s="1" t="s">
        <v>4</v>
      </c>
      <c r="G64" s="1"/>
      <c r="H64" s="1"/>
      <c r="I64" s="1"/>
      <c r="J64" s="1"/>
      <c r="K64" s="1"/>
      <c r="L64" s="1"/>
      <c r="M64" s="1"/>
      <c r="Q64" t="s">
        <v>77</v>
      </c>
    </row>
    <row r="65" spans="2:13" x14ac:dyDescent="0.35">
      <c r="B65" s="82">
        <f>'1.1Terfyn N y daliad '!B66</f>
        <v>0</v>
      </c>
      <c r="C65" s="82">
        <f>'1.1Terfyn N y daliad '!C66</f>
        <v>0</v>
      </c>
      <c r="D65" s="1"/>
      <c r="E65" s="1" t="s">
        <v>64</v>
      </c>
      <c r="F65" s="1" t="s">
        <v>4</v>
      </c>
      <c r="G65" s="1"/>
      <c r="H65" s="1"/>
      <c r="I65" s="1"/>
      <c r="J65" s="1"/>
      <c r="K65" s="1"/>
      <c r="L65" s="1"/>
      <c r="M65" s="1"/>
    </row>
    <row r="66" spans="2:13" x14ac:dyDescent="0.35">
      <c r="B66" s="82">
        <f>'1.1Terfyn N y daliad '!B67</f>
        <v>0</v>
      </c>
      <c r="C66" s="82">
        <f>'1.1Terfyn N y daliad '!C67</f>
        <v>0</v>
      </c>
      <c r="D66" s="1"/>
      <c r="E66" s="1" t="s">
        <v>64</v>
      </c>
      <c r="F66" s="1" t="s">
        <v>4</v>
      </c>
      <c r="G66" s="1"/>
      <c r="H66" s="1"/>
      <c r="I66" s="1"/>
      <c r="J66" s="1"/>
      <c r="K66" s="1"/>
      <c r="L66" s="1"/>
      <c r="M66" s="1"/>
    </row>
    <row r="67" spans="2:13" x14ac:dyDescent="0.35">
      <c r="B67" s="82">
        <f>'1.1Terfyn N y daliad '!B68</f>
        <v>0</v>
      </c>
      <c r="C67" s="82">
        <f>'1.1Terfyn N y daliad '!C68</f>
        <v>0</v>
      </c>
      <c r="D67" s="1"/>
      <c r="E67" s="1" t="s">
        <v>64</v>
      </c>
      <c r="F67" s="1" t="s">
        <v>4</v>
      </c>
      <c r="G67" s="1"/>
      <c r="H67" s="1"/>
      <c r="I67" s="1"/>
      <c r="J67" s="1"/>
      <c r="K67" s="1"/>
      <c r="L67" s="1"/>
      <c r="M67" s="1"/>
    </row>
    <row r="68" spans="2:13" x14ac:dyDescent="0.35">
      <c r="B68" s="82">
        <f>'1.1Terfyn N y daliad '!B69</f>
        <v>0</v>
      </c>
      <c r="C68" s="82">
        <f>'1.1Terfyn N y daliad '!C69</f>
        <v>0</v>
      </c>
      <c r="D68" s="1"/>
      <c r="E68" s="1" t="s">
        <v>64</v>
      </c>
      <c r="F68" s="1" t="s">
        <v>4</v>
      </c>
      <c r="G68" s="1"/>
      <c r="H68" s="1"/>
      <c r="I68" s="1"/>
      <c r="J68" s="1"/>
      <c r="K68" s="1"/>
      <c r="L68" s="1"/>
      <c r="M68" s="1"/>
    </row>
    <row r="69" spans="2:13" x14ac:dyDescent="0.35">
      <c r="B69" s="82">
        <f>'1.1Terfyn N y daliad '!B70</f>
        <v>0</v>
      </c>
      <c r="C69" s="82">
        <f>'1.1Terfyn N y daliad '!C70</f>
        <v>0</v>
      </c>
      <c r="D69" s="1"/>
      <c r="E69" s="1" t="s">
        <v>64</v>
      </c>
      <c r="F69" s="1" t="s">
        <v>4</v>
      </c>
      <c r="G69" s="1"/>
      <c r="H69" s="1"/>
      <c r="I69" s="1"/>
      <c r="J69" s="1"/>
      <c r="K69" s="1"/>
      <c r="L69" s="1"/>
      <c r="M69" s="1"/>
    </row>
    <row r="70" spans="2:13" x14ac:dyDescent="0.35">
      <c r="B70" s="82">
        <f>'1.1Terfyn N y daliad '!B71</f>
        <v>0</v>
      </c>
      <c r="C70" s="82">
        <f>'1.1Terfyn N y daliad '!C71</f>
        <v>0</v>
      </c>
      <c r="D70" s="1"/>
      <c r="E70" s="1" t="s">
        <v>64</v>
      </c>
      <c r="F70" s="1" t="s">
        <v>4</v>
      </c>
      <c r="G70" s="1"/>
      <c r="H70" s="1"/>
      <c r="I70" s="1"/>
      <c r="J70" s="1"/>
      <c r="K70" s="1"/>
      <c r="L70" s="1"/>
      <c r="M70" s="1"/>
    </row>
    <row r="71" spans="2:13" x14ac:dyDescent="0.35">
      <c r="B71" s="82">
        <f>'1.1Terfyn N y daliad '!B72</f>
        <v>0</v>
      </c>
      <c r="C71" s="82">
        <f>'1.1Terfyn N y daliad '!C72</f>
        <v>0</v>
      </c>
      <c r="D71" s="1"/>
      <c r="E71" s="1" t="s">
        <v>64</v>
      </c>
      <c r="F71" s="1" t="s">
        <v>4</v>
      </c>
      <c r="G71" s="1"/>
      <c r="H71" s="1"/>
      <c r="I71" s="1"/>
      <c r="J71" s="1"/>
      <c r="K71" s="1"/>
      <c r="L71" s="1"/>
      <c r="M71" s="1"/>
    </row>
    <row r="72" spans="2:13" x14ac:dyDescent="0.35">
      <c r="B72" s="82">
        <f>'1.1Terfyn N y daliad '!B73</f>
        <v>0</v>
      </c>
      <c r="C72" s="82">
        <f>'1.1Terfyn N y daliad '!C73</f>
        <v>0</v>
      </c>
      <c r="D72" s="1"/>
      <c r="E72" s="1" t="s">
        <v>64</v>
      </c>
      <c r="F72" s="1" t="s">
        <v>4</v>
      </c>
      <c r="G72" s="1"/>
      <c r="H72" s="1"/>
      <c r="I72" s="1"/>
      <c r="J72" s="1"/>
      <c r="K72" s="1"/>
      <c r="L72" s="1"/>
      <c r="M72" s="1"/>
    </row>
    <row r="73" spans="2:13" x14ac:dyDescent="0.35">
      <c r="B73" s="82">
        <f>'1.1Terfyn N y daliad '!B74</f>
        <v>0</v>
      </c>
      <c r="C73" s="82">
        <f>'1.1Terfyn N y daliad '!C74</f>
        <v>0</v>
      </c>
      <c r="D73" s="1"/>
      <c r="E73" s="1" t="s">
        <v>64</v>
      </c>
      <c r="F73" s="1" t="s">
        <v>4</v>
      </c>
      <c r="G73" s="1"/>
      <c r="H73" s="1"/>
      <c r="I73" s="1"/>
      <c r="J73" s="1"/>
      <c r="K73" s="1"/>
      <c r="L73" s="1"/>
      <c r="M73" s="1"/>
    </row>
    <row r="74" spans="2:13" x14ac:dyDescent="0.35">
      <c r="B74" s="82">
        <f>'1.1Terfyn N y daliad '!B75</f>
        <v>0</v>
      </c>
      <c r="C74" s="82">
        <f>'1.1Terfyn N y daliad '!C75</f>
        <v>0</v>
      </c>
      <c r="D74" s="1"/>
      <c r="E74" s="1" t="s">
        <v>64</v>
      </c>
      <c r="F74" s="1" t="s">
        <v>4</v>
      </c>
      <c r="G74" s="1"/>
      <c r="H74" s="1"/>
      <c r="I74" s="1"/>
      <c r="J74" s="1"/>
      <c r="K74" s="1"/>
      <c r="L74" s="1"/>
      <c r="M74" s="1"/>
    </row>
    <row r="75" spans="2:13" x14ac:dyDescent="0.35">
      <c r="B75" s="82">
        <f>'1.1Terfyn N y daliad '!B76</f>
        <v>0</v>
      </c>
      <c r="C75" s="82">
        <f>'1.1Terfyn N y daliad '!C76</f>
        <v>0</v>
      </c>
      <c r="D75" s="1"/>
      <c r="E75" s="1" t="s">
        <v>64</v>
      </c>
      <c r="F75" s="1" t="s">
        <v>4</v>
      </c>
      <c r="G75" s="1"/>
      <c r="H75" s="1"/>
      <c r="I75" s="1"/>
      <c r="J75" s="1"/>
      <c r="K75" s="1"/>
      <c r="L75" s="1"/>
      <c r="M75" s="1"/>
    </row>
    <row r="76" spans="2:13" x14ac:dyDescent="0.35">
      <c r="B76" s="82">
        <f>'1.1Terfyn N y daliad '!B77</f>
        <v>0</v>
      </c>
      <c r="C76" s="82">
        <f>'1.1Terfyn N y daliad '!C77</f>
        <v>0</v>
      </c>
      <c r="D76" s="1"/>
      <c r="E76" s="1" t="s">
        <v>64</v>
      </c>
      <c r="F76" s="1" t="s">
        <v>4</v>
      </c>
      <c r="G76" s="1"/>
      <c r="H76" s="1"/>
      <c r="I76" s="1"/>
      <c r="J76" s="1"/>
      <c r="K76" s="1"/>
      <c r="L76" s="1"/>
      <c r="M76" s="1"/>
    </row>
    <row r="77" spans="2:13" x14ac:dyDescent="0.35">
      <c r="B77" s="82">
        <f>'1.1Terfyn N y daliad '!B78</f>
        <v>0</v>
      </c>
      <c r="C77" s="82">
        <f>'1.1Terfyn N y daliad '!C78</f>
        <v>0</v>
      </c>
      <c r="D77" s="1"/>
      <c r="E77" s="1" t="s">
        <v>64</v>
      </c>
      <c r="F77" s="1" t="s">
        <v>4</v>
      </c>
      <c r="G77" s="1"/>
      <c r="H77" s="1"/>
      <c r="I77" s="1"/>
      <c r="J77" s="1"/>
      <c r="K77" s="1"/>
      <c r="L77" s="1"/>
      <c r="M77" s="1"/>
    </row>
    <row r="78" spans="2:13" x14ac:dyDescent="0.35">
      <c r="B78" s="82">
        <f>'1.1Terfyn N y daliad '!B79</f>
        <v>0</v>
      </c>
      <c r="C78" s="82">
        <f>'1.1Terfyn N y daliad '!C79</f>
        <v>0</v>
      </c>
      <c r="D78" s="1"/>
      <c r="E78" s="1" t="s">
        <v>64</v>
      </c>
      <c r="F78" s="1" t="s">
        <v>4</v>
      </c>
      <c r="G78" s="1"/>
      <c r="H78" s="1"/>
      <c r="I78" s="1"/>
      <c r="J78" s="1"/>
      <c r="K78" s="1"/>
      <c r="L78" s="1"/>
      <c r="M78" s="1"/>
    </row>
    <row r="79" spans="2:13" x14ac:dyDescent="0.35">
      <c r="B79" s="82">
        <f>'1.1Terfyn N y daliad '!B80</f>
        <v>0</v>
      </c>
      <c r="C79" s="82">
        <f>'1.1Terfyn N y daliad '!C80</f>
        <v>0</v>
      </c>
      <c r="D79" s="1"/>
      <c r="E79" s="1" t="s">
        <v>64</v>
      </c>
      <c r="F79" s="1" t="s">
        <v>4</v>
      </c>
      <c r="G79" s="1"/>
      <c r="H79" s="1"/>
      <c r="I79" s="1"/>
      <c r="J79" s="1"/>
      <c r="K79" s="1"/>
      <c r="L79" s="1"/>
      <c r="M79" s="1"/>
    </row>
    <row r="80" spans="2:13" x14ac:dyDescent="0.35">
      <c r="B80" s="82">
        <f>'1.1Terfyn N y daliad '!B81</f>
        <v>0</v>
      </c>
      <c r="C80" s="82">
        <f>'1.1Terfyn N y daliad '!C81</f>
        <v>0</v>
      </c>
      <c r="D80" s="1"/>
      <c r="E80" s="1" t="s">
        <v>64</v>
      </c>
      <c r="F80" s="1" t="s">
        <v>4</v>
      </c>
      <c r="G80" s="1"/>
      <c r="H80" s="1"/>
      <c r="I80" s="1"/>
      <c r="J80" s="1"/>
      <c r="K80" s="1"/>
      <c r="L80" s="1"/>
      <c r="M80" s="1"/>
    </row>
    <row r="81" spans="2:13" x14ac:dyDescent="0.35">
      <c r="B81" s="82">
        <f>'1.1Terfyn N y daliad '!B82</f>
        <v>0</v>
      </c>
      <c r="C81" s="82">
        <f>'1.1Terfyn N y daliad '!C82</f>
        <v>0</v>
      </c>
      <c r="D81" s="1"/>
      <c r="E81" s="1" t="s">
        <v>64</v>
      </c>
      <c r="F81" s="1" t="s">
        <v>4</v>
      </c>
      <c r="G81" s="1"/>
      <c r="H81" s="1"/>
      <c r="I81" s="1"/>
      <c r="J81" s="1"/>
      <c r="K81" s="1"/>
      <c r="L81" s="1"/>
      <c r="M81" s="1"/>
    </row>
    <row r="82" spans="2:13" x14ac:dyDescent="0.35">
      <c r="B82" s="82">
        <f>'1.1Terfyn N y daliad '!B83</f>
        <v>0</v>
      </c>
      <c r="C82" s="82">
        <f>'1.1Terfyn N y daliad '!C83</f>
        <v>0</v>
      </c>
      <c r="D82" s="1"/>
      <c r="E82" s="1" t="s">
        <v>64</v>
      </c>
      <c r="F82" s="1" t="s">
        <v>4</v>
      </c>
      <c r="G82" s="1"/>
      <c r="H82" s="1"/>
      <c r="I82" s="1"/>
      <c r="J82" s="1"/>
      <c r="K82" s="1"/>
      <c r="L82" s="1"/>
      <c r="M82" s="1"/>
    </row>
    <row r="83" spans="2:13" x14ac:dyDescent="0.35">
      <c r="B83" s="82">
        <f>'1.1Terfyn N y daliad '!B84</f>
        <v>0</v>
      </c>
      <c r="C83" s="82">
        <f>'1.1Terfyn N y daliad '!C84</f>
        <v>0</v>
      </c>
      <c r="D83" s="1"/>
      <c r="E83" s="1" t="s">
        <v>64</v>
      </c>
      <c r="F83" s="1" t="s">
        <v>4</v>
      </c>
      <c r="G83" s="1"/>
      <c r="H83" s="1"/>
      <c r="I83" s="1"/>
      <c r="J83" s="1"/>
      <c r="K83" s="1"/>
      <c r="L83" s="1"/>
      <c r="M83" s="1"/>
    </row>
    <row r="84" spans="2:13" x14ac:dyDescent="0.35">
      <c r="B84" s="82">
        <f>'1.1Terfyn N y daliad '!B85</f>
        <v>0</v>
      </c>
      <c r="C84" s="82">
        <f>'1.1Terfyn N y daliad '!C85</f>
        <v>0</v>
      </c>
      <c r="D84" s="1"/>
      <c r="E84" s="1" t="s">
        <v>64</v>
      </c>
      <c r="F84" s="1" t="s">
        <v>4</v>
      </c>
      <c r="G84" s="1"/>
      <c r="H84" s="1"/>
      <c r="I84" s="1"/>
      <c r="J84" s="1"/>
      <c r="K84" s="1"/>
      <c r="L84" s="1"/>
      <c r="M84" s="1"/>
    </row>
    <row r="85" spans="2:13" x14ac:dyDescent="0.35">
      <c r="B85" s="82">
        <f>'1.1Terfyn N y daliad '!B86</f>
        <v>0</v>
      </c>
      <c r="C85" s="82">
        <f>'1.1Terfyn N y daliad '!C86</f>
        <v>0</v>
      </c>
      <c r="D85" s="1"/>
      <c r="E85" s="1" t="s">
        <v>64</v>
      </c>
      <c r="F85" s="1" t="s">
        <v>4</v>
      </c>
      <c r="G85" s="1"/>
      <c r="H85" s="1"/>
      <c r="I85" s="1"/>
      <c r="J85" s="1"/>
      <c r="K85" s="1"/>
      <c r="L85" s="1"/>
      <c r="M85" s="1"/>
    </row>
    <row r="86" spans="2:13" x14ac:dyDescent="0.35">
      <c r="B86" s="82">
        <f>'1.1Terfyn N y daliad '!B87</f>
        <v>0</v>
      </c>
      <c r="C86" s="82">
        <f>'1.1Terfyn N y daliad '!C87</f>
        <v>0</v>
      </c>
      <c r="D86" s="1"/>
      <c r="E86" s="1" t="s">
        <v>64</v>
      </c>
      <c r="F86" s="1" t="s">
        <v>4</v>
      </c>
      <c r="G86" s="1"/>
      <c r="H86" s="1"/>
      <c r="I86" s="1"/>
      <c r="J86" s="1"/>
      <c r="K86" s="1"/>
      <c r="L86" s="1"/>
      <c r="M86" s="1"/>
    </row>
    <row r="87" spans="2:13" x14ac:dyDescent="0.35">
      <c r="B87" s="82">
        <f>'1.1Terfyn N y daliad '!B88</f>
        <v>0</v>
      </c>
      <c r="C87" s="82">
        <f>'1.1Terfyn N y daliad '!C88</f>
        <v>0</v>
      </c>
      <c r="D87" s="1"/>
      <c r="E87" s="1" t="s">
        <v>64</v>
      </c>
      <c r="F87" s="1" t="s">
        <v>4</v>
      </c>
      <c r="G87" s="1"/>
      <c r="H87" s="1"/>
      <c r="I87" s="1"/>
      <c r="J87" s="1"/>
      <c r="K87" s="1"/>
      <c r="L87" s="1"/>
      <c r="M87" s="1"/>
    </row>
    <row r="88" spans="2:13" x14ac:dyDescent="0.35">
      <c r="B88" s="82">
        <f>'1.1Terfyn N y daliad '!B89</f>
        <v>0</v>
      </c>
      <c r="C88" s="82">
        <f>'1.1Terfyn N y daliad '!C89</f>
        <v>0</v>
      </c>
      <c r="D88" s="1"/>
      <c r="E88" s="1" t="s">
        <v>64</v>
      </c>
      <c r="F88" s="1" t="s">
        <v>4</v>
      </c>
      <c r="G88" s="1"/>
      <c r="H88" s="1"/>
      <c r="I88" s="1"/>
      <c r="J88" s="1"/>
      <c r="K88" s="1"/>
      <c r="L88" s="1"/>
      <c r="M88" s="1"/>
    </row>
    <row r="89" spans="2:13" x14ac:dyDescent="0.35">
      <c r="B89" s="82">
        <f>'1.1Terfyn N y daliad '!B90</f>
        <v>0</v>
      </c>
      <c r="C89" s="82">
        <f>'1.1Terfyn N y daliad '!C90</f>
        <v>0</v>
      </c>
      <c r="D89" s="1"/>
      <c r="E89" s="1" t="s">
        <v>64</v>
      </c>
      <c r="F89" s="1" t="s">
        <v>4</v>
      </c>
      <c r="G89" s="1"/>
      <c r="H89" s="1"/>
      <c r="I89" s="1"/>
      <c r="J89" s="1"/>
      <c r="K89" s="1"/>
      <c r="L89" s="1"/>
      <c r="M89" s="1"/>
    </row>
    <row r="90" spans="2:13" x14ac:dyDescent="0.35">
      <c r="B90" s="82">
        <f>'1.1Terfyn N y daliad '!B91</f>
        <v>0</v>
      </c>
      <c r="C90" s="82">
        <f>'1.1Terfyn N y daliad '!C91</f>
        <v>0</v>
      </c>
      <c r="D90" s="1"/>
      <c r="E90" s="1" t="s">
        <v>64</v>
      </c>
      <c r="F90" s="1" t="s">
        <v>4</v>
      </c>
      <c r="G90" s="1"/>
      <c r="H90" s="1"/>
      <c r="I90" s="1"/>
      <c r="J90" s="1"/>
      <c r="K90" s="1"/>
      <c r="L90" s="1"/>
      <c r="M90" s="1"/>
    </row>
    <row r="91" spans="2:13" x14ac:dyDescent="0.35">
      <c r="B91" s="82">
        <f>'1.1Terfyn N y daliad '!B92</f>
        <v>0</v>
      </c>
      <c r="C91" s="82">
        <f>'1.1Terfyn N y daliad '!C92</f>
        <v>0</v>
      </c>
      <c r="D91" s="1"/>
      <c r="E91" s="1" t="s">
        <v>64</v>
      </c>
      <c r="F91" s="1" t="s">
        <v>4</v>
      </c>
      <c r="G91" s="1"/>
      <c r="H91" s="1"/>
      <c r="I91" s="1"/>
      <c r="J91" s="1"/>
      <c r="K91" s="1"/>
      <c r="L91" s="1"/>
      <c r="M91" s="1"/>
    </row>
    <row r="92" spans="2:13" x14ac:dyDescent="0.35">
      <c r="B92" s="82">
        <f>'1.1Terfyn N y daliad '!B93</f>
        <v>0</v>
      </c>
      <c r="C92" s="82">
        <f>'1.1Terfyn N y daliad '!C93</f>
        <v>0</v>
      </c>
      <c r="D92" s="1"/>
      <c r="E92" s="1" t="s">
        <v>64</v>
      </c>
      <c r="F92" s="1" t="s">
        <v>4</v>
      </c>
      <c r="G92" s="1"/>
      <c r="H92" s="1"/>
      <c r="I92" s="1"/>
      <c r="J92" s="1"/>
      <c r="K92" s="1"/>
      <c r="L92" s="1"/>
      <c r="M92" s="1"/>
    </row>
    <row r="93" spans="2:13" x14ac:dyDescent="0.35">
      <c r="B93" s="82">
        <f>'1.1Terfyn N y daliad '!B94</f>
        <v>0</v>
      </c>
      <c r="C93" s="82">
        <f>'1.1Terfyn N y daliad '!C94</f>
        <v>0</v>
      </c>
      <c r="D93" s="1"/>
      <c r="E93" s="1" t="s">
        <v>64</v>
      </c>
      <c r="F93" s="1" t="s">
        <v>4</v>
      </c>
      <c r="G93" s="1"/>
      <c r="H93" s="1"/>
      <c r="I93" s="1"/>
      <c r="J93" s="1"/>
      <c r="K93" s="1"/>
      <c r="L93" s="1"/>
      <c r="M93" s="1"/>
    </row>
    <row r="94" spans="2:13" x14ac:dyDescent="0.35">
      <c r="B94" s="82">
        <f>'1.1Terfyn N y daliad '!B95</f>
        <v>0</v>
      </c>
      <c r="C94" s="82">
        <f>'1.1Terfyn N y daliad '!C95</f>
        <v>0</v>
      </c>
      <c r="D94" s="1"/>
      <c r="E94" s="1" t="s">
        <v>64</v>
      </c>
      <c r="F94" s="1" t="s">
        <v>4</v>
      </c>
      <c r="G94" s="1"/>
      <c r="H94" s="1"/>
      <c r="I94" s="1"/>
      <c r="J94" s="1"/>
      <c r="K94" s="1"/>
      <c r="L94" s="1"/>
      <c r="M94" s="1"/>
    </row>
    <row r="95" spans="2:13" x14ac:dyDescent="0.35">
      <c r="B95" s="82">
        <f>'1.1Terfyn N y daliad '!B96</f>
        <v>0</v>
      </c>
      <c r="C95" s="82">
        <f>'1.1Terfyn N y daliad '!C96</f>
        <v>0</v>
      </c>
      <c r="D95" s="1"/>
      <c r="E95" s="1" t="s">
        <v>64</v>
      </c>
      <c r="F95" s="1" t="s">
        <v>4</v>
      </c>
      <c r="G95" s="1"/>
      <c r="H95" s="1"/>
      <c r="I95" s="1"/>
      <c r="J95" s="1"/>
      <c r="K95" s="1"/>
      <c r="L95" s="1"/>
      <c r="M95" s="1"/>
    </row>
    <row r="96" spans="2:13" x14ac:dyDescent="0.35">
      <c r="B96" s="82">
        <f>'1.1Terfyn N y daliad '!B97</f>
        <v>0</v>
      </c>
      <c r="C96" s="82">
        <f>'1.1Terfyn N y daliad '!C97</f>
        <v>0</v>
      </c>
      <c r="D96" s="1"/>
      <c r="E96" s="1" t="s">
        <v>64</v>
      </c>
      <c r="F96" s="1" t="s">
        <v>4</v>
      </c>
      <c r="G96" s="1"/>
      <c r="H96" s="1"/>
      <c r="I96" s="1"/>
      <c r="J96" s="1"/>
      <c r="K96" s="1"/>
      <c r="L96" s="1"/>
      <c r="M96" s="1"/>
    </row>
    <row r="97" spans="2:13" x14ac:dyDescent="0.35">
      <c r="B97" s="82">
        <f>'1.1Terfyn N y daliad '!B98</f>
        <v>0</v>
      </c>
      <c r="C97" s="82">
        <f>'1.1Terfyn N y daliad '!C98</f>
        <v>0</v>
      </c>
      <c r="D97" s="1"/>
      <c r="E97" s="1" t="s">
        <v>64</v>
      </c>
      <c r="F97" s="1" t="s">
        <v>4</v>
      </c>
      <c r="G97" s="1"/>
      <c r="H97" s="1"/>
      <c r="I97" s="1"/>
      <c r="J97" s="1"/>
      <c r="K97" s="1"/>
      <c r="L97" s="1"/>
      <c r="M97" s="1"/>
    </row>
    <row r="98" spans="2:13" x14ac:dyDescent="0.35">
      <c r="B98" s="82">
        <f>'1.1Terfyn N y daliad '!B99</f>
        <v>0</v>
      </c>
      <c r="C98" s="82">
        <f>'1.1Terfyn N y daliad '!C99</f>
        <v>0</v>
      </c>
      <c r="D98" s="1"/>
      <c r="E98" s="1" t="s">
        <v>64</v>
      </c>
      <c r="F98" s="1" t="s">
        <v>4</v>
      </c>
      <c r="G98" s="1"/>
      <c r="H98" s="1"/>
      <c r="I98" s="1"/>
      <c r="J98" s="1"/>
      <c r="K98" s="1"/>
      <c r="L98" s="1"/>
      <c r="M98" s="1"/>
    </row>
    <row r="99" spans="2:13" x14ac:dyDescent="0.35">
      <c r="B99" s="82">
        <f>'1.1Terfyn N y daliad '!B100</f>
        <v>0</v>
      </c>
      <c r="C99" s="82">
        <f>'1.1Terfyn N y daliad '!C100</f>
        <v>0</v>
      </c>
      <c r="D99" s="1"/>
      <c r="E99" s="1" t="s">
        <v>64</v>
      </c>
      <c r="F99" s="1" t="s">
        <v>4</v>
      </c>
      <c r="G99" s="1"/>
      <c r="H99" s="1"/>
      <c r="I99" s="1"/>
      <c r="J99" s="1"/>
      <c r="K99" s="1"/>
      <c r="L99" s="1"/>
      <c r="M99" s="1"/>
    </row>
    <row r="100" spans="2:13" x14ac:dyDescent="0.35">
      <c r="B100" s="82">
        <f>'1.1Terfyn N y daliad '!B101</f>
        <v>0</v>
      </c>
      <c r="C100" s="82">
        <f>'1.1Terfyn N y daliad '!C101</f>
        <v>0</v>
      </c>
      <c r="D100" s="1"/>
      <c r="E100" s="1" t="s">
        <v>64</v>
      </c>
      <c r="F100" s="1" t="s">
        <v>4</v>
      </c>
      <c r="G100" s="1"/>
      <c r="H100" s="1"/>
      <c r="I100" s="1"/>
      <c r="J100" s="1"/>
      <c r="K100" s="1"/>
      <c r="L100" s="1"/>
      <c r="M100" s="1"/>
    </row>
    <row r="101" spans="2:13" x14ac:dyDescent="0.35">
      <c r="B101" s="82">
        <f>'1.1Terfyn N y daliad '!B102</f>
        <v>0</v>
      </c>
      <c r="C101" s="82">
        <f>'1.1Terfyn N y daliad '!C102</f>
        <v>0</v>
      </c>
      <c r="D101" s="1"/>
      <c r="E101" s="1" t="s">
        <v>64</v>
      </c>
      <c r="F101" s="1" t="s">
        <v>4</v>
      </c>
      <c r="G101" s="1"/>
      <c r="H101" s="1"/>
      <c r="I101" s="1"/>
      <c r="J101" s="1"/>
      <c r="K101" s="1"/>
      <c r="L101" s="1"/>
      <c r="M101" s="1"/>
    </row>
    <row r="102" spans="2:13" x14ac:dyDescent="0.35">
      <c r="B102" s="82">
        <f>'1.1Terfyn N y daliad '!B103</f>
        <v>0</v>
      </c>
      <c r="C102" s="82">
        <f>'1.1Terfyn N y daliad '!C103</f>
        <v>0</v>
      </c>
      <c r="D102" s="1"/>
      <c r="E102" s="1" t="s">
        <v>64</v>
      </c>
      <c r="F102" s="1" t="s">
        <v>4</v>
      </c>
      <c r="G102" s="1"/>
      <c r="H102" s="1"/>
      <c r="I102" s="1"/>
      <c r="J102" s="1"/>
      <c r="K102" s="1"/>
      <c r="L102" s="1"/>
      <c r="M102" s="1"/>
    </row>
    <row r="103" spans="2:13" x14ac:dyDescent="0.35">
      <c r="B103" s="82">
        <f>'1.1Terfyn N y daliad '!B104</f>
        <v>0</v>
      </c>
      <c r="C103" s="82">
        <f>'1.1Terfyn N y daliad '!C104</f>
        <v>0</v>
      </c>
      <c r="D103" s="1"/>
      <c r="E103" s="1" t="s">
        <v>64</v>
      </c>
      <c r="F103" s="1" t="s">
        <v>4</v>
      </c>
      <c r="G103" s="1"/>
      <c r="H103" s="1"/>
      <c r="I103" s="1"/>
      <c r="J103" s="1"/>
      <c r="K103" s="1"/>
      <c r="L103" s="1"/>
      <c r="M103" s="1"/>
    </row>
    <row r="104" spans="2:13" x14ac:dyDescent="0.35">
      <c r="B104" s="82">
        <f>'1.1Terfyn N y daliad '!B105</f>
        <v>0</v>
      </c>
      <c r="C104" s="82">
        <f>'1.1Terfyn N y daliad '!C105</f>
        <v>0</v>
      </c>
      <c r="D104" s="1"/>
      <c r="E104" s="1" t="s">
        <v>64</v>
      </c>
      <c r="F104" s="1" t="s">
        <v>4</v>
      </c>
      <c r="G104" s="1"/>
      <c r="H104" s="1"/>
      <c r="I104" s="1"/>
      <c r="J104" s="1"/>
      <c r="K104" s="1"/>
      <c r="L104" s="1"/>
      <c r="M104" s="1"/>
    </row>
    <row r="105" spans="2:13" x14ac:dyDescent="0.35">
      <c r="B105" s="82">
        <f>'1.1Terfyn N y daliad '!B106</f>
        <v>0</v>
      </c>
      <c r="C105" s="82">
        <f>'1.1Terfyn N y daliad '!C106</f>
        <v>0</v>
      </c>
      <c r="D105" s="1"/>
      <c r="E105" s="1" t="s">
        <v>64</v>
      </c>
      <c r="F105" s="1" t="s">
        <v>4</v>
      </c>
      <c r="G105" s="1"/>
      <c r="H105" s="1"/>
      <c r="I105" s="1"/>
      <c r="J105" s="1"/>
      <c r="K105" s="1"/>
      <c r="L105" s="1"/>
      <c r="M105" s="1"/>
    </row>
    <row r="106" spans="2:13" x14ac:dyDescent="0.35">
      <c r="B106" s="82">
        <f>'1.1Terfyn N y daliad '!B107</f>
        <v>0</v>
      </c>
      <c r="C106" s="82">
        <f>'1.1Terfyn N y daliad '!C107</f>
        <v>0</v>
      </c>
      <c r="D106" s="1"/>
      <c r="E106" s="1" t="s">
        <v>64</v>
      </c>
      <c r="F106" s="1" t="s">
        <v>4</v>
      </c>
      <c r="G106" s="1"/>
      <c r="H106" s="1"/>
      <c r="I106" s="1"/>
      <c r="J106" s="1"/>
      <c r="K106" s="1"/>
      <c r="L106" s="1"/>
      <c r="M106" s="1"/>
    </row>
    <row r="107" spans="2:13" x14ac:dyDescent="0.35">
      <c r="B107" s="82">
        <f>'1.1Terfyn N y daliad '!B108</f>
        <v>0</v>
      </c>
      <c r="C107" s="82">
        <f>'1.1Terfyn N y daliad '!C108</f>
        <v>0</v>
      </c>
      <c r="D107" s="1"/>
      <c r="E107" s="1" t="s">
        <v>64</v>
      </c>
      <c r="F107" s="1" t="s">
        <v>4</v>
      </c>
      <c r="G107" s="1"/>
      <c r="H107" s="1"/>
      <c r="I107" s="1"/>
      <c r="J107" s="1"/>
      <c r="K107" s="1"/>
      <c r="L107" s="1"/>
      <c r="M107" s="1"/>
    </row>
    <row r="108" spans="2:13" x14ac:dyDescent="0.35">
      <c r="B108" s="82">
        <f>'1.1Terfyn N y daliad '!B109</f>
        <v>0</v>
      </c>
      <c r="C108" s="82">
        <f>'1.1Terfyn N y daliad '!C109</f>
        <v>0</v>
      </c>
      <c r="D108" s="1"/>
      <c r="E108" s="1" t="s">
        <v>64</v>
      </c>
      <c r="F108" s="1" t="s">
        <v>4</v>
      </c>
      <c r="G108" s="1"/>
      <c r="H108" s="1"/>
      <c r="I108" s="1"/>
      <c r="J108" s="1"/>
      <c r="K108" s="1"/>
      <c r="L108" s="1"/>
      <c r="M108" s="1"/>
    </row>
    <row r="109" spans="2:13" x14ac:dyDescent="0.35">
      <c r="B109" s="82">
        <f>'1.1Terfyn N y daliad '!B110</f>
        <v>0</v>
      </c>
      <c r="C109" s="82">
        <f>'1.1Terfyn N y daliad '!C110</f>
        <v>0</v>
      </c>
      <c r="D109" s="1"/>
      <c r="E109" s="1" t="s">
        <v>64</v>
      </c>
      <c r="F109" s="1" t="s">
        <v>4</v>
      </c>
      <c r="G109" s="1"/>
      <c r="H109" s="1"/>
      <c r="I109" s="1"/>
      <c r="J109" s="1"/>
      <c r="K109" s="1"/>
      <c r="L109" s="1"/>
      <c r="M109" s="1"/>
    </row>
    <row r="110" spans="2:13" x14ac:dyDescent="0.35">
      <c r="B110" s="82">
        <f>'1.1Terfyn N y daliad '!B111</f>
        <v>0</v>
      </c>
      <c r="C110" s="82">
        <f>'1.1Terfyn N y daliad '!C111</f>
        <v>0</v>
      </c>
      <c r="D110" s="1"/>
      <c r="E110" s="1" t="s">
        <v>64</v>
      </c>
      <c r="F110" s="1" t="s">
        <v>4</v>
      </c>
      <c r="G110" s="1"/>
      <c r="H110" s="1"/>
      <c r="I110" s="1"/>
      <c r="J110" s="1"/>
      <c r="K110" s="1"/>
      <c r="L110" s="1"/>
      <c r="M110" s="1"/>
    </row>
    <row r="111" spans="2:13" x14ac:dyDescent="0.35">
      <c r="B111" s="82">
        <f>'1.1Terfyn N y daliad '!B112</f>
        <v>0</v>
      </c>
      <c r="C111" s="82">
        <f>'1.1Terfyn N y daliad '!C112</f>
        <v>0</v>
      </c>
      <c r="D111" s="1"/>
      <c r="E111" s="1" t="s">
        <v>64</v>
      </c>
      <c r="F111" s="1" t="s">
        <v>4</v>
      </c>
      <c r="G111" s="1"/>
      <c r="H111" s="1"/>
      <c r="I111" s="1"/>
      <c r="J111" s="1"/>
      <c r="K111" s="1"/>
      <c r="L111" s="1"/>
      <c r="M111" s="1"/>
    </row>
    <row r="112" spans="2:13" x14ac:dyDescent="0.35">
      <c r="B112" s="82">
        <f>'1.1Terfyn N y daliad '!B113</f>
        <v>0</v>
      </c>
      <c r="C112" s="82">
        <f>'1.1Terfyn N y daliad '!C113</f>
        <v>0</v>
      </c>
      <c r="D112" s="1"/>
      <c r="E112" s="1" t="s">
        <v>64</v>
      </c>
      <c r="F112" s="1" t="s">
        <v>4</v>
      </c>
      <c r="G112" s="1"/>
      <c r="H112" s="1"/>
      <c r="I112" s="1"/>
      <c r="J112" s="1"/>
      <c r="K112" s="1"/>
      <c r="L112" s="1"/>
      <c r="M112" s="1"/>
    </row>
    <row r="113" spans="2:13" x14ac:dyDescent="0.35">
      <c r="B113" s="82">
        <f>'1.1Terfyn N y daliad '!B114</f>
        <v>0</v>
      </c>
      <c r="C113" s="82">
        <f>'1.1Terfyn N y daliad '!C114</f>
        <v>0</v>
      </c>
      <c r="D113" s="1"/>
      <c r="E113" s="1" t="s">
        <v>64</v>
      </c>
      <c r="F113" s="1" t="s">
        <v>4</v>
      </c>
      <c r="G113" s="1"/>
      <c r="H113" s="1"/>
      <c r="I113" s="1"/>
      <c r="J113" s="1"/>
      <c r="K113" s="1"/>
      <c r="L113" s="1"/>
      <c r="M113" s="1"/>
    </row>
    <row r="114" spans="2:13" x14ac:dyDescent="0.35">
      <c r="B114" s="82">
        <f>'1.1Terfyn N y daliad '!B115</f>
        <v>0</v>
      </c>
      <c r="C114" s="82">
        <f>'1.1Terfyn N y daliad '!C115</f>
        <v>0</v>
      </c>
      <c r="D114" s="1"/>
      <c r="E114" s="1" t="s">
        <v>64</v>
      </c>
      <c r="F114" s="1" t="s">
        <v>4</v>
      </c>
      <c r="G114" s="1"/>
      <c r="H114" s="1"/>
      <c r="I114" s="1"/>
      <c r="J114" s="1"/>
      <c r="K114" s="1"/>
      <c r="L114" s="1"/>
      <c r="M114" s="1"/>
    </row>
    <row r="115" spans="2:13" x14ac:dyDescent="0.35">
      <c r="B115" s="82">
        <f>'1.1Terfyn N y daliad '!B116</f>
        <v>0</v>
      </c>
      <c r="C115" s="82">
        <f>'1.1Terfyn N y daliad '!C116</f>
        <v>0</v>
      </c>
      <c r="D115" s="1"/>
      <c r="E115" s="1" t="s">
        <v>64</v>
      </c>
      <c r="F115" s="1" t="s">
        <v>4</v>
      </c>
      <c r="G115" s="1"/>
      <c r="H115" s="1"/>
      <c r="I115" s="1"/>
      <c r="J115" s="1"/>
      <c r="K115" s="1"/>
      <c r="L115" s="1"/>
      <c r="M115" s="1"/>
    </row>
    <row r="116" spans="2:13" x14ac:dyDescent="0.35">
      <c r="B116" s="82">
        <f>'1.1Terfyn N y daliad '!B117</f>
        <v>0</v>
      </c>
      <c r="C116" s="82">
        <f>'1.1Terfyn N y daliad '!C117</f>
        <v>0</v>
      </c>
      <c r="D116" s="1"/>
      <c r="E116" s="1" t="s">
        <v>64</v>
      </c>
      <c r="F116" s="1" t="s">
        <v>4</v>
      </c>
      <c r="G116" s="1"/>
      <c r="H116" s="1"/>
      <c r="I116" s="1"/>
      <c r="J116" s="1"/>
      <c r="K116" s="1"/>
      <c r="L116" s="1"/>
      <c r="M116" s="1"/>
    </row>
    <row r="117" spans="2:13" x14ac:dyDescent="0.35">
      <c r="B117" s="82">
        <f>'1.1Terfyn N y daliad '!B118</f>
        <v>0</v>
      </c>
      <c r="C117" s="82">
        <f>'1.1Terfyn N y daliad '!C118</f>
        <v>0</v>
      </c>
      <c r="D117" s="1"/>
      <c r="E117" s="1" t="s">
        <v>64</v>
      </c>
      <c r="F117" s="1" t="s">
        <v>4</v>
      </c>
      <c r="G117" s="1"/>
      <c r="H117" s="1"/>
      <c r="I117" s="1"/>
      <c r="J117" s="1"/>
      <c r="K117" s="1"/>
      <c r="L117" s="1"/>
      <c r="M117" s="1"/>
    </row>
    <row r="118" spans="2:13" x14ac:dyDescent="0.35">
      <c r="B118" s="82">
        <f>'1.1Terfyn N y daliad '!B119</f>
        <v>0</v>
      </c>
      <c r="C118" s="82">
        <f>'1.1Terfyn N y daliad '!C119</f>
        <v>0</v>
      </c>
      <c r="D118" s="1"/>
      <c r="E118" s="1" t="s">
        <v>64</v>
      </c>
      <c r="F118" s="1" t="s">
        <v>4</v>
      </c>
      <c r="G118" s="1"/>
      <c r="H118" s="1"/>
      <c r="I118" s="1"/>
      <c r="J118" s="1"/>
      <c r="K118" s="1"/>
      <c r="L118" s="1"/>
      <c r="M118" s="1"/>
    </row>
    <row r="119" spans="2:13" x14ac:dyDescent="0.35">
      <c r="B119" s="82">
        <f>'1.1Terfyn N y daliad '!B120</f>
        <v>0</v>
      </c>
      <c r="C119" s="82">
        <f>'1.1Terfyn N y daliad '!C120</f>
        <v>0</v>
      </c>
      <c r="D119" s="1"/>
      <c r="E119" s="1" t="s">
        <v>64</v>
      </c>
      <c r="F119" s="1" t="s">
        <v>4</v>
      </c>
      <c r="G119" s="1"/>
      <c r="H119" s="1"/>
      <c r="I119" s="1"/>
      <c r="J119" s="1"/>
      <c r="K119" s="1"/>
      <c r="L119" s="1"/>
      <c r="M119" s="1"/>
    </row>
    <row r="120" spans="2:13" x14ac:dyDescent="0.35">
      <c r="B120" s="82">
        <f>'1.1Terfyn N y daliad '!B121</f>
        <v>0</v>
      </c>
      <c r="C120" s="82">
        <f>'1.1Terfyn N y daliad '!C121</f>
        <v>0</v>
      </c>
      <c r="D120" s="1"/>
      <c r="E120" s="1" t="s">
        <v>64</v>
      </c>
      <c r="F120" s="1" t="s">
        <v>4</v>
      </c>
      <c r="G120" s="1"/>
      <c r="H120" s="1"/>
      <c r="I120" s="1"/>
      <c r="J120" s="1"/>
      <c r="K120" s="1"/>
      <c r="L120" s="1"/>
      <c r="M120" s="1"/>
    </row>
    <row r="121" spans="2:13" x14ac:dyDescent="0.35">
      <c r="B121" s="82">
        <f>'1.1Terfyn N y daliad '!B122</f>
        <v>0</v>
      </c>
      <c r="C121" s="82">
        <f>'1.1Terfyn N y daliad '!C122</f>
        <v>0</v>
      </c>
      <c r="D121" s="1"/>
      <c r="E121" s="1" t="s">
        <v>64</v>
      </c>
      <c r="F121" s="1" t="s">
        <v>4</v>
      </c>
      <c r="G121" s="1"/>
      <c r="H121" s="1"/>
      <c r="I121" s="1"/>
      <c r="J121" s="1"/>
      <c r="K121" s="1"/>
      <c r="L121" s="1"/>
      <c r="M121" s="1"/>
    </row>
    <row r="122" spans="2:13" x14ac:dyDescent="0.35">
      <c r="B122" s="82">
        <f>'1.1Terfyn N y daliad '!B123</f>
        <v>0</v>
      </c>
      <c r="C122" s="82">
        <f>'1.1Terfyn N y daliad '!C123</f>
        <v>0</v>
      </c>
      <c r="D122" s="1"/>
      <c r="E122" s="1" t="s">
        <v>64</v>
      </c>
      <c r="F122" s="1" t="s">
        <v>4</v>
      </c>
      <c r="G122" s="1"/>
      <c r="H122" s="1"/>
      <c r="I122" s="1"/>
      <c r="J122" s="1"/>
      <c r="K122" s="1"/>
      <c r="L122" s="1"/>
      <c r="M122" s="1"/>
    </row>
    <row r="123" spans="2:13" x14ac:dyDescent="0.35">
      <c r="B123" s="82">
        <f>'1.1Terfyn N y daliad '!B124</f>
        <v>0</v>
      </c>
      <c r="C123" s="82">
        <f>'1.1Terfyn N y daliad '!C124</f>
        <v>0</v>
      </c>
      <c r="D123" s="1"/>
      <c r="E123" s="1" t="s">
        <v>64</v>
      </c>
      <c r="F123" s="1" t="s">
        <v>4</v>
      </c>
      <c r="G123" s="1"/>
      <c r="H123" s="1"/>
      <c r="I123" s="1"/>
      <c r="J123" s="1"/>
      <c r="K123" s="1"/>
      <c r="L123" s="1"/>
      <c r="M123" s="1"/>
    </row>
    <row r="124" spans="2:13" x14ac:dyDescent="0.35">
      <c r="B124" s="82">
        <f>'1.1Terfyn N y daliad '!B125</f>
        <v>0</v>
      </c>
      <c r="C124" s="82">
        <f>'1.1Terfyn N y daliad '!C125</f>
        <v>0</v>
      </c>
      <c r="D124" s="1"/>
      <c r="E124" s="1" t="s">
        <v>64</v>
      </c>
      <c r="F124" s="1" t="s">
        <v>4</v>
      </c>
      <c r="G124" s="1"/>
      <c r="H124" s="1"/>
      <c r="I124" s="1"/>
      <c r="J124" s="1"/>
      <c r="K124" s="1"/>
      <c r="L124" s="1"/>
      <c r="M124" s="1"/>
    </row>
    <row r="125" spans="2:13" x14ac:dyDescent="0.35">
      <c r="B125" s="82">
        <f>'1.1Terfyn N y daliad '!B126</f>
        <v>0</v>
      </c>
      <c r="C125" s="82">
        <f>'1.1Terfyn N y daliad '!C126</f>
        <v>0</v>
      </c>
      <c r="D125" s="1"/>
      <c r="E125" s="1" t="s">
        <v>64</v>
      </c>
      <c r="F125" s="1" t="s">
        <v>4</v>
      </c>
      <c r="G125" s="1"/>
      <c r="H125" s="1"/>
      <c r="I125" s="1"/>
      <c r="J125" s="1"/>
      <c r="K125" s="1"/>
      <c r="L125" s="1"/>
      <c r="M125" s="1"/>
    </row>
    <row r="126" spans="2:13" x14ac:dyDescent="0.35">
      <c r="B126" s="82">
        <f>'1.1Terfyn N y daliad '!B127</f>
        <v>0</v>
      </c>
      <c r="C126" s="82">
        <f>'1.1Terfyn N y daliad '!C127</f>
        <v>0</v>
      </c>
      <c r="D126" s="1"/>
      <c r="E126" s="1" t="s">
        <v>64</v>
      </c>
      <c r="F126" s="1" t="s">
        <v>4</v>
      </c>
      <c r="G126" s="1"/>
      <c r="H126" s="1"/>
      <c r="I126" s="1"/>
      <c r="J126" s="1"/>
      <c r="K126" s="1"/>
      <c r="L126" s="1"/>
      <c r="M126" s="1"/>
    </row>
    <row r="127" spans="2:13" x14ac:dyDescent="0.35">
      <c r="B127" s="82">
        <f>'1.1Terfyn N y daliad '!B128</f>
        <v>0</v>
      </c>
      <c r="C127" s="82">
        <f>'1.1Terfyn N y daliad '!C128</f>
        <v>0</v>
      </c>
      <c r="D127" s="1"/>
      <c r="E127" s="1" t="s">
        <v>64</v>
      </c>
      <c r="F127" s="1" t="s">
        <v>4</v>
      </c>
      <c r="G127" s="1"/>
      <c r="H127" s="1"/>
      <c r="I127" s="1"/>
      <c r="J127" s="1"/>
      <c r="K127" s="1"/>
      <c r="L127" s="1"/>
      <c r="M127" s="1"/>
    </row>
    <row r="128" spans="2:13" x14ac:dyDescent="0.35">
      <c r="B128" s="82">
        <f>'1.1Terfyn N y daliad '!B129</f>
        <v>0</v>
      </c>
      <c r="C128" s="82">
        <f>'1.1Terfyn N y daliad '!C129</f>
        <v>0</v>
      </c>
      <c r="D128" s="1"/>
      <c r="E128" s="1" t="s">
        <v>64</v>
      </c>
      <c r="F128" s="1" t="s">
        <v>4</v>
      </c>
      <c r="G128" s="1"/>
      <c r="H128" s="1"/>
      <c r="I128" s="1"/>
      <c r="J128" s="1"/>
      <c r="K128" s="1"/>
      <c r="L128" s="1"/>
      <c r="M128" s="1"/>
    </row>
    <row r="129" spans="2:3" x14ac:dyDescent="0.35">
      <c r="B129" s="31"/>
      <c r="C129" s="31"/>
    </row>
    <row r="130" spans="2:3" x14ac:dyDescent="0.35">
      <c r="B130" s="31"/>
      <c r="C130" s="31"/>
    </row>
    <row r="131" spans="2:3" x14ac:dyDescent="0.35">
      <c r="B131" s="31"/>
      <c r="C131" s="31"/>
    </row>
    <row r="132" spans="2:3" x14ac:dyDescent="0.35">
      <c r="B132" s="31"/>
      <c r="C132" s="31"/>
    </row>
    <row r="133" spans="2:3" x14ac:dyDescent="0.35">
      <c r="B133" s="31"/>
      <c r="C133" s="31"/>
    </row>
    <row r="134" spans="2:3" x14ac:dyDescent="0.35">
      <c r="B134" s="31"/>
      <c r="C134" s="31"/>
    </row>
  </sheetData>
  <sheetProtection algorithmName="SHA-512" hashValue="QakqpB5CJvRZDlkAEOGhidlpHv8BV+JqiktgNh9njdYQVxxgL8Ugx/R+3aG+UE9R7d6JRIGUyExjo+54napbeA==" saltValue="2nhsyus3KM6FgWbbx6l8mQ==" spinCount="100000" sheet="1" selectLockedCells="1"/>
  <dataValidations count="5">
    <dataValidation type="list" allowBlank="1" showInputMessage="1" showErrorMessage="1" sqref="E4:E134" xr:uid="{3ED7EDE9-4DD3-4BF3-9F1B-9366D4DF1548}">
      <formula1>Crop</formula1>
    </dataValidation>
    <dataValidation type="list" allowBlank="1" showInputMessage="1" showErrorMessage="1" sqref="H4:H134" xr:uid="{CC77F9DF-C5FD-4C55-9E34-DA55C6E4F0C6}">
      <formula1>INDIRECT(E4)</formula1>
    </dataValidation>
    <dataValidation type="list" allowBlank="1" showInputMessage="1" showErrorMessage="1" sqref="I4:I134 M4:M134" xr:uid="{584B79D7-499B-4B9A-A713-71270DFF43D3}">
      <formula1>$Q$25:$Q$29</formula1>
    </dataValidation>
    <dataValidation type="list" allowBlank="1" showInputMessage="1" showErrorMessage="1" sqref="F4:F134 G129:G134" xr:uid="{78AE5344-8BA3-4FB1-9D88-5BBD133212F0}">
      <formula1>$Q$31:$Q$67</formula1>
    </dataValidation>
    <dataValidation type="list" allowBlank="1" showInputMessage="1" showErrorMessage="1" sqref="G4:G128" xr:uid="{AE7F969E-99F6-4513-B85C-A14037636A1E}">
      <formula1>$Q$20:$Q$22</formula1>
    </dataValidation>
  </dataValidations>
  <hyperlinks>
    <hyperlink ref="L1" r:id="rId1" location="Trosolwg!C5" display="../../Farming Connect/Workbook/Copy of Gweithlyfr Fferm - Rheoliadau Adnoddau Dwr (Rheoli Llygredd Amaethyddol) (Cymru) 2021 V2_.xlsx - Trosolwg!C5" xr:uid="{0A2FDB68-D7F9-4BF6-90FB-4EE23B3D4F1D}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394"/>
  <sheetViews>
    <sheetView zoomScale="80" zoomScaleNormal="80" workbookViewId="0">
      <pane xSplit="2" ySplit="7" topLeftCell="C8" activePane="bottomRight" state="frozen"/>
      <selection activeCell="I1" sqref="I1"/>
      <selection pane="topRight" activeCell="I1" sqref="I1"/>
      <selection pane="bottomLeft" activeCell="I1" sqref="I1"/>
      <selection pane="bottomRight" activeCell="L1" sqref="L1"/>
    </sheetView>
  </sheetViews>
  <sheetFormatPr defaultColWidth="9.23046875" defaultRowHeight="15.5" x14ac:dyDescent="0.35"/>
  <cols>
    <col min="1" max="1" width="2.23046875" style="16" customWidth="1"/>
    <col min="2" max="3" width="13.07421875" style="16" customWidth="1"/>
    <col min="4" max="4" width="14.69140625" style="16" customWidth="1"/>
    <col min="5" max="5" width="23.84375" style="16" customWidth="1"/>
    <col min="6" max="6" width="42.53515625" style="16" bestFit="1" customWidth="1"/>
    <col min="7" max="7" width="23" style="16" customWidth="1"/>
    <col min="8" max="8" width="15.23046875" style="16" customWidth="1"/>
    <col min="9" max="9" width="13.07421875" style="16" customWidth="1"/>
    <col min="10" max="12" width="15.07421875" style="16" customWidth="1"/>
    <col min="13" max="13" width="16.53515625" style="16" customWidth="1"/>
    <col min="14" max="14" width="15.69140625" style="16" hidden="1" customWidth="1"/>
    <col min="15" max="15" width="17.69140625" style="16" hidden="1" customWidth="1"/>
    <col min="16" max="16" width="15.4609375" style="16" customWidth="1"/>
    <col min="17" max="17" width="17.921875" style="16" customWidth="1"/>
    <col min="19" max="19" width="9.23046875" hidden="1" customWidth="1"/>
    <col min="20" max="20" width="18.15234375" hidden="1" customWidth="1"/>
    <col min="21" max="21" width="10.69140625" hidden="1" customWidth="1"/>
    <col min="22" max="22" width="11.4609375" hidden="1" customWidth="1"/>
    <col min="23" max="23" width="13.23046875" customWidth="1"/>
    <col min="24" max="16384" width="9.23046875" style="16"/>
  </cols>
  <sheetData>
    <row r="1" spans="1:22" x14ac:dyDescent="0.35">
      <c r="A1"/>
      <c r="B1" s="31" t="s">
        <v>239</v>
      </c>
      <c r="C1" s="31"/>
      <c r="D1"/>
      <c r="E1"/>
      <c r="F1"/>
      <c r="G1"/>
      <c r="H1"/>
      <c r="I1"/>
      <c r="J1"/>
      <c r="K1"/>
      <c r="L1" s="8" t="s">
        <v>459</v>
      </c>
      <c r="N1"/>
    </row>
    <row r="2" spans="1:22" x14ac:dyDescent="0.35">
      <c r="A2"/>
      <c r="B2" s="31"/>
      <c r="C2" s="31"/>
      <c r="D2"/>
      <c r="E2"/>
      <c r="F2"/>
      <c r="G2"/>
      <c r="H2"/>
      <c r="I2"/>
      <c r="J2"/>
      <c r="K2"/>
      <c r="L2"/>
      <c r="M2" s="24"/>
      <c r="N2"/>
    </row>
    <row r="3" spans="1:22" x14ac:dyDescent="0.35">
      <c r="A3"/>
      <c r="B3" t="s">
        <v>240</v>
      </c>
      <c r="C3"/>
      <c r="D3"/>
      <c r="E3"/>
      <c r="F3"/>
      <c r="G3"/>
      <c r="H3"/>
      <c r="I3"/>
      <c r="J3"/>
      <c r="K3"/>
      <c r="L3"/>
      <c r="M3" s="24"/>
      <c r="N3"/>
    </row>
    <row r="4" spans="1:22" x14ac:dyDescent="0.35">
      <c r="A4"/>
      <c r="B4" t="s">
        <v>241</v>
      </c>
      <c r="C4"/>
      <c r="D4"/>
      <c r="E4"/>
      <c r="F4"/>
      <c r="G4"/>
      <c r="H4"/>
      <c r="I4"/>
      <c r="J4"/>
      <c r="K4"/>
      <c r="L4"/>
      <c r="M4" s="24"/>
      <c r="N4"/>
    </row>
    <row r="5" spans="1:22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22" ht="15.5" customHeight="1" x14ac:dyDescent="0.35">
      <c r="A6"/>
      <c r="B6" s="248" t="s">
        <v>222</v>
      </c>
      <c r="C6" s="252" t="s">
        <v>223</v>
      </c>
      <c r="D6" s="248" t="s">
        <v>231</v>
      </c>
      <c r="E6" s="50"/>
      <c r="F6" s="250" t="s">
        <v>234</v>
      </c>
      <c r="G6" s="251"/>
      <c r="H6" s="251"/>
      <c r="I6" s="251"/>
      <c r="J6" s="251"/>
      <c r="K6" s="251"/>
      <c r="L6" s="251"/>
      <c r="M6" s="48"/>
      <c r="N6" s="248" t="s">
        <v>79</v>
      </c>
      <c r="O6" s="248" t="s">
        <v>80</v>
      </c>
      <c r="P6" s="248" t="s">
        <v>237</v>
      </c>
      <c r="Q6" s="248" t="s">
        <v>238</v>
      </c>
    </row>
    <row r="7" spans="1:22" ht="82" customHeight="1" x14ac:dyDescent="0.35">
      <c r="A7"/>
      <c r="B7" s="248"/>
      <c r="C7" s="253"/>
      <c r="D7" s="248"/>
      <c r="E7" s="14" t="s">
        <v>205</v>
      </c>
      <c r="F7" s="49" t="s">
        <v>232</v>
      </c>
      <c r="G7" s="49" t="s">
        <v>233</v>
      </c>
      <c r="H7" s="14" t="s">
        <v>235</v>
      </c>
      <c r="I7" s="14" t="s">
        <v>210</v>
      </c>
      <c r="J7" s="14" t="s">
        <v>475</v>
      </c>
      <c r="K7" s="14" t="s">
        <v>473</v>
      </c>
      <c r="L7" s="50" t="s">
        <v>474</v>
      </c>
      <c r="M7" s="114" t="s">
        <v>236</v>
      </c>
      <c r="N7" s="248"/>
      <c r="O7" s="248"/>
      <c r="P7" s="248"/>
      <c r="Q7" s="249"/>
    </row>
    <row r="8" spans="1:22" x14ac:dyDescent="0.35">
      <c r="A8"/>
      <c r="B8" s="254" t="str">
        <f>'3.1 Gofynion optimaidd N ycnwd '!B4</f>
        <v>Cae 1</v>
      </c>
      <c r="C8" s="257">
        <f>'3.1 Gofynion optimaidd N ycnwd '!C4</f>
        <v>4</v>
      </c>
      <c r="D8" s="257">
        <v>3.7</v>
      </c>
      <c r="E8" s="260" t="str">
        <f>'3.1 Gofynion optimaidd N ycnwd '!F4</f>
        <v>Glaswellt - hyd at dri thoriad</v>
      </c>
      <c r="F8" s="83" t="s">
        <v>144</v>
      </c>
      <c r="G8" s="83"/>
      <c r="H8" s="83">
        <v>1</v>
      </c>
      <c r="I8" s="91">
        <v>44648</v>
      </c>
      <c r="J8" s="83">
        <v>27</v>
      </c>
      <c r="K8" s="83">
        <f t="shared" ref="K8:K39" si="0">VLOOKUP(F8,$T$8:$V$27,2, FALSE)</f>
        <v>2.6</v>
      </c>
      <c r="L8" s="83"/>
      <c r="M8" s="84">
        <v>0.4</v>
      </c>
      <c r="N8" s="83">
        <f>SUM(((J8*K8)*M8))*H8</f>
        <v>28.080000000000002</v>
      </c>
      <c r="O8" s="83">
        <f t="shared" ref="O8:O39" si="1">SUM(((J8*L8)*M8))*H8</f>
        <v>0</v>
      </c>
      <c r="P8" s="85">
        <f>SUM(O8+N8)</f>
        <v>28.080000000000002</v>
      </c>
      <c r="Q8" s="92">
        <f>SUM(P8:P10)</f>
        <v>57.160000000000004</v>
      </c>
      <c r="T8" t="s">
        <v>137</v>
      </c>
      <c r="U8">
        <v>6</v>
      </c>
      <c r="V8">
        <v>0.1</v>
      </c>
    </row>
    <row r="9" spans="1:22" x14ac:dyDescent="0.35">
      <c r="A9"/>
      <c r="B9" s="255"/>
      <c r="C9" s="258"/>
      <c r="D9" s="258"/>
      <c r="E9" s="261"/>
      <c r="F9" s="83" t="s">
        <v>152</v>
      </c>
      <c r="G9" s="83"/>
      <c r="H9" s="83">
        <v>1</v>
      </c>
      <c r="I9" s="91">
        <v>44667</v>
      </c>
      <c r="J9" s="83">
        <v>20</v>
      </c>
      <c r="K9" s="83">
        <f t="shared" si="0"/>
        <v>0.5</v>
      </c>
      <c r="L9" s="83"/>
      <c r="M9" s="84">
        <v>0.1</v>
      </c>
      <c r="N9" s="83">
        <f t="shared" ref="N9:N72" si="2">SUM(((J9*K9)*M9))*H9</f>
        <v>1</v>
      </c>
      <c r="O9" s="83">
        <f t="shared" si="1"/>
        <v>0</v>
      </c>
      <c r="P9" s="85">
        <f t="shared" ref="P9:P72" si="3">SUM(O9+N9)</f>
        <v>1</v>
      </c>
      <c r="Q9" s="93"/>
      <c r="T9" t="s">
        <v>138</v>
      </c>
      <c r="U9">
        <v>7</v>
      </c>
      <c r="V9">
        <v>0.1</v>
      </c>
    </row>
    <row r="10" spans="1:22" x14ac:dyDescent="0.35">
      <c r="A10"/>
      <c r="B10" s="256"/>
      <c r="C10" s="259"/>
      <c r="D10" s="259"/>
      <c r="E10" s="262"/>
      <c r="F10" s="83" t="s">
        <v>144</v>
      </c>
      <c r="G10" s="83"/>
      <c r="H10" s="83">
        <v>1</v>
      </c>
      <c r="I10" s="91">
        <v>44701</v>
      </c>
      <c r="J10" s="83">
        <v>27</v>
      </c>
      <c r="K10" s="83">
        <f t="shared" si="0"/>
        <v>2.6</v>
      </c>
      <c r="L10" s="83"/>
      <c r="M10" s="84">
        <v>0.4</v>
      </c>
      <c r="N10" s="83">
        <f t="shared" si="2"/>
        <v>28.080000000000002</v>
      </c>
      <c r="O10" s="83">
        <f t="shared" si="1"/>
        <v>0</v>
      </c>
      <c r="P10" s="85">
        <f t="shared" si="3"/>
        <v>28.080000000000002</v>
      </c>
      <c r="Q10" s="93"/>
      <c r="T10" t="s">
        <v>139</v>
      </c>
      <c r="U10">
        <v>7</v>
      </c>
      <c r="V10">
        <v>0.1</v>
      </c>
    </row>
    <row r="11" spans="1:22" x14ac:dyDescent="0.35">
      <c r="A11"/>
      <c r="B11" s="239">
        <f>'3.1 Gofynion optimaidd N ycnwd '!B5</f>
        <v>0</v>
      </c>
      <c r="C11" s="242">
        <f>'3.1 Gofynion optimaidd N ycnwd '!C5</f>
        <v>0</v>
      </c>
      <c r="D11" s="245"/>
      <c r="E11" s="242" t="str">
        <f>'3.1 Gofynion optimaidd N ycnwd '!F5</f>
        <v>(Blank)</v>
      </c>
      <c r="F11" s="1" t="s">
        <v>4</v>
      </c>
      <c r="G11" s="1"/>
      <c r="H11" s="1"/>
      <c r="I11" s="1"/>
      <c r="J11" s="1"/>
      <c r="K11" s="66">
        <f t="shared" si="0"/>
        <v>0</v>
      </c>
      <c r="L11" s="1"/>
      <c r="M11" s="7"/>
      <c r="N11" s="83">
        <f t="shared" si="2"/>
        <v>0</v>
      </c>
      <c r="O11" s="66">
        <f t="shared" si="1"/>
        <v>0</v>
      </c>
      <c r="P11" s="86">
        <f t="shared" si="3"/>
        <v>0</v>
      </c>
      <c r="Q11" s="92">
        <f>SUM(P11:P13)</f>
        <v>0</v>
      </c>
      <c r="T11" t="s">
        <v>140</v>
      </c>
      <c r="U11">
        <v>6.5</v>
      </c>
      <c r="V11">
        <v>0.3</v>
      </c>
    </row>
    <row r="12" spans="1:22" x14ac:dyDescent="0.35">
      <c r="A12"/>
      <c r="B12" s="240"/>
      <c r="C12" s="243"/>
      <c r="D12" s="246"/>
      <c r="E12" s="243"/>
      <c r="F12" s="1" t="s">
        <v>4</v>
      </c>
      <c r="G12" s="1"/>
      <c r="H12" s="1"/>
      <c r="I12" s="1"/>
      <c r="J12" s="1"/>
      <c r="K12" s="66">
        <f t="shared" si="0"/>
        <v>0</v>
      </c>
      <c r="L12" s="1"/>
      <c r="M12" s="7"/>
      <c r="N12" s="83">
        <f t="shared" si="2"/>
        <v>0</v>
      </c>
      <c r="O12" s="66">
        <f t="shared" si="1"/>
        <v>0</v>
      </c>
      <c r="P12" s="86">
        <f t="shared" si="3"/>
        <v>0</v>
      </c>
      <c r="Q12" s="93"/>
      <c r="T12" t="s">
        <v>141</v>
      </c>
      <c r="U12">
        <v>7</v>
      </c>
      <c r="V12">
        <v>0.1</v>
      </c>
    </row>
    <row r="13" spans="1:22" x14ac:dyDescent="0.35">
      <c r="A13"/>
      <c r="B13" s="241"/>
      <c r="C13" s="244"/>
      <c r="D13" s="247"/>
      <c r="E13" s="244"/>
      <c r="F13" s="1" t="s">
        <v>4</v>
      </c>
      <c r="G13" s="1"/>
      <c r="H13" s="1"/>
      <c r="I13" s="1"/>
      <c r="J13" s="1"/>
      <c r="K13" s="66">
        <f t="shared" si="0"/>
        <v>0</v>
      </c>
      <c r="L13" s="1"/>
      <c r="M13" s="7"/>
      <c r="N13" s="83">
        <f t="shared" si="2"/>
        <v>0</v>
      </c>
      <c r="O13" s="66">
        <f t="shared" si="1"/>
        <v>0</v>
      </c>
      <c r="P13" s="86">
        <f t="shared" si="3"/>
        <v>0</v>
      </c>
      <c r="Q13" s="93"/>
      <c r="T13" t="s">
        <v>142</v>
      </c>
      <c r="U13">
        <v>19</v>
      </c>
      <c r="V13">
        <v>0.3</v>
      </c>
    </row>
    <row r="14" spans="1:22" x14ac:dyDescent="0.35">
      <c r="A14"/>
      <c r="B14" s="239">
        <f>'3.1 Gofynion optimaidd N ycnwd '!B6</f>
        <v>0</v>
      </c>
      <c r="C14" s="242">
        <f>'3.1 Gofynion optimaidd N ycnwd '!C6</f>
        <v>0</v>
      </c>
      <c r="D14" s="245"/>
      <c r="E14" s="242" t="str">
        <f>'3.1 Gofynion optimaidd N ycnwd '!F6</f>
        <v>(Blank)</v>
      </c>
      <c r="F14" s="1" t="s">
        <v>4</v>
      </c>
      <c r="G14" s="1"/>
      <c r="H14" s="1"/>
      <c r="I14" s="1"/>
      <c r="J14" s="1"/>
      <c r="K14" s="66">
        <f t="shared" si="0"/>
        <v>0</v>
      </c>
      <c r="L14" s="1"/>
      <c r="M14" s="7"/>
      <c r="N14" s="83">
        <f t="shared" si="2"/>
        <v>0</v>
      </c>
      <c r="O14" s="66">
        <f t="shared" si="1"/>
        <v>0</v>
      </c>
      <c r="P14" s="66">
        <f t="shared" si="3"/>
        <v>0</v>
      </c>
      <c r="Q14" s="92">
        <f>SUM(P14:P16)</f>
        <v>0</v>
      </c>
      <c r="T14" t="s">
        <v>143</v>
      </c>
      <c r="U14">
        <v>10</v>
      </c>
      <c r="V14">
        <v>0.3</v>
      </c>
    </row>
    <row r="15" spans="1:22" x14ac:dyDescent="0.35">
      <c r="A15"/>
      <c r="B15" s="240"/>
      <c r="C15" s="243"/>
      <c r="D15" s="246"/>
      <c r="E15" s="243"/>
      <c r="F15" s="1" t="s">
        <v>4</v>
      </c>
      <c r="G15" s="1"/>
      <c r="H15" s="1"/>
      <c r="I15" s="1"/>
      <c r="J15" s="1"/>
      <c r="K15" s="66">
        <f t="shared" si="0"/>
        <v>0</v>
      </c>
      <c r="L15" s="1"/>
      <c r="M15" s="7"/>
      <c r="N15" s="83">
        <f t="shared" si="2"/>
        <v>0</v>
      </c>
      <c r="O15" s="66">
        <f t="shared" si="1"/>
        <v>0</v>
      </c>
      <c r="P15" s="66">
        <f t="shared" si="3"/>
        <v>0</v>
      </c>
      <c r="Q15" s="93"/>
      <c r="T15" t="s">
        <v>144</v>
      </c>
      <c r="U15">
        <v>2.6</v>
      </c>
      <c r="V15">
        <v>0.4</v>
      </c>
    </row>
    <row r="16" spans="1:22" x14ac:dyDescent="0.35">
      <c r="A16"/>
      <c r="B16" s="241"/>
      <c r="C16" s="244"/>
      <c r="D16" s="247"/>
      <c r="E16" s="244"/>
      <c r="F16" s="1" t="s">
        <v>4</v>
      </c>
      <c r="G16" s="1"/>
      <c r="H16" s="1"/>
      <c r="I16" s="1"/>
      <c r="J16" s="1"/>
      <c r="K16" s="66">
        <f t="shared" si="0"/>
        <v>0</v>
      </c>
      <c r="L16" s="1"/>
      <c r="M16" s="7"/>
      <c r="N16" s="83">
        <f t="shared" si="2"/>
        <v>0</v>
      </c>
      <c r="O16" s="66">
        <f t="shared" si="1"/>
        <v>0</v>
      </c>
      <c r="P16" s="66">
        <f t="shared" si="3"/>
        <v>0</v>
      </c>
      <c r="Q16" s="93"/>
      <c r="T16" t="s">
        <v>145</v>
      </c>
      <c r="U16">
        <v>3.6</v>
      </c>
      <c r="V16">
        <v>0.5</v>
      </c>
    </row>
    <row r="17" spans="1:22" x14ac:dyDescent="0.35">
      <c r="A17"/>
      <c r="B17" s="239">
        <f>'3.1 Gofynion optimaidd N ycnwd '!B7</f>
        <v>0</v>
      </c>
      <c r="C17" s="242">
        <f>'3.1 Gofynion optimaidd N ycnwd '!C7</f>
        <v>0</v>
      </c>
      <c r="D17" s="245"/>
      <c r="E17" s="242" t="str">
        <f>'3.1 Gofynion optimaidd N ycnwd '!F7</f>
        <v>(Blank)</v>
      </c>
      <c r="F17" s="1" t="s">
        <v>4</v>
      </c>
      <c r="G17" s="1"/>
      <c r="H17" s="1"/>
      <c r="I17" s="1"/>
      <c r="J17" s="1"/>
      <c r="K17" s="66">
        <f t="shared" si="0"/>
        <v>0</v>
      </c>
      <c r="L17" s="1"/>
      <c r="M17" s="7"/>
      <c r="N17" s="83">
        <f t="shared" si="2"/>
        <v>0</v>
      </c>
      <c r="O17" s="66">
        <f t="shared" si="1"/>
        <v>0</v>
      </c>
      <c r="P17" s="66">
        <f t="shared" si="3"/>
        <v>0</v>
      </c>
      <c r="Q17" s="92">
        <f>SUM(P17:P19)</f>
        <v>0</v>
      </c>
      <c r="T17" t="s">
        <v>146</v>
      </c>
      <c r="U17">
        <v>1.5</v>
      </c>
      <c r="V17">
        <v>0.4</v>
      </c>
    </row>
    <row r="18" spans="1:22" x14ac:dyDescent="0.35">
      <c r="A18"/>
      <c r="B18" s="240"/>
      <c r="C18" s="243"/>
      <c r="D18" s="246"/>
      <c r="E18" s="243"/>
      <c r="F18" s="1" t="s">
        <v>4</v>
      </c>
      <c r="G18" s="1"/>
      <c r="H18" s="1"/>
      <c r="I18" s="1"/>
      <c r="J18" s="1"/>
      <c r="K18" s="66">
        <f t="shared" si="0"/>
        <v>0</v>
      </c>
      <c r="L18" s="1"/>
      <c r="M18" s="7"/>
      <c r="N18" s="83">
        <f t="shared" si="2"/>
        <v>0</v>
      </c>
      <c r="O18" s="66">
        <f t="shared" si="1"/>
        <v>0</v>
      </c>
      <c r="P18" s="66">
        <f t="shared" si="3"/>
        <v>0</v>
      </c>
      <c r="Q18" s="93"/>
      <c r="T18" t="s">
        <v>147</v>
      </c>
      <c r="U18">
        <v>2</v>
      </c>
      <c r="V18">
        <v>0.4</v>
      </c>
    </row>
    <row r="19" spans="1:22" x14ac:dyDescent="0.35">
      <c r="A19"/>
      <c r="B19" s="241"/>
      <c r="C19" s="244"/>
      <c r="D19" s="247"/>
      <c r="E19" s="244"/>
      <c r="F19" s="1" t="s">
        <v>4</v>
      </c>
      <c r="G19" s="1"/>
      <c r="H19" s="1"/>
      <c r="I19" s="1"/>
      <c r="J19" s="1"/>
      <c r="K19" s="66">
        <f t="shared" si="0"/>
        <v>0</v>
      </c>
      <c r="L19" s="1"/>
      <c r="M19" s="7"/>
      <c r="N19" s="83">
        <f t="shared" si="2"/>
        <v>0</v>
      </c>
      <c r="O19" s="66">
        <f t="shared" si="1"/>
        <v>0</v>
      </c>
      <c r="P19" s="66">
        <f t="shared" si="3"/>
        <v>0</v>
      </c>
      <c r="Q19" s="93"/>
      <c r="T19" t="s">
        <v>148</v>
      </c>
      <c r="U19">
        <v>3</v>
      </c>
      <c r="V19">
        <v>0.4</v>
      </c>
    </row>
    <row r="20" spans="1:22" x14ac:dyDescent="0.35">
      <c r="A20"/>
      <c r="B20" s="239">
        <f>'3.1 Gofynion optimaidd N ycnwd '!B8</f>
        <v>0</v>
      </c>
      <c r="C20" s="242">
        <f>'3.1 Gofynion optimaidd N ycnwd '!C8</f>
        <v>0</v>
      </c>
      <c r="D20" s="245"/>
      <c r="E20" s="242" t="str">
        <f>'3.1 Gofynion optimaidd N ycnwd '!F8</f>
        <v>(Blank)</v>
      </c>
      <c r="F20" s="1" t="s">
        <v>4</v>
      </c>
      <c r="G20" s="1"/>
      <c r="H20" s="1"/>
      <c r="I20" s="1"/>
      <c r="J20" s="1"/>
      <c r="K20" s="66">
        <f t="shared" si="0"/>
        <v>0</v>
      </c>
      <c r="L20" s="1"/>
      <c r="M20" s="7"/>
      <c r="N20" s="83">
        <f t="shared" si="2"/>
        <v>0</v>
      </c>
      <c r="O20" s="66">
        <f t="shared" si="1"/>
        <v>0</v>
      </c>
      <c r="P20" s="66">
        <f t="shared" si="3"/>
        <v>0</v>
      </c>
      <c r="Q20" s="92">
        <f>SUM(P20:P22)</f>
        <v>0</v>
      </c>
      <c r="T20" t="s">
        <v>149</v>
      </c>
      <c r="U20">
        <v>4</v>
      </c>
      <c r="V20">
        <v>0.4</v>
      </c>
    </row>
    <row r="21" spans="1:22" x14ac:dyDescent="0.35">
      <c r="A21"/>
      <c r="B21" s="240"/>
      <c r="C21" s="243"/>
      <c r="D21" s="246"/>
      <c r="E21" s="243"/>
      <c r="F21" s="1" t="s">
        <v>4</v>
      </c>
      <c r="G21" s="1"/>
      <c r="H21" s="1"/>
      <c r="I21" s="1"/>
      <c r="J21" s="1"/>
      <c r="K21" s="66">
        <f t="shared" si="0"/>
        <v>0</v>
      </c>
      <c r="L21" s="1"/>
      <c r="M21" s="7"/>
      <c r="N21" s="83">
        <f t="shared" si="2"/>
        <v>0</v>
      </c>
      <c r="O21" s="66">
        <f t="shared" si="1"/>
        <v>0</v>
      </c>
      <c r="P21" s="66">
        <f t="shared" si="3"/>
        <v>0</v>
      </c>
      <c r="Q21" s="93"/>
      <c r="T21" t="s">
        <v>150</v>
      </c>
      <c r="U21">
        <v>3.6</v>
      </c>
      <c r="V21">
        <v>0.5</v>
      </c>
    </row>
    <row r="22" spans="1:22" x14ac:dyDescent="0.35">
      <c r="A22"/>
      <c r="B22" s="241"/>
      <c r="C22" s="244"/>
      <c r="D22" s="247"/>
      <c r="E22" s="244"/>
      <c r="F22" s="1" t="s">
        <v>4</v>
      </c>
      <c r="G22" s="1"/>
      <c r="H22" s="1"/>
      <c r="I22" s="1"/>
      <c r="J22" s="1"/>
      <c r="K22" s="66">
        <f t="shared" si="0"/>
        <v>0</v>
      </c>
      <c r="L22" s="1"/>
      <c r="M22" s="7"/>
      <c r="N22" s="83">
        <f t="shared" si="2"/>
        <v>0</v>
      </c>
      <c r="O22" s="66">
        <f t="shared" si="1"/>
        <v>0</v>
      </c>
      <c r="P22" s="66">
        <f t="shared" si="3"/>
        <v>0</v>
      </c>
      <c r="Q22" s="93"/>
      <c r="T22" t="s">
        <v>151</v>
      </c>
      <c r="U22">
        <v>5</v>
      </c>
      <c r="V22">
        <v>0.5</v>
      </c>
    </row>
    <row r="23" spans="1:22" x14ac:dyDescent="0.35">
      <c r="A23"/>
      <c r="B23" s="239">
        <f>'3.1 Gofynion optimaidd N ycnwd '!B9</f>
        <v>0</v>
      </c>
      <c r="C23" s="242">
        <f>'3.1 Gofynion optimaidd N ycnwd '!C9</f>
        <v>0</v>
      </c>
      <c r="D23" s="245"/>
      <c r="E23" s="242" t="str">
        <f>'3.1 Gofynion optimaidd N ycnwd '!F9</f>
        <v>(Blank)</v>
      </c>
      <c r="F23" s="1" t="s">
        <v>4</v>
      </c>
      <c r="G23" s="1"/>
      <c r="H23" s="1"/>
      <c r="I23" s="1"/>
      <c r="J23" s="1"/>
      <c r="K23" s="66">
        <f t="shared" si="0"/>
        <v>0</v>
      </c>
      <c r="L23" s="1"/>
      <c r="M23" s="7"/>
      <c r="N23" s="83">
        <f t="shared" si="2"/>
        <v>0</v>
      </c>
      <c r="O23" s="66">
        <f t="shared" si="1"/>
        <v>0</v>
      </c>
      <c r="P23" s="66">
        <f t="shared" si="3"/>
        <v>0</v>
      </c>
      <c r="Q23" s="92">
        <f>SUM(P23:P25)</f>
        <v>0</v>
      </c>
      <c r="T23" s="136" t="s">
        <v>152</v>
      </c>
      <c r="U23">
        <v>0.5</v>
      </c>
      <c r="V23">
        <v>0.1</v>
      </c>
    </row>
    <row r="24" spans="1:22" x14ac:dyDescent="0.35">
      <c r="A24"/>
      <c r="B24" s="240"/>
      <c r="C24" s="243"/>
      <c r="D24" s="246"/>
      <c r="E24" s="243"/>
      <c r="F24" s="1" t="s">
        <v>4</v>
      </c>
      <c r="G24" s="1"/>
      <c r="H24" s="1"/>
      <c r="I24" s="1"/>
      <c r="J24" s="1"/>
      <c r="K24" s="66">
        <f t="shared" si="0"/>
        <v>0</v>
      </c>
      <c r="L24" s="1"/>
      <c r="M24" s="7"/>
      <c r="N24" s="83">
        <f t="shared" si="2"/>
        <v>0</v>
      </c>
      <c r="O24" s="66">
        <f t="shared" si="1"/>
        <v>0</v>
      </c>
      <c r="P24" s="66">
        <f t="shared" si="3"/>
        <v>0</v>
      </c>
      <c r="Q24" s="93"/>
      <c r="T24" t="s">
        <v>153</v>
      </c>
      <c r="U24">
        <v>6</v>
      </c>
    </row>
    <row r="25" spans="1:22" x14ac:dyDescent="0.35">
      <c r="A25"/>
      <c r="B25" s="241"/>
      <c r="C25" s="244"/>
      <c r="D25" s="247"/>
      <c r="E25" s="244"/>
      <c r="F25" s="1" t="s">
        <v>4</v>
      </c>
      <c r="G25" s="1"/>
      <c r="H25" s="1"/>
      <c r="I25" s="1"/>
      <c r="J25" s="1"/>
      <c r="K25" s="66">
        <f t="shared" si="0"/>
        <v>0</v>
      </c>
      <c r="L25" s="1"/>
      <c r="M25" s="7"/>
      <c r="N25" s="83">
        <f t="shared" si="2"/>
        <v>0</v>
      </c>
      <c r="O25" s="66">
        <f t="shared" si="1"/>
        <v>0</v>
      </c>
      <c r="P25" s="66">
        <f t="shared" si="3"/>
        <v>0</v>
      </c>
      <c r="Q25" s="93"/>
      <c r="T25" t="s">
        <v>154</v>
      </c>
      <c r="U25">
        <v>3.6</v>
      </c>
    </row>
    <row r="26" spans="1:22" x14ac:dyDescent="0.35">
      <c r="A26"/>
      <c r="B26" s="239">
        <f>'3.1 Gofynion optimaidd N ycnwd '!B10</f>
        <v>0</v>
      </c>
      <c r="C26" s="242">
        <f>'3.1 Gofynion optimaidd N ycnwd '!C10</f>
        <v>0</v>
      </c>
      <c r="D26" s="245"/>
      <c r="E26" s="242" t="str">
        <f>'3.1 Gofynion optimaidd N ycnwd '!F10</f>
        <v>(Blank)</v>
      </c>
      <c r="F26" s="1" t="s">
        <v>4</v>
      </c>
      <c r="G26" s="1"/>
      <c r="H26" s="1"/>
      <c r="I26" s="1"/>
      <c r="J26" s="1"/>
      <c r="K26" s="66">
        <f t="shared" si="0"/>
        <v>0</v>
      </c>
      <c r="L26" s="1"/>
      <c r="M26" s="7"/>
      <c r="N26" s="83">
        <f t="shared" si="2"/>
        <v>0</v>
      </c>
      <c r="O26" s="66">
        <f t="shared" si="1"/>
        <v>0</v>
      </c>
      <c r="P26" s="66">
        <f t="shared" si="3"/>
        <v>0</v>
      </c>
      <c r="Q26" s="92">
        <f>SUM(P26:P28)</f>
        <v>0</v>
      </c>
      <c r="T26" t="s">
        <v>4</v>
      </c>
      <c r="U26">
        <v>0</v>
      </c>
      <c r="V26">
        <v>0</v>
      </c>
    </row>
    <row r="27" spans="1:22" x14ac:dyDescent="0.35">
      <c r="A27"/>
      <c r="B27" s="240"/>
      <c r="C27" s="243"/>
      <c r="D27" s="246"/>
      <c r="E27" s="243"/>
      <c r="F27" s="1" t="s">
        <v>4</v>
      </c>
      <c r="G27" s="1"/>
      <c r="H27" s="1"/>
      <c r="I27" s="1"/>
      <c r="J27" s="1"/>
      <c r="K27" s="66">
        <f t="shared" si="0"/>
        <v>0</v>
      </c>
      <c r="L27" s="1"/>
      <c r="M27" s="7"/>
      <c r="N27" s="83">
        <f t="shared" si="2"/>
        <v>0</v>
      </c>
      <c r="O27" s="66">
        <f t="shared" si="1"/>
        <v>0</v>
      </c>
      <c r="P27" s="66">
        <f t="shared" si="3"/>
        <v>0</v>
      </c>
      <c r="Q27" s="93"/>
      <c r="T27" t="s">
        <v>78</v>
      </c>
      <c r="U27">
        <v>0</v>
      </c>
      <c r="V27">
        <v>0</v>
      </c>
    </row>
    <row r="28" spans="1:22" x14ac:dyDescent="0.35">
      <c r="A28"/>
      <c r="B28" s="241"/>
      <c r="C28" s="244"/>
      <c r="D28" s="247"/>
      <c r="E28" s="244"/>
      <c r="F28" s="1" t="s">
        <v>4</v>
      </c>
      <c r="G28" s="1"/>
      <c r="H28" s="1"/>
      <c r="I28" s="1"/>
      <c r="J28" s="1"/>
      <c r="K28" s="66">
        <f t="shared" si="0"/>
        <v>0</v>
      </c>
      <c r="L28" s="1"/>
      <c r="M28" s="7"/>
      <c r="N28" s="83">
        <f t="shared" si="2"/>
        <v>0</v>
      </c>
      <c r="O28" s="66">
        <f t="shared" si="1"/>
        <v>0</v>
      </c>
      <c r="P28" s="66">
        <f t="shared" si="3"/>
        <v>0</v>
      </c>
      <c r="Q28" s="93"/>
    </row>
    <row r="29" spans="1:22" x14ac:dyDescent="0.35">
      <c r="A29"/>
      <c r="B29" s="239">
        <f>'3.1 Gofynion optimaidd N ycnwd '!B11</f>
        <v>0</v>
      </c>
      <c r="C29" s="242">
        <f>'3.1 Gofynion optimaidd N ycnwd '!C11</f>
        <v>0</v>
      </c>
      <c r="D29" s="245"/>
      <c r="E29" s="242" t="str">
        <f>'3.1 Gofynion optimaidd N ycnwd '!F11</f>
        <v>(Blank)</v>
      </c>
      <c r="F29" s="1" t="s">
        <v>4</v>
      </c>
      <c r="G29" s="1"/>
      <c r="H29" s="1"/>
      <c r="I29" s="1"/>
      <c r="J29" s="1"/>
      <c r="K29" s="66">
        <f t="shared" si="0"/>
        <v>0</v>
      </c>
      <c r="L29" s="1"/>
      <c r="M29" s="7"/>
      <c r="N29" s="83">
        <f t="shared" si="2"/>
        <v>0</v>
      </c>
      <c r="O29" s="66">
        <f t="shared" si="1"/>
        <v>0</v>
      </c>
      <c r="P29" s="66">
        <f t="shared" si="3"/>
        <v>0</v>
      </c>
      <c r="Q29" s="92">
        <f>SUM(P29:P31)</f>
        <v>0</v>
      </c>
      <c r="T29" t="s">
        <v>6</v>
      </c>
    </row>
    <row r="30" spans="1:22" x14ac:dyDescent="0.35">
      <c r="A30"/>
      <c r="B30" s="240"/>
      <c r="C30" s="243"/>
      <c r="D30" s="246"/>
      <c r="E30" s="243"/>
      <c r="F30" s="1" t="s">
        <v>4</v>
      </c>
      <c r="G30" s="1"/>
      <c r="H30" s="1"/>
      <c r="I30" s="1"/>
      <c r="J30" s="1"/>
      <c r="K30" s="66">
        <f t="shared" si="0"/>
        <v>0</v>
      </c>
      <c r="L30" s="1"/>
      <c r="M30" s="7"/>
      <c r="N30" s="83">
        <f t="shared" si="2"/>
        <v>0</v>
      </c>
      <c r="O30" s="66">
        <f t="shared" si="1"/>
        <v>0</v>
      </c>
      <c r="P30" s="66">
        <f t="shared" si="3"/>
        <v>0</v>
      </c>
      <c r="Q30" s="93"/>
      <c r="T30" t="s">
        <v>7</v>
      </c>
    </row>
    <row r="31" spans="1:22" x14ac:dyDescent="0.35">
      <c r="A31"/>
      <c r="B31" s="241"/>
      <c r="C31" s="244"/>
      <c r="D31" s="247"/>
      <c r="E31" s="244"/>
      <c r="F31" s="1" t="s">
        <v>4</v>
      </c>
      <c r="G31" s="1"/>
      <c r="H31" s="1"/>
      <c r="I31" s="1"/>
      <c r="J31" s="1"/>
      <c r="K31" s="66">
        <f t="shared" si="0"/>
        <v>0</v>
      </c>
      <c r="L31" s="1"/>
      <c r="M31" s="7"/>
      <c r="N31" s="83">
        <f t="shared" si="2"/>
        <v>0</v>
      </c>
      <c r="O31" s="66">
        <f t="shared" si="1"/>
        <v>0</v>
      </c>
      <c r="P31" s="66">
        <f t="shared" si="3"/>
        <v>0</v>
      </c>
      <c r="Q31" s="93"/>
      <c r="T31" t="s">
        <v>8</v>
      </c>
    </row>
    <row r="32" spans="1:22" x14ac:dyDescent="0.35">
      <c r="A32"/>
      <c r="B32" s="239">
        <f>'3.1 Gofynion optimaidd N ycnwd '!B12</f>
        <v>0</v>
      </c>
      <c r="C32" s="242">
        <f>'3.1 Gofynion optimaidd N ycnwd '!C12</f>
        <v>0</v>
      </c>
      <c r="D32" s="245"/>
      <c r="E32" s="242" t="str">
        <f>'3.1 Gofynion optimaidd N ycnwd '!F12</f>
        <v>(Blank)</v>
      </c>
      <c r="F32" s="1" t="s">
        <v>4</v>
      </c>
      <c r="G32" s="1"/>
      <c r="H32" s="1"/>
      <c r="I32" s="1"/>
      <c r="J32" s="1"/>
      <c r="K32" s="66">
        <f t="shared" si="0"/>
        <v>0</v>
      </c>
      <c r="L32" s="1"/>
      <c r="M32" s="7"/>
      <c r="N32" s="83">
        <f t="shared" si="2"/>
        <v>0</v>
      </c>
      <c r="O32" s="66">
        <f t="shared" si="1"/>
        <v>0</v>
      </c>
      <c r="P32" s="66">
        <f t="shared" si="3"/>
        <v>0</v>
      </c>
      <c r="Q32" s="92">
        <f>SUM(P32:P34)</f>
        <v>0</v>
      </c>
      <c r="T32" t="s">
        <v>9</v>
      </c>
    </row>
    <row r="33" spans="1:20" x14ac:dyDescent="0.35">
      <c r="A33"/>
      <c r="B33" s="240"/>
      <c r="C33" s="243"/>
      <c r="D33" s="246"/>
      <c r="E33" s="243"/>
      <c r="F33" s="1" t="s">
        <v>4</v>
      </c>
      <c r="G33" s="1"/>
      <c r="H33" s="1"/>
      <c r="I33" s="1"/>
      <c r="J33" s="1"/>
      <c r="K33" s="66">
        <f t="shared" si="0"/>
        <v>0</v>
      </c>
      <c r="L33" s="1"/>
      <c r="M33" s="7"/>
      <c r="N33" s="83">
        <f t="shared" si="2"/>
        <v>0</v>
      </c>
      <c r="O33" s="66">
        <f t="shared" si="1"/>
        <v>0</v>
      </c>
      <c r="P33" s="66">
        <f t="shared" si="3"/>
        <v>0</v>
      </c>
      <c r="Q33" s="93"/>
      <c r="T33" t="s">
        <v>10</v>
      </c>
    </row>
    <row r="34" spans="1:20" x14ac:dyDescent="0.35">
      <c r="A34"/>
      <c r="B34" s="241"/>
      <c r="C34" s="244"/>
      <c r="D34" s="247"/>
      <c r="E34" s="244"/>
      <c r="F34" s="1" t="s">
        <v>4</v>
      </c>
      <c r="G34" s="1"/>
      <c r="H34" s="1"/>
      <c r="I34" s="1"/>
      <c r="J34" s="1"/>
      <c r="K34" s="66">
        <f t="shared" si="0"/>
        <v>0</v>
      </c>
      <c r="L34" s="1"/>
      <c r="M34" s="7"/>
      <c r="N34" s="83">
        <f t="shared" si="2"/>
        <v>0</v>
      </c>
      <c r="O34" s="66">
        <f t="shared" si="1"/>
        <v>0</v>
      </c>
      <c r="P34" s="66">
        <f t="shared" si="3"/>
        <v>0</v>
      </c>
      <c r="Q34" s="93"/>
      <c r="T34" t="s">
        <v>11</v>
      </c>
    </row>
    <row r="35" spans="1:20" x14ac:dyDescent="0.35">
      <c r="A35"/>
      <c r="B35" s="239">
        <f>'3.1 Gofynion optimaidd N ycnwd '!B13</f>
        <v>0</v>
      </c>
      <c r="C35" s="242">
        <f>'3.1 Gofynion optimaidd N ycnwd '!C13</f>
        <v>0</v>
      </c>
      <c r="D35" s="245"/>
      <c r="E35" s="242" t="str">
        <f>'3.1 Gofynion optimaidd N ycnwd '!F13</f>
        <v>(Blank)</v>
      </c>
      <c r="F35" s="1" t="s">
        <v>4</v>
      </c>
      <c r="G35" s="1"/>
      <c r="H35" s="1"/>
      <c r="I35" s="1"/>
      <c r="J35" s="1"/>
      <c r="K35" s="66">
        <f t="shared" si="0"/>
        <v>0</v>
      </c>
      <c r="L35" s="1"/>
      <c r="M35" s="7"/>
      <c r="N35" s="83">
        <f t="shared" si="2"/>
        <v>0</v>
      </c>
      <c r="O35" s="66">
        <f t="shared" si="1"/>
        <v>0</v>
      </c>
      <c r="P35" s="66">
        <f t="shared" si="3"/>
        <v>0</v>
      </c>
      <c r="Q35" s="92">
        <f>SUM(P35:P37)</f>
        <v>0</v>
      </c>
      <c r="T35" t="s">
        <v>12</v>
      </c>
    </row>
    <row r="36" spans="1:20" x14ac:dyDescent="0.35">
      <c r="A36"/>
      <c r="B36" s="240"/>
      <c r="C36" s="243"/>
      <c r="D36" s="246"/>
      <c r="E36" s="243"/>
      <c r="F36" s="1" t="s">
        <v>4</v>
      </c>
      <c r="G36" s="1"/>
      <c r="H36" s="1"/>
      <c r="I36" s="1"/>
      <c r="J36" s="1"/>
      <c r="K36" s="66">
        <f t="shared" si="0"/>
        <v>0</v>
      </c>
      <c r="L36" s="1"/>
      <c r="M36" s="7"/>
      <c r="N36" s="83">
        <f t="shared" si="2"/>
        <v>0</v>
      </c>
      <c r="O36" s="66">
        <f t="shared" si="1"/>
        <v>0</v>
      </c>
      <c r="P36" s="66">
        <f t="shared" si="3"/>
        <v>0</v>
      </c>
      <c r="Q36" s="93"/>
      <c r="T36" t="s">
        <v>13</v>
      </c>
    </row>
    <row r="37" spans="1:20" x14ac:dyDescent="0.35">
      <c r="A37"/>
      <c r="B37" s="241"/>
      <c r="C37" s="244"/>
      <c r="D37" s="247"/>
      <c r="E37" s="244"/>
      <c r="F37" s="1" t="s">
        <v>4</v>
      </c>
      <c r="G37" s="1"/>
      <c r="H37" s="1"/>
      <c r="I37" s="1"/>
      <c r="J37" s="1"/>
      <c r="K37" s="66">
        <f t="shared" si="0"/>
        <v>0</v>
      </c>
      <c r="L37" s="1"/>
      <c r="M37" s="7"/>
      <c r="N37" s="83">
        <f t="shared" si="2"/>
        <v>0</v>
      </c>
      <c r="O37" s="66">
        <f t="shared" si="1"/>
        <v>0</v>
      </c>
      <c r="P37" s="66">
        <f t="shared" si="3"/>
        <v>0</v>
      </c>
      <c r="Q37" s="93"/>
      <c r="T37" t="s">
        <v>14</v>
      </c>
    </row>
    <row r="38" spans="1:20" x14ac:dyDescent="0.35">
      <c r="A38"/>
      <c r="B38" s="239">
        <f>'3.1 Gofynion optimaidd N ycnwd '!B14</f>
        <v>0</v>
      </c>
      <c r="C38" s="242">
        <f>'3.1 Gofynion optimaidd N ycnwd '!C14</f>
        <v>0</v>
      </c>
      <c r="D38" s="245"/>
      <c r="E38" s="242" t="str">
        <f>'3.1 Gofynion optimaidd N ycnwd '!F14</f>
        <v>(Blank)</v>
      </c>
      <c r="F38" s="1" t="s">
        <v>4</v>
      </c>
      <c r="G38" s="1"/>
      <c r="H38" s="1"/>
      <c r="I38" s="1"/>
      <c r="J38" s="1"/>
      <c r="K38" s="66">
        <f t="shared" si="0"/>
        <v>0</v>
      </c>
      <c r="L38" s="1"/>
      <c r="M38" s="7"/>
      <c r="N38" s="83">
        <f t="shared" si="2"/>
        <v>0</v>
      </c>
      <c r="O38" s="66">
        <f t="shared" si="1"/>
        <v>0</v>
      </c>
      <c r="P38" s="66">
        <f t="shared" si="3"/>
        <v>0</v>
      </c>
      <c r="Q38" s="92">
        <f>SUM(P38:P40)</f>
        <v>0</v>
      </c>
      <c r="T38" t="s">
        <v>50</v>
      </c>
    </row>
    <row r="39" spans="1:20" x14ac:dyDescent="0.35">
      <c r="A39"/>
      <c r="B39" s="240"/>
      <c r="C39" s="243"/>
      <c r="D39" s="246"/>
      <c r="E39" s="243"/>
      <c r="F39" s="1" t="s">
        <v>4</v>
      </c>
      <c r="G39" s="1"/>
      <c r="H39" s="1"/>
      <c r="I39" s="1"/>
      <c r="J39" s="1"/>
      <c r="K39" s="66">
        <f t="shared" si="0"/>
        <v>0</v>
      </c>
      <c r="L39" s="1"/>
      <c r="M39" s="7"/>
      <c r="N39" s="83">
        <f t="shared" si="2"/>
        <v>0</v>
      </c>
      <c r="O39" s="66">
        <f t="shared" si="1"/>
        <v>0</v>
      </c>
      <c r="P39" s="66">
        <f t="shared" si="3"/>
        <v>0</v>
      </c>
      <c r="Q39" s="93"/>
      <c r="T39" t="s">
        <v>15</v>
      </c>
    </row>
    <row r="40" spans="1:20" x14ac:dyDescent="0.35">
      <c r="A40"/>
      <c r="B40" s="241"/>
      <c r="C40" s="244"/>
      <c r="D40" s="247"/>
      <c r="E40" s="244"/>
      <c r="F40" s="1" t="s">
        <v>4</v>
      </c>
      <c r="G40" s="1"/>
      <c r="H40" s="1"/>
      <c r="I40" s="1"/>
      <c r="J40" s="1"/>
      <c r="K40" s="66">
        <f t="shared" ref="K40:K71" si="4">VLOOKUP(F40,$T$8:$V$27,2, FALSE)</f>
        <v>0</v>
      </c>
      <c r="L40" s="1"/>
      <c r="M40" s="7"/>
      <c r="N40" s="83">
        <f t="shared" si="2"/>
        <v>0</v>
      </c>
      <c r="O40" s="66">
        <f t="shared" ref="O40:O71" si="5">SUM(((J40*L40)*M40))*H40</f>
        <v>0</v>
      </c>
      <c r="P40" s="66">
        <f t="shared" si="3"/>
        <v>0</v>
      </c>
      <c r="Q40" s="93"/>
      <c r="T40" t="s">
        <v>16</v>
      </c>
    </row>
    <row r="41" spans="1:20" x14ac:dyDescent="0.35">
      <c r="A41"/>
      <c r="B41" s="239">
        <f>'3.1 Gofynion optimaidd N ycnwd '!B15</f>
        <v>0</v>
      </c>
      <c r="C41" s="242">
        <f>'3.1 Gofynion optimaidd N ycnwd '!C15</f>
        <v>0</v>
      </c>
      <c r="D41" s="245"/>
      <c r="E41" s="242" t="str">
        <f>'3.1 Gofynion optimaidd N ycnwd '!F15</f>
        <v>(Blank)</v>
      </c>
      <c r="F41" s="1" t="s">
        <v>4</v>
      </c>
      <c r="G41" s="1"/>
      <c r="H41" s="1"/>
      <c r="I41" s="1"/>
      <c r="J41" s="1"/>
      <c r="K41" s="66">
        <f t="shared" si="4"/>
        <v>0</v>
      </c>
      <c r="L41" s="1"/>
      <c r="M41" s="7"/>
      <c r="N41" s="83">
        <f t="shared" si="2"/>
        <v>0</v>
      </c>
      <c r="O41" s="66">
        <f t="shared" si="5"/>
        <v>0</v>
      </c>
      <c r="P41" s="66">
        <f t="shared" si="3"/>
        <v>0</v>
      </c>
      <c r="Q41" s="92">
        <f>SUM(P41:P43)</f>
        <v>0</v>
      </c>
      <c r="T41" t="s">
        <v>17</v>
      </c>
    </row>
    <row r="42" spans="1:20" x14ac:dyDescent="0.35">
      <c r="A42"/>
      <c r="B42" s="240"/>
      <c r="C42" s="243"/>
      <c r="D42" s="246"/>
      <c r="E42" s="243"/>
      <c r="F42" s="1" t="s">
        <v>4</v>
      </c>
      <c r="G42" s="1"/>
      <c r="H42" s="1"/>
      <c r="I42" s="1"/>
      <c r="J42" s="1"/>
      <c r="K42" s="66">
        <f t="shared" si="4"/>
        <v>0</v>
      </c>
      <c r="L42" s="1"/>
      <c r="M42" s="7"/>
      <c r="N42" s="83">
        <f t="shared" si="2"/>
        <v>0</v>
      </c>
      <c r="O42" s="66">
        <f t="shared" si="5"/>
        <v>0</v>
      </c>
      <c r="P42" s="66">
        <f t="shared" si="3"/>
        <v>0</v>
      </c>
      <c r="Q42" s="93"/>
      <c r="T42" t="s">
        <v>18</v>
      </c>
    </row>
    <row r="43" spans="1:20" x14ac:dyDescent="0.35">
      <c r="A43"/>
      <c r="B43" s="241"/>
      <c r="C43" s="244"/>
      <c r="D43" s="247"/>
      <c r="E43" s="244"/>
      <c r="F43" s="1" t="s">
        <v>4</v>
      </c>
      <c r="G43" s="1"/>
      <c r="H43" s="1"/>
      <c r="I43" s="1"/>
      <c r="J43" s="1"/>
      <c r="K43" s="66">
        <f t="shared" si="4"/>
        <v>0</v>
      </c>
      <c r="L43" s="1"/>
      <c r="M43" s="7"/>
      <c r="N43" s="83">
        <f t="shared" si="2"/>
        <v>0</v>
      </c>
      <c r="O43" s="66">
        <f t="shared" si="5"/>
        <v>0</v>
      </c>
      <c r="P43" s="66">
        <f t="shared" si="3"/>
        <v>0</v>
      </c>
      <c r="Q43" s="93"/>
      <c r="T43" t="s">
        <v>19</v>
      </c>
    </row>
    <row r="44" spans="1:20" x14ac:dyDescent="0.35">
      <c r="A44"/>
      <c r="B44" s="239">
        <f>'3.1 Gofynion optimaidd N ycnwd '!B16</f>
        <v>0</v>
      </c>
      <c r="C44" s="242">
        <f>'3.1 Gofynion optimaidd N ycnwd '!C16</f>
        <v>0</v>
      </c>
      <c r="D44" s="245"/>
      <c r="E44" s="242" t="str">
        <f>'3.1 Gofynion optimaidd N ycnwd '!F16</f>
        <v>(Blank)</v>
      </c>
      <c r="F44" s="1" t="s">
        <v>4</v>
      </c>
      <c r="G44" s="1"/>
      <c r="H44" s="1"/>
      <c r="I44" s="1"/>
      <c r="J44" s="1"/>
      <c r="K44" s="66">
        <f t="shared" si="4"/>
        <v>0</v>
      </c>
      <c r="L44" s="1"/>
      <c r="M44" s="7"/>
      <c r="N44" s="83">
        <f t="shared" si="2"/>
        <v>0</v>
      </c>
      <c r="O44" s="66">
        <f t="shared" si="5"/>
        <v>0</v>
      </c>
      <c r="P44" s="66">
        <f t="shared" si="3"/>
        <v>0</v>
      </c>
      <c r="Q44" s="92">
        <f>SUM(P44:P46)</f>
        <v>0</v>
      </c>
      <c r="T44" t="s">
        <v>20</v>
      </c>
    </row>
    <row r="45" spans="1:20" x14ac:dyDescent="0.35">
      <c r="A45"/>
      <c r="B45" s="240"/>
      <c r="C45" s="243"/>
      <c r="D45" s="246"/>
      <c r="E45" s="243"/>
      <c r="F45" s="1" t="s">
        <v>4</v>
      </c>
      <c r="G45" s="1"/>
      <c r="H45" s="1"/>
      <c r="I45" s="1"/>
      <c r="J45" s="1"/>
      <c r="K45" s="66">
        <f t="shared" si="4"/>
        <v>0</v>
      </c>
      <c r="L45" s="1"/>
      <c r="M45" s="7"/>
      <c r="N45" s="83">
        <f t="shared" si="2"/>
        <v>0</v>
      </c>
      <c r="O45" s="66">
        <f t="shared" si="5"/>
        <v>0</v>
      </c>
      <c r="P45" s="66">
        <f t="shared" si="3"/>
        <v>0</v>
      </c>
      <c r="Q45" s="93"/>
      <c r="T45" t="s">
        <v>21</v>
      </c>
    </row>
    <row r="46" spans="1:20" x14ac:dyDescent="0.35">
      <c r="A46"/>
      <c r="B46" s="241"/>
      <c r="C46" s="244"/>
      <c r="D46" s="247"/>
      <c r="E46" s="244"/>
      <c r="F46" s="1" t="s">
        <v>4</v>
      </c>
      <c r="G46" s="1"/>
      <c r="H46" s="1"/>
      <c r="I46" s="1"/>
      <c r="J46" s="1"/>
      <c r="K46" s="66">
        <f t="shared" si="4"/>
        <v>0</v>
      </c>
      <c r="L46" s="1"/>
      <c r="M46" s="7"/>
      <c r="N46" s="83">
        <f t="shared" si="2"/>
        <v>0</v>
      </c>
      <c r="O46" s="66">
        <f t="shared" si="5"/>
        <v>0</v>
      </c>
      <c r="P46" s="66">
        <f t="shared" si="3"/>
        <v>0</v>
      </c>
      <c r="Q46" s="93"/>
      <c r="T46" t="s">
        <v>22</v>
      </c>
    </row>
    <row r="47" spans="1:20" x14ac:dyDescent="0.35">
      <c r="A47"/>
      <c r="B47" s="239">
        <f>'3.1 Gofynion optimaidd N ycnwd '!B17</f>
        <v>0</v>
      </c>
      <c r="C47" s="242">
        <f>'3.1 Gofynion optimaidd N ycnwd '!C17</f>
        <v>0</v>
      </c>
      <c r="D47" s="245"/>
      <c r="E47" s="242" t="str">
        <f>'3.1 Gofynion optimaidd N ycnwd '!F17</f>
        <v>(Blank)</v>
      </c>
      <c r="F47" s="1" t="s">
        <v>4</v>
      </c>
      <c r="G47" s="1"/>
      <c r="H47" s="1"/>
      <c r="I47" s="1"/>
      <c r="J47" s="1"/>
      <c r="K47" s="66">
        <f t="shared" si="4"/>
        <v>0</v>
      </c>
      <c r="L47" s="1"/>
      <c r="M47" s="7"/>
      <c r="N47" s="83">
        <f t="shared" si="2"/>
        <v>0</v>
      </c>
      <c r="O47" s="66">
        <f t="shared" si="5"/>
        <v>0</v>
      </c>
      <c r="P47" s="66">
        <f t="shared" si="3"/>
        <v>0</v>
      </c>
      <c r="Q47" s="92">
        <f>SUM(P47:P49)</f>
        <v>0</v>
      </c>
      <c r="T47" t="s">
        <v>23</v>
      </c>
    </row>
    <row r="48" spans="1:20" x14ac:dyDescent="0.35">
      <c r="A48"/>
      <c r="B48" s="240"/>
      <c r="C48" s="243"/>
      <c r="D48" s="246"/>
      <c r="E48" s="243"/>
      <c r="F48" s="1" t="s">
        <v>4</v>
      </c>
      <c r="G48" s="1"/>
      <c r="H48" s="1"/>
      <c r="I48" s="1"/>
      <c r="J48" s="1"/>
      <c r="K48" s="66">
        <f t="shared" si="4"/>
        <v>0</v>
      </c>
      <c r="L48" s="1"/>
      <c r="M48" s="7"/>
      <c r="N48" s="83">
        <f t="shared" si="2"/>
        <v>0</v>
      </c>
      <c r="O48" s="66">
        <f t="shared" si="5"/>
        <v>0</v>
      </c>
      <c r="P48" s="66">
        <f t="shared" si="3"/>
        <v>0</v>
      </c>
      <c r="Q48" s="93"/>
      <c r="T48" t="s">
        <v>24</v>
      </c>
    </row>
    <row r="49" spans="1:20" x14ac:dyDescent="0.35">
      <c r="A49"/>
      <c r="B49" s="241"/>
      <c r="C49" s="244"/>
      <c r="D49" s="247"/>
      <c r="E49" s="244"/>
      <c r="F49" s="1" t="s">
        <v>4</v>
      </c>
      <c r="G49" s="1"/>
      <c r="H49" s="1"/>
      <c r="I49" s="1"/>
      <c r="J49" s="1"/>
      <c r="K49" s="66">
        <f t="shared" si="4"/>
        <v>0</v>
      </c>
      <c r="L49" s="1"/>
      <c r="M49" s="7"/>
      <c r="N49" s="83">
        <f t="shared" si="2"/>
        <v>0</v>
      </c>
      <c r="O49" s="66">
        <f t="shared" si="5"/>
        <v>0</v>
      </c>
      <c r="P49" s="66">
        <f t="shared" si="3"/>
        <v>0</v>
      </c>
      <c r="Q49" s="93"/>
      <c r="T49" t="s">
        <v>25</v>
      </c>
    </row>
    <row r="50" spans="1:20" x14ac:dyDescent="0.35">
      <c r="A50"/>
      <c r="B50" s="239">
        <f>'3.1 Gofynion optimaidd N ycnwd '!B18</f>
        <v>0</v>
      </c>
      <c r="C50" s="242">
        <f>'3.1 Gofynion optimaidd N ycnwd '!C18</f>
        <v>0</v>
      </c>
      <c r="D50" s="245"/>
      <c r="E50" s="242" t="str">
        <f>'3.1 Gofynion optimaidd N ycnwd '!F18</f>
        <v>(Blank)</v>
      </c>
      <c r="F50" s="1" t="s">
        <v>4</v>
      </c>
      <c r="G50" s="1"/>
      <c r="H50" s="1"/>
      <c r="I50" s="1"/>
      <c r="J50" s="1"/>
      <c r="K50" s="66">
        <f t="shared" si="4"/>
        <v>0</v>
      </c>
      <c r="L50" s="1"/>
      <c r="M50" s="7"/>
      <c r="N50" s="83">
        <f t="shared" si="2"/>
        <v>0</v>
      </c>
      <c r="O50" s="66">
        <f t="shared" si="5"/>
        <v>0</v>
      </c>
      <c r="P50" s="66">
        <f t="shared" si="3"/>
        <v>0</v>
      </c>
      <c r="Q50" s="92">
        <f>SUM(P50:P52)</f>
        <v>0</v>
      </c>
      <c r="T50" t="s">
        <v>26</v>
      </c>
    </row>
    <row r="51" spans="1:20" x14ac:dyDescent="0.35">
      <c r="A51"/>
      <c r="B51" s="240"/>
      <c r="C51" s="243"/>
      <c r="D51" s="246"/>
      <c r="E51" s="243"/>
      <c r="F51" s="1" t="s">
        <v>4</v>
      </c>
      <c r="G51" s="1"/>
      <c r="H51" s="1"/>
      <c r="I51" s="1"/>
      <c r="J51" s="1"/>
      <c r="K51" s="66">
        <f t="shared" si="4"/>
        <v>0</v>
      </c>
      <c r="L51" s="1"/>
      <c r="M51" s="7"/>
      <c r="N51" s="83">
        <f t="shared" si="2"/>
        <v>0</v>
      </c>
      <c r="O51" s="66">
        <f t="shared" si="5"/>
        <v>0</v>
      </c>
      <c r="P51" s="66">
        <f t="shared" si="3"/>
        <v>0</v>
      </c>
      <c r="Q51" s="93"/>
      <c r="T51" t="s">
        <v>27</v>
      </c>
    </row>
    <row r="52" spans="1:20" x14ac:dyDescent="0.35">
      <c r="A52"/>
      <c r="B52" s="241"/>
      <c r="C52" s="244"/>
      <c r="D52" s="247"/>
      <c r="E52" s="244"/>
      <c r="F52" s="1" t="s">
        <v>4</v>
      </c>
      <c r="G52" s="1"/>
      <c r="H52" s="1"/>
      <c r="I52" s="1"/>
      <c r="J52" s="1"/>
      <c r="K52" s="66">
        <f t="shared" si="4"/>
        <v>0</v>
      </c>
      <c r="L52" s="1"/>
      <c r="M52" s="7"/>
      <c r="N52" s="83">
        <f t="shared" si="2"/>
        <v>0</v>
      </c>
      <c r="O52" s="66">
        <f t="shared" si="5"/>
        <v>0</v>
      </c>
      <c r="P52" s="66">
        <f t="shared" si="3"/>
        <v>0</v>
      </c>
      <c r="Q52" s="93"/>
      <c r="T52" t="s">
        <v>28</v>
      </c>
    </row>
    <row r="53" spans="1:20" x14ac:dyDescent="0.35">
      <c r="A53"/>
      <c r="B53" s="239">
        <f>'3.1 Gofynion optimaidd N ycnwd '!B19</f>
        <v>0</v>
      </c>
      <c r="C53" s="242">
        <f>'3.1 Gofynion optimaidd N ycnwd '!C19</f>
        <v>0</v>
      </c>
      <c r="D53" s="245"/>
      <c r="E53" s="242" t="str">
        <f>'3.1 Gofynion optimaidd N ycnwd '!F19</f>
        <v>(Blank)</v>
      </c>
      <c r="F53" s="1" t="s">
        <v>4</v>
      </c>
      <c r="G53" s="1"/>
      <c r="H53" s="1"/>
      <c r="I53" s="1"/>
      <c r="J53" s="1"/>
      <c r="K53" s="66">
        <f t="shared" si="4"/>
        <v>0</v>
      </c>
      <c r="L53" s="1"/>
      <c r="M53" s="7"/>
      <c r="N53" s="83">
        <f t="shared" si="2"/>
        <v>0</v>
      </c>
      <c r="O53" s="66">
        <f t="shared" si="5"/>
        <v>0</v>
      </c>
      <c r="P53" s="66">
        <f t="shared" si="3"/>
        <v>0</v>
      </c>
      <c r="Q53" s="92">
        <f>SUM(P53:P55)</f>
        <v>0</v>
      </c>
      <c r="T53" t="s">
        <v>29</v>
      </c>
    </row>
    <row r="54" spans="1:20" x14ac:dyDescent="0.35">
      <c r="A54"/>
      <c r="B54" s="240"/>
      <c r="C54" s="243"/>
      <c r="D54" s="246"/>
      <c r="E54" s="243"/>
      <c r="F54" s="1" t="s">
        <v>4</v>
      </c>
      <c r="G54" s="1"/>
      <c r="H54" s="1"/>
      <c r="I54" s="1"/>
      <c r="J54" s="1"/>
      <c r="K54" s="66">
        <f t="shared" si="4"/>
        <v>0</v>
      </c>
      <c r="L54" s="1"/>
      <c r="M54" s="7"/>
      <c r="N54" s="83">
        <f t="shared" si="2"/>
        <v>0</v>
      </c>
      <c r="O54" s="66">
        <f t="shared" si="5"/>
        <v>0</v>
      </c>
      <c r="P54" s="66">
        <f t="shared" si="3"/>
        <v>0</v>
      </c>
      <c r="Q54" s="93"/>
      <c r="T54" t="s">
        <v>30</v>
      </c>
    </row>
    <row r="55" spans="1:20" x14ac:dyDescent="0.35">
      <c r="A55"/>
      <c r="B55" s="241"/>
      <c r="C55" s="244"/>
      <c r="D55" s="247"/>
      <c r="E55" s="244"/>
      <c r="F55" s="1" t="s">
        <v>4</v>
      </c>
      <c r="G55" s="1"/>
      <c r="H55" s="1"/>
      <c r="I55" s="1"/>
      <c r="J55" s="1"/>
      <c r="K55" s="66">
        <f t="shared" si="4"/>
        <v>0</v>
      </c>
      <c r="L55" s="1"/>
      <c r="M55" s="7"/>
      <c r="N55" s="83">
        <f t="shared" si="2"/>
        <v>0</v>
      </c>
      <c r="O55" s="66">
        <f t="shared" si="5"/>
        <v>0</v>
      </c>
      <c r="P55" s="66">
        <f t="shared" si="3"/>
        <v>0</v>
      </c>
      <c r="Q55" s="93"/>
      <c r="T55" t="s">
        <v>31</v>
      </c>
    </row>
    <row r="56" spans="1:20" x14ac:dyDescent="0.35">
      <c r="A56"/>
      <c r="B56" s="239">
        <f>'3.1 Gofynion optimaidd N ycnwd '!B20</f>
        <v>0</v>
      </c>
      <c r="C56" s="242">
        <f>'3.1 Gofynion optimaidd N ycnwd '!C20</f>
        <v>0</v>
      </c>
      <c r="D56" s="245"/>
      <c r="E56" s="242" t="str">
        <f>'3.1 Gofynion optimaidd N ycnwd '!F20</f>
        <v>(Blank)</v>
      </c>
      <c r="F56" s="1" t="s">
        <v>4</v>
      </c>
      <c r="G56" s="1"/>
      <c r="H56" s="1"/>
      <c r="I56" s="1"/>
      <c r="J56" s="1"/>
      <c r="K56" s="66">
        <f t="shared" si="4"/>
        <v>0</v>
      </c>
      <c r="L56" s="1"/>
      <c r="M56" s="7"/>
      <c r="N56" s="83">
        <f t="shared" si="2"/>
        <v>0</v>
      </c>
      <c r="O56" s="66">
        <f t="shared" si="5"/>
        <v>0</v>
      </c>
      <c r="P56" s="66">
        <f t="shared" si="3"/>
        <v>0</v>
      </c>
      <c r="Q56" s="92">
        <f>SUM(P56:P58)</f>
        <v>0</v>
      </c>
      <c r="T56" t="s">
        <v>32</v>
      </c>
    </row>
    <row r="57" spans="1:20" x14ac:dyDescent="0.35">
      <c r="A57"/>
      <c r="B57" s="240"/>
      <c r="C57" s="243"/>
      <c r="D57" s="246"/>
      <c r="E57" s="243"/>
      <c r="F57" s="1" t="s">
        <v>4</v>
      </c>
      <c r="G57" s="1"/>
      <c r="H57" s="1"/>
      <c r="I57" s="1"/>
      <c r="J57" s="1"/>
      <c r="K57" s="66">
        <f t="shared" si="4"/>
        <v>0</v>
      </c>
      <c r="L57" s="1"/>
      <c r="M57" s="7"/>
      <c r="N57" s="83">
        <f t="shared" si="2"/>
        <v>0</v>
      </c>
      <c r="O57" s="66">
        <f t="shared" si="5"/>
        <v>0</v>
      </c>
      <c r="P57" s="66">
        <f t="shared" si="3"/>
        <v>0</v>
      </c>
      <c r="Q57" s="93"/>
      <c r="T57" t="s">
        <v>33</v>
      </c>
    </row>
    <row r="58" spans="1:20" x14ac:dyDescent="0.35">
      <c r="A58"/>
      <c r="B58" s="241"/>
      <c r="C58" s="244"/>
      <c r="D58" s="247"/>
      <c r="E58" s="244"/>
      <c r="F58" s="1" t="s">
        <v>4</v>
      </c>
      <c r="G58" s="1"/>
      <c r="H58" s="1"/>
      <c r="I58" s="1"/>
      <c r="J58" s="1"/>
      <c r="K58" s="66">
        <f t="shared" si="4"/>
        <v>0</v>
      </c>
      <c r="L58" s="1"/>
      <c r="M58" s="7"/>
      <c r="N58" s="83">
        <f t="shared" si="2"/>
        <v>0</v>
      </c>
      <c r="O58" s="66">
        <f t="shared" si="5"/>
        <v>0</v>
      </c>
      <c r="P58" s="66">
        <f t="shared" si="3"/>
        <v>0</v>
      </c>
      <c r="Q58" s="93"/>
      <c r="T58" t="s">
        <v>34</v>
      </c>
    </row>
    <row r="59" spans="1:20" x14ac:dyDescent="0.35">
      <c r="A59"/>
      <c r="B59" s="239">
        <f>'3.1 Gofynion optimaidd N ycnwd '!B21</f>
        <v>0</v>
      </c>
      <c r="C59" s="242">
        <f>'3.1 Gofynion optimaidd N ycnwd '!C21</f>
        <v>0</v>
      </c>
      <c r="D59" s="245"/>
      <c r="E59" s="242" t="str">
        <f>'3.1 Gofynion optimaidd N ycnwd '!F21</f>
        <v>(Blank)</v>
      </c>
      <c r="F59" s="1" t="s">
        <v>4</v>
      </c>
      <c r="G59" s="1"/>
      <c r="H59" s="1"/>
      <c r="I59" s="1"/>
      <c r="J59" s="1"/>
      <c r="K59" s="66">
        <f t="shared" si="4"/>
        <v>0</v>
      </c>
      <c r="L59" s="1"/>
      <c r="M59" s="7"/>
      <c r="N59" s="83">
        <f t="shared" si="2"/>
        <v>0</v>
      </c>
      <c r="O59" s="66">
        <f t="shared" si="5"/>
        <v>0</v>
      </c>
      <c r="P59" s="66">
        <f t="shared" si="3"/>
        <v>0</v>
      </c>
      <c r="Q59" s="92">
        <f>SUM(P59:P61)</f>
        <v>0</v>
      </c>
      <c r="T59" t="s">
        <v>4</v>
      </c>
    </row>
    <row r="60" spans="1:20" x14ac:dyDescent="0.35">
      <c r="A60"/>
      <c r="B60" s="240"/>
      <c r="C60" s="243"/>
      <c r="D60" s="246"/>
      <c r="E60" s="243"/>
      <c r="F60" s="1" t="s">
        <v>4</v>
      </c>
      <c r="G60" s="1"/>
      <c r="H60" s="1"/>
      <c r="I60" s="1"/>
      <c r="J60" s="1"/>
      <c r="K60" s="66">
        <f t="shared" si="4"/>
        <v>0</v>
      </c>
      <c r="L60" s="1"/>
      <c r="M60" s="7"/>
      <c r="N60" s="83">
        <f t="shared" si="2"/>
        <v>0</v>
      </c>
      <c r="O60" s="66">
        <f t="shared" si="5"/>
        <v>0</v>
      </c>
      <c r="P60" s="66">
        <f t="shared" si="3"/>
        <v>0</v>
      </c>
      <c r="Q60" s="93"/>
      <c r="T60" t="s">
        <v>77</v>
      </c>
    </row>
    <row r="61" spans="1:20" x14ac:dyDescent="0.35">
      <c r="A61"/>
      <c r="B61" s="241"/>
      <c r="C61" s="244"/>
      <c r="D61" s="247"/>
      <c r="E61" s="244"/>
      <c r="F61" s="1" t="s">
        <v>4</v>
      </c>
      <c r="G61" s="1"/>
      <c r="H61" s="1"/>
      <c r="I61" s="1"/>
      <c r="J61" s="1"/>
      <c r="K61" s="66">
        <f t="shared" si="4"/>
        <v>0</v>
      </c>
      <c r="L61" s="1"/>
      <c r="M61" s="7"/>
      <c r="N61" s="83">
        <f t="shared" si="2"/>
        <v>0</v>
      </c>
      <c r="O61" s="66">
        <f t="shared" si="5"/>
        <v>0</v>
      </c>
      <c r="P61" s="66">
        <f t="shared" si="3"/>
        <v>0</v>
      </c>
      <c r="Q61" s="93"/>
    </row>
    <row r="62" spans="1:20" x14ac:dyDescent="0.35">
      <c r="A62"/>
      <c r="B62" s="239">
        <f>'3.1 Gofynion optimaidd N ycnwd '!B22</f>
        <v>0</v>
      </c>
      <c r="C62" s="242">
        <f>'3.1 Gofynion optimaidd N ycnwd '!C22</f>
        <v>0</v>
      </c>
      <c r="D62" s="245"/>
      <c r="E62" s="242" t="str">
        <f>'3.1 Gofynion optimaidd N ycnwd '!F22</f>
        <v>(Blank)</v>
      </c>
      <c r="F62" s="1" t="s">
        <v>4</v>
      </c>
      <c r="G62" s="1"/>
      <c r="H62" s="1"/>
      <c r="I62" s="1"/>
      <c r="J62" s="1"/>
      <c r="K62" s="66">
        <f t="shared" si="4"/>
        <v>0</v>
      </c>
      <c r="L62" s="1"/>
      <c r="M62" s="7"/>
      <c r="N62" s="83">
        <f t="shared" si="2"/>
        <v>0</v>
      </c>
      <c r="O62" s="66">
        <f t="shared" si="5"/>
        <v>0</v>
      </c>
      <c r="P62" s="66">
        <f t="shared" si="3"/>
        <v>0</v>
      </c>
      <c r="Q62" s="92">
        <f>SUM(P62:P64)</f>
        <v>0</v>
      </c>
    </row>
    <row r="63" spans="1:20" x14ac:dyDescent="0.35">
      <c r="A63"/>
      <c r="B63" s="240"/>
      <c r="C63" s="243"/>
      <c r="D63" s="246"/>
      <c r="E63" s="243"/>
      <c r="F63" s="1" t="s">
        <v>4</v>
      </c>
      <c r="G63" s="1"/>
      <c r="H63" s="1"/>
      <c r="I63" s="1"/>
      <c r="J63" s="1"/>
      <c r="K63" s="66">
        <f t="shared" si="4"/>
        <v>0</v>
      </c>
      <c r="L63" s="1"/>
      <c r="M63" s="7"/>
      <c r="N63" s="83">
        <f t="shared" si="2"/>
        <v>0</v>
      </c>
      <c r="O63" s="66">
        <f t="shared" si="5"/>
        <v>0</v>
      </c>
      <c r="P63" s="66">
        <f t="shared" si="3"/>
        <v>0</v>
      </c>
      <c r="Q63" s="93"/>
    </row>
    <row r="64" spans="1:20" x14ac:dyDescent="0.35">
      <c r="A64"/>
      <c r="B64" s="241"/>
      <c r="C64" s="244"/>
      <c r="D64" s="247"/>
      <c r="E64" s="244"/>
      <c r="F64" s="1" t="s">
        <v>4</v>
      </c>
      <c r="G64" s="1"/>
      <c r="H64" s="1"/>
      <c r="I64" s="1"/>
      <c r="J64" s="1"/>
      <c r="K64" s="66">
        <f t="shared" si="4"/>
        <v>0</v>
      </c>
      <c r="L64" s="1"/>
      <c r="M64" s="7"/>
      <c r="N64" s="83">
        <f t="shared" si="2"/>
        <v>0</v>
      </c>
      <c r="O64" s="66">
        <f t="shared" si="5"/>
        <v>0</v>
      </c>
      <c r="P64" s="66">
        <f t="shared" si="3"/>
        <v>0</v>
      </c>
      <c r="Q64" s="93"/>
    </row>
    <row r="65" spans="1:17" x14ac:dyDescent="0.35">
      <c r="A65"/>
      <c r="B65" s="239">
        <f>'3.1 Gofynion optimaidd N ycnwd '!B23</f>
        <v>0</v>
      </c>
      <c r="C65" s="242">
        <f>'3.1 Gofynion optimaidd N ycnwd '!C23</f>
        <v>0</v>
      </c>
      <c r="D65" s="245"/>
      <c r="E65" s="242" t="str">
        <f>'3.1 Gofynion optimaidd N ycnwd '!F23</f>
        <v>(Blank)</v>
      </c>
      <c r="F65" s="1" t="s">
        <v>4</v>
      </c>
      <c r="G65" s="1"/>
      <c r="H65" s="1"/>
      <c r="I65" s="1"/>
      <c r="J65" s="1"/>
      <c r="K65" s="66">
        <f t="shared" si="4"/>
        <v>0</v>
      </c>
      <c r="L65" s="1"/>
      <c r="M65" s="7"/>
      <c r="N65" s="83">
        <f t="shared" si="2"/>
        <v>0</v>
      </c>
      <c r="O65" s="66">
        <f t="shared" si="5"/>
        <v>0</v>
      </c>
      <c r="P65" s="66">
        <f t="shared" si="3"/>
        <v>0</v>
      </c>
      <c r="Q65" s="92">
        <f>SUM(P65:P67)</f>
        <v>0</v>
      </c>
    </row>
    <row r="66" spans="1:17" x14ac:dyDescent="0.35">
      <c r="A66"/>
      <c r="B66" s="240"/>
      <c r="C66" s="243"/>
      <c r="D66" s="246"/>
      <c r="E66" s="243"/>
      <c r="F66" s="1" t="s">
        <v>4</v>
      </c>
      <c r="G66" s="1"/>
      <c r="H66" s="1"/>
      <c r="I66" s="1"/>
      <c r="J66" s="1"/>
      <c r="K66" s="66">
        <f t="shared" si="4"/>
        <v>0</v>
      </c>
      <c r="L66" s="1"/>
      <c r="M66" s="7"/>
      <c r="N66" s="83">
        <f t="shared" si="2"/>
        <v>0</v>
      </c>
      <c r="O66" s="66">
        <f t="shared" si="5"/>
        <v>0</v>
      </c>
      <c r="P66" s="66">
        <f t="shared" si="3"/>
        <v>0</v>
      </c>
      <c r="Q66" s="93"/>
    </row>
    <row r="67" spans="1:17" x14ac:dyDescent="0.35">
      <c r="A67"/>
      <c r="B67" s="241"/>
      <c r="C67" s="244"/>
      <c r="D67" s="247"/>
      <c r="E67" s="244"/>
      <c r="F67" s="1" t="s">
        <v>4</v>
      </c>
      <c r="G67" s="1"/>
      <c r="H67" s="1"/>
      <c r="I67" s="1"/>
      <c r="J67" s="1"/>
      <c r="K67" s="66">
        <f t="shared" si="4"/>
        <v>0</v>
      </c>
      <c r="L67" s="1"/>
      <c r="M67" s="7"/>
      <c r="N67" s="83">
        <f t="shared" si="2"/>
        <v>0</v>
      </c>
      <c r="O67" s="66">
        <f t="shared" si="5"/>
        <v>0</v>
      </c>
      <c r="P67" s="66">
        <f t="shared" si="3"/>
        <v>0</v>
      </c>
      <c r="Q67" s="93"/>
    </row>
    <row r="68" spans="1:17" x14ac:dyDescent="0.35">
      <c r="A68"/>
      <c r="B68" s="239">
        <f>'3.1 Gofynion optimaidd N ycnwd '!B24</f>
        <v>0</v>
      </c>
      <c r="C68" s="242">
        <f>'3.1 Gofynion optimaidd N ycnwd '!C24</f>
        <v>0</v>
      </c>
      <c r="D68" s="245"/>
      <c r="E68" s="242" t="str">
        <f>'3.1 Gofynion optimaidd N ycnwd '!F24</f>
        <v>(Blank)</v>
      </c>
      <c r="F68" s="1" t="s">
        <v>4</v>
      </c>
      <c r="G68" s="1"/>
      <c r="H68" s="1"/>
      <c r="I68" s="1"/>
      <c r="J68" s="1"/>
      <c r="K68" s="66">
        <f t="shared" si="4"/>
        <v>0</v>
      </c>
      <c r="L68" s="1"/>
      <c r="M68" s="7"/>
      <c r="N68" s="83">
        <f t="shared" si="2"/>
        <v>0</v>
      </c>
      <c r="O68" s="66">
        <f t="shared" si="5"/>
        <v>0</v>
      </c>
      <c r="P68" s="66">
        <f t="shared" si="3"/>
        <v>0</v>
      </c>
      <c r="Q68" s="92">
        <f>SUM(P68:P70)</f>
        <v>0</v>
      </c>
    </row>
    <row r="69" spans="1:17" x14ac:dyDescent="0.35">
      <c r="A69"/>
      <c r="B69" s="240"/>
      <c r="C69" s="243"/>
      <c r="D69" s="246"/>
      <c r="E69" s="243"/>
      <c r="F69" s="1" t="s">
        <v>4</v>
      </c>
      <c r="G69" s="1"/>
      <c r="H69" s="1"/>
      <c r="I69" s="1"/>
      <c r="J69" s="1"/>
      <c r="K69" s="66">
        <f t="shared" si="4"/>
        <v>0</v>
      </c>
      <c r="L69" s="1"/>
      <c r="M69" s="7"/>
      <c r="N69" s="83">
        <f t="shared" si="2"/>
        <v>0</v>
      </c>
      <c r="O69" s="66">
        <f t="shared" si="5"/>
        <v>0</v>
      </c>
      <c r="P69" s="66">
        <f t="shared" si="3"/>
        <v>0</v>
      </c>
      <c r="Q69" s="93"/>
    </row>
    <row r="70" spans="1:17" x14ac:dyDescent="0.35">
      <c r="A70"/>
      <c r="B70" s="241"/>
      <c r="C70" s="244"/>
      <c r="D70" s="247"/>
      <c r="E70" s="244"/>
      <c r="F70" s="1" t="s">
        <v>4</v>
      </c>
      <c r="G70" s="1"/>
      <c r="H70" s="1"/>
      <c r="I70" s="1"/>
      <c r="J70" s="1"/>
      <c r="K70" s="66">
        <f t="shared" si="4"/>
        <v>0</v>
      </c>
      <c r="L70" s="1"/>
      <c r="M70" s="7"/>
      <c r="N70" s="83">
        <f t="shared" si="2"/>
        <v>0</v>
      </c>
      <c r="O70" s="66">
        <f t="shared" si="5"/>
        <v>0</v>
      </c>
      <c r="P70" s="66">
        <f t="shared" si="3"/>
        <v>0</v>
      </c>
      <c r="Q70" s="93"/>
    </row>
    <row r="71" spans="1:17" x14ac:dyDescent="0.35">
      <c r="A71"/>
      <c r="B71" s="239">
        <f>'3.1 Gofynion optimaidd N ycnwd '!B25</f>
        <v>0</v>
      </c>
      <c r="C71" s="242">
        <f>'3.1 Gofynion optimaidd N ycnwd '!C25</f>
        <v>0</v>
      </c>
      <c r="D71" s="245"/>
      <c r="E71" s="242" t="str">
        <f>'3.1 Gofynion optimaidd N ycnwd '!F25</f>
        <v>(Blank)</v>
      </c>
      <c r="F71" s="1" t="s">
        <v>4</v>
      </c>
      <c r="G71" s="1"/>
      <c r="H71" s="1"/>
      <c r="I71" s="1"/>
      <c r="J71" s="1"/>
      <c r="K71" s="66">
        <f t="shared" si="4"/>
        <v>0</v>
      </c>
      <c r="L71" s="1"/>
      <c r="M71" s="7"/>
      <c r="N71" s="83">
        <f t="shared" si="2"/>
        <v>0</v>
      </c>
      <c r="O71" s="66">
        <f t="shared" si="5"/>
        <v>0</v>
      </c>
      <c r="P71" s="66">
        <f t="shared" si="3"/>
        <v>0</v>
      </c>
      <c r="Q71" s="92">
        <f>SUM(P71:P73)</f>
        <v>0</v>
      </c>
    </row>
    <row r="72" spans="1:17" x14ac:dyDescent="0.35">
      <c r="A72"/>
      <c r="B72" s="240"/>
      <c r="C72" s="243"/>
      <c r="D72" s="246"/>
      <c r="E72" s="243"/>
      <c r="F72" s="1" t="s">
        <v>4</v>
      </c>
      <c r="G72" s="1"/>
      <c r="H72" s="1"/>
      <c r="I72" s="1"/>
      <c r="J72" s="1"/>
      <c r="K72" s="66">
        <f t="shared" ref="K72:K103" si="6">VLOOKUP(F72,$T$8:$V$27,2, FALSE)</f>
        <v>0</v>
      </c>
      <c r="L72" s="1"/>
      <c r="M72" s="7"/>
      <c r="N72" s="83">
        <f t="shared" si="2"/>
        <v>0</v>
      </c>
      <c r="O72" s="66">
        <f t="shared" ref="O72:O103" si="7">SUM(((J72*L72)*M72))*H72</f>
        <v>0</v>
      </c>
      <c r="P72" s="66">
        <f t="shared" si="3"/>
        <v>0</v>
      </c>
      <c r="Q72" s="93"/>
    </row>
    <row r="73" spans="1:17" x14ac:dyDescent="0.35">
      <c r="A73"/>
      <c r="B73" s="241"/>
      <c r="C73" s="244"/>
      <c r="D73" s="247"/>
      <c r="E73" s="244"/>
      <c r="F73" s="1" t="s">
        <v>4</v>
      </c>
      <c r="G73" s="1"/>
      <c r="H73" s="1"/>
      <c r="I73" s="1"/>
      <c r="J73" s="1"/>
      <c r="K73" s="66">
        <f t="shared" si="6"/>
        <v>0</v>
      </c>
      <c r="L73" s="1"/>
      <c r="M73" s="7"/>
      <c r="N73" s="83">
        <f t="shared" ref="N73:N136" si="8">SUM(((J73*K73)*M73))*H73</f>
        <v>0</v>
      </c>
      <c r="O73" s="66">
        <f t="shared" si="7"/>
        <v>0</v>
      </c>
      <c r="P73" s="66">
        <f t="shared" ref="P73:P136" si="9">SUM(O73+N73)</f>
        <v>0</v>
      </c>
      <c r="Q73" s="93"/>
    </row>
    <row r="74" spans="1:17" x14ac:dyDescent="0.35">
      <c r="A74"/>
      <c r="B74" s="239">
        <f>'3.1 Gofynion optimaidd N ycnwd '!B26</f>
        <v>0</v>
      </c>
      <c r="C74" s="242">
        <f>'3.1 Gofynion optimaidd N ycnwd '!C26</f>
        <v>0</v>
      </c>
      <c r="D74" s="245"/>
      <c r="E74" s="242" t="str">
        <f>'3.1 Gofynion optimaidd N ycnwd '!F26</f>
        <v>(Blank)</v>
      </c>
      <c r="F74" s="1" t="s">
        <v>4</v>
      </c>
      <c r="G74" s="1"/>
      <c r="H74" s="1"/>
      <c r="I74" s="1"/>
      <c r="J74" s="1"/>
      <c r="K74" s="66">
        <f t="shared" si="6"/>
        <v>0</v>
      </c>
      <c r="L74" s="1"/>
      <c r="M74" s="7"/>
      <c r="N74" s="83">
        <f t="shared" si="8"/>
        <v>0</v>
      </c>
      <c r="O74" s="66">
        <f t="shared" si="7"/>
        <v>0</v>
      </c>
      <c r="P74" s="66">
        <f t="shared" si="9"/>
        <v>0</v>
      </c>
      <c r="Q74" s="92">
        <f>SUM(P74:P76)</f>
        <v>0</v>
      </c>
    </row>
    <row r="75" spans="1:17" x14ac:dyDescent="0.35">
      <c r="A75"/>
      <c r="B75" s="240"/>
      <c r="C75" s="243"/>
      <c r="D75" s="246"/>
      <c r="E75" s="243"/>
      <c r="F75" s="1" t="s">
        <v>4</v>
      </c>
      <c r="G75" s="1"/>
      <c r="H75" s="1"/>
      <c r="I75" s="1"/>
      <c r="J75" s="1"/>
      <c r="K75" s="66">
        <f t="shared" si="6"/>
        <v>0</v>
      </c>
      <c r="L75" s="1"/>
      <c r="M75" s="7"/>
      <c r="N75" s="83">
        <f t="shared" si="8"/>
        <v>0</v>
      </c>
      <c r="O75" s="66">
        <f t="shared" si="7"/>
        <v>0</v>
      </c>
      <c r="P75" s="66">
        <f t="shared" si="9"/>
        <v>0</v>
      </c>
      <c r="Q75" s="93"/>
    </row>
    <row r="76" spans="1:17" x14ac:dyDescent="0.35">
      <c r="A76"/>
      <c r="B76" s="241"/>
      <c r="C76" s="244"/>
      <c r="D76" s="247"/>
      <c r="E76" s="244"/>
      <c r="F76" s="1" t="s">
        <v>4</v>
      </c>
      <c r="G76" s="1"/>
      <c r="H76" s="1"/>
      <c r="I76" s="1"/>
      <c r="J76" s="1"/>
      <c r="K76" s="66">
        <f t="shared" si="6"/>
        <v>0</v>
      </c>
      <c r="L76" s="1"/>
      <c r="M76" s="7"/>
      <c r="N76" s="83">
        <f t="shared" si="8"/>
        <v>0</v>
      </c>
      <c r="O76" s="66">
        <f t="shared" si="7"/>
        <v>0</v>
      </c>
      <c r="P76" s="66">
        <f t="shared" si="9"/>
        <v>0</v>
      </c>
      <c r="Q76" s="93"/>
    </row>
    <row r="77" spans="1:17" x14ac:dyDescent="0.35">
      <c r="A77"/>
      <c r="B77" s="239">
        <f>'3.1 Gofynion optimaidd N ycnwd '!B27</f>
        <v>0</v>
      </c>
      <c r="C77" s="242">
        <f>'3.1 Gofynion optimaidd N ycnwd '!C27</f>
        <v>0</v>
      </c>
      <c r="D77" s="245"/>
      <c r="E77" s="242" t="str">
        <f>'3.1 Gofynion optimaidd N ycnwd '!F27</f>
        <v>(Blank)</v>
      </c>
      <c r="F77" s="1" t="s">
        <v>4</v>
      </c>
      <c r="G77" s="1"/>
      <c r="H77" s="1"/>
      <c r="I77" s="1"/>
      <c r="J77" s="1"/>
      <c r="K77" s="66">
        <f t="shared" si="6"/>
        <v>0</v>
      </c>
      <c r="L77" s="1"/>
      <c r="M77" s="7"/>
      <c r="N77" s="83">
        <f t="shared" si="8"/>
        <v>0</v>
      </c>
      <c r="O77" s="66">
        <f t="shared" si="7"/>
        <v>0</v>
      </c>
      <c r="P77" s="66">
        <f t="shared" si="9"/>
        <v>0</v>
      </c>
      <c r="Q77" s="92">
        <f>SUM(P77:P79)</f>
        <v>0</v>
      </c>
    </row>
    <row r="78" spans="1:17" x14ac:dyDescent="0.35">
      <c r="A78"/>
      <c r="B78" s="240"/>
      <c r="C78" s="243"/>
      <c r="D78" s="246"/>
      <c r="E78" s="243"/>
      <c r="F78" s="1" t="s">
        <v>4</v>
      </c>
      <c r="G78" s="1"/>
      <c r="H78" s="1"/>
      <c r="I78" s="1"/>
      <c r="J78" s="1"/>
      <c r="K78" s="66">
        <f t="shared" si="6"/>
        <v>0</v>
      </c>
      <c r="L78" s="1"/>
      <c r="M78" s="7"/>
      <c r="N78" s="83">
        <f t="shared" si="8"/>
        <v>0</v>
      </c>
      <c r="O78" s="66">
        <f t="shared" si="7"/>
        <v>0</v>
      </c>
      <c r="P78" s="66">
        <f t="shared" si="9"/>
        <v>0</v>
      </c>
      <c r="Q78" s="93"/>
    </row>
    <row r="79" spans="1:17" x14ac:dyDescent="0.35">
      <c r="A79"/>
      <c r="B79" s="241"/>
      <c r="C79" s="244"/>
      <c r="D79" s="247"/>
      <c r="E79" s="244"/>
      <c r="F79" s="1" t="s">
        <v>4</v>
      </c>
      <c r="G79" s="1"/>
      <c r="H79" s="1"/>
      <c r="I79" s="1"/>
      <c r="J79" s="1"/>
      <c r="K79" s="66">
        <f t="shared" si="6"/>
        <v>0</v>
      </c>
      <c r="L79" s="1"/>
      <c r="M79" s="7"/>
      <c r="N79" s="83">
        <f t="shared" si="8"/>
        <v>0</v>
      </c>
      <c r="O79" s="66">
        <f t="shared" si="7"/>
        <v>0</v>
      </c>
      <c r="P79" s="66">
        <f t="shared" si="9"/>
        <v>0</v>
      </c>
      <c r="Q79" s="93"/>
    </row>
    <row r="80" spans="1:17" x14ac:dyDescent="0.35">
      <c r="A80"/>
      <c r="B80" s="239">
        <f>'3.1 Gofynion optimaidd N ycnwd '!B28</f>
        <v>0</v>
      </c>
      <c r="C80" s="242">
        <f>'3.1 Gofynion optimaidd N ycnwd '!C28</f>
        <v>0</v>
      </c>
      <c r="D80" s="245"/>
      <c r="E80" s="242" t="str">
        <f>'3.1 Gofynion optimaidd N ycnwd '!F28</f>
        <v>(Blank)</v>
      </c>
      <c r="F80" s="1" t="s">
        <v>4</v>
      </c>
      <c r="G80" s="1"/>
      <c r="H80" s="1"/>
      <c r="I80" s="1"/>
      <c r="J80" s="1"/>
      <c r="K80" s="66">
        <f t="shared" si="6"/>
        <v>0</v>
      </c>
      <c r="L80" s="1"/>
      <c r="M80" s="7"/>
      <c r="N80" s="83">
        <f t="shared" si="8"/>
        <v>0</v>
      </c>
      <c r="O80" s="66">
        <f t="shared" si="7"/>
        <v>0</v>
      </c>
      <c r="P80" s="66">
        <f t="shared" si="9"/>
        <v>0</v>
      </c>
      <c r="Q80" s="92">
        <f>SUM(P80:P82)</f>
        <v>0</v>
      </c>
    </row>
    <row r="81" spans="1:17" x14ac:dyDescent="0.35">
      <c r="A81"/>
      <c r="B81" s="240"/>
      <c r="C81" s="243"/>
      <c r="D81" s="246"/>
      <c r="E81" s="243"/>
      <c r="F81" s="1" t="s">
        <v>4</v>
      </c>
      <c r="G81" s="1"/>
      <c r="H81" s="1"/>
      <c r="I81" s="1"/>
      <c r="J81" s="1"/>
      <c r="K81" s="66">
        <f t="shared" si="6"/>
        <v>0</v>
      </c>
      <c r="L81" s="1"/>
      <c r="M81" s="7"/>
      <c r="N81" s="83">
        <f t="shared" si="8"/>
        <v>0</v>
      </c>
      <c r="O81" s="66">
        <f t="shared" si="7"/>
        <v>0</v>
      </c>
      <c r="P81" s="66">
        <f t="shared" si="9"/>
        <v>0</v>
      </c>
      <c r="Q81" s="93"/>
    </row>
    <row r="82" spans="1:17" x14ac:dyDescent="0.35">
      <c r="A82"/>
      <c r="B82" s="241"/>
      <c r="C82" s="244"/>
      <c r="D82" s="247"/>
      <c r="E82" s="244"/>
      <c r="F82" s="1" t="s">
        <v>4</v>
      </c>
      <c r="G82" s="1"/>
      <c r="H82" s="1"/>
      <c r="I82" s="1"/>
      <c r="J82" s="1"/>
      <c r="K82" s="66">
        <f t="shared" si="6"/>
        <v>0</v>
      </c>
      <c r="L82" s="1"/>
      <c r="M82" s="7"/>
      <c r="N82" s="83">
        <f t="shared" si="8"/>
        <v>0</v>
      </c>
      <c r="O82" s="66">
        <f t="shared" si="7"/>
        <v>0</v>
      </c>
      <c r="P82" s="66">
        <f t="shared" si="9"/>
        <v>0</v>
      </c>
      <c r="Q82" s="93"/>
    </row>
    <row r="83" spans="1:17" x14ac:dyDescent="0.35">
      <c r="A83"/>
      <c r="B83" s="239">
        <f>'3.1 Gofynion optimaidd N ycnwd '!B29</f>
        <v>0</v>
      </c>
      <c r="C83" s="242">
        <f>'3.1 Gofynion optimaidd N ycnwd '!C29</f>
        <v>0</v>
      </c>
      <c r="D83" s="245"/>
      <c r="E83" s="242" t="str">
        <f>'3.1 Gofynion optimaidd N ycnwd '!F29</f>
        <v>(Blank)</v>
      </c>
      <c r="F83" s="1" t="s">
        <v>4</v>
      </c>
      <c r="G83" s="1"/>
      <c r="H83" s="1"/>
      <c r="I83" s="1"/>
      <c r="J83" s="1"/>
      <c r="K83" s="66">
        <f t="shared" si="6"/>
        <v>0</v>
      </c>
      <c r="L83" s="1"/>
      <c r="M83" s="7"/>
      <c r="N83" s="83">
        <f t="shared" si="8"/>
        <v>0</v>
      </c>
      <c r="O83" s="66">
        <f t="shared" si="7"/>
        <v>0</v>
      </c>
      <c r="P83" s="66">
        <f t="shared" si="9"/>
        <v>0</v>
      </c>
      <c r="Q83" s="92">
        <f>SUM(P83:P85)</f>
        <v>0</v>
      </c>
    </row>
    <row r="84" spans="1:17" x14ac:dyDescent="0.35">
      <c r="A84"/>
      <c r="B84" s="240"/>
      <c r="C84" s="243"/>
      <c r="D84" s="246"/>
      <c r="E84" s="243"/>
      <c r="F84" s="1" t="s">
        <v>4</v>
      </c>
      <c r="G84" s="1"/>
      <c r="H84" s="1"/>
      <c r="I84" s="1"/>
      <c r="J84" s="1"/>
      <c r="K84" s="66">
        <f t="shared" si="6"/>
        <v>0</v>
      </c>
      <c r="L84" s="1"/>
      <c r="M84" s="7"/>
      <c r="N84" s="83">
        <f t="shared" si="8"/>
        <v>0</v>
      </c>
      <c r="O84" s="66">
        <f t="shared" si="7"/>
        <v>0</v>
      </c>
      <c r="P84" s="66">
        <f t="shared" si="9"/>
        <v>0</v>
      </c>
      <c r="Q84" s="93"/>
    </row>
    <row r="85" spans="1:17" x14ac:dyDescent="0.35">
      <c r="A85"/>
      <c r="B85" s="241"/>
      <c r="C85" s="244"/>
      <c r="D85" s="247"/>
      <c r="E85" s="244"/>
      <c r="F85" s="1" t="s">
        <v>4</v>
      </c>
      <c r="G85" s="1"/>
      <c r="H85" s="1"/>
      <c r="I85" s="1"/>
      <c r="J85" s="1"/>
      <c r="K85" s="66">
        <f t="shared" si="6"/>
        <v>0</v>
      </c>
      <c r="L85" s="1"/>
      <c r="M85" s="7"/>
      <c r="N85" s="83">
        <f t="shared" si="8"/>
        <v>0</v>
      </c>
      <c r="O85" s="66">
        <f t="shared" si="7"/>
        <v>0</v>
      </c>
      <c r="P85" s="66">
        <f t="shared" si="9"/>
        <v>0</v>
      </c>
      <c r="Q85" s="93"/>
    </row>
    <row r="86" spans="1:17" x14ac:dyDescent="0.35">
      <c r="A86"/>
      <c r="B86" s="239">
        <f>'3.1 Gofynion optimaidd N ycnwd '!B30</f>
        <v>0</v>
      </c>
      <c r="C86" s="242">
        <f>'3.1 Gofynion optimaidd N ycnwd '!C30</f>
        <v>0</v>
      </c>
      <c r="D86" s="245"/>
      <c r="E86" s="242" t="str">
        <f>'3.1 Gofynion optimaidd N ycnwd '!F30</f>
        <v>(Blank)</v>
      </c>
      <c r="F86" s="1" t="s">
        <v>4</v>
      </c>
      <c r="G86" s="1"/>
      <c r="H86" s="1"/>
      <c r="I86" s="1"/>
      <c r="J86" s="1"/>
      <c r="K86" s="66">
        <f t="shared" si="6"/>
        <v>0</v>
      </c>
      <c r="L86" s="1"/>
      <c r="M86" s="7"/>
      <c r="N86" s="83">
        <f t="shared" si="8"/>
        <v>0</v>
      </c>
      <c r="O86" s="66">
        <f t="shared" si="7"/>
        <v>0</v>
      </c>
      <c r="P86" s="66">
        <f t="shared" si="9"/>
        <v>0</v>
      </c>
      <c r="Q86" s="92">
        <f>SUM(P86:P88)</f>
        <v>0</v>
      </c>
    </row>
    <row r="87" spans="1:17" x14ac:dyDescent="0.35">
      <c r="A87"/>
      <c r="B87" s="240"/>
      <c r="C87" s="243"/>
      <c r="D87" s="246"/>
      <c r="E87" s="243"/>
      <c r="F87" s="1" t="s">
        <v>4</v>
      </c>
      <c r="G87" s="1"/>
      <c r="H87" s="1"/>
      <c r="I87" s="1"/>
      <c r="J87" s="1"/>
      <c r="K87" s="66">
        <f t="shared" si="6"/>
        <v>0</v>
      </c>
      <c r="L87" s="1"/>
      <c r="M87" s="7"/>
      <c r="N87" s="83">
        <f t="shared" si="8"/>
        <v>0</v>
      </c>
      <c r="O87" s="66">
        <f t="shared" si="7"/>
        <v>0</v>
      </c>
      <c r="P87" s="66">
        <f t="shared" si="9"/>
        <v>0</v>
      </c>
      <c r="Q87" s="93"/>
    </row>
    <row r="88" spans="1:17" x14ac:dyDescent="0.35">
      <c r="A88"/>
      <c r="B88" s="241"/>
      <c r="C88" s="244"/>
      <c r="D88" s="247"/>
      <c r="E88" s="244"/>
      <c r="F88" s="1" t="s">
        <v>4</v>
      </c>
      <c r="G88" s="1"/>
      <c r="H88" s="1"/>
      <c r="I88" s="1"/>
      <c r="J88" s="1"/>
      <c r="K88" s="66">
        <f t="shared" si="6"/>
        <v>0</v>
      </c>
      <c r="L88" s="1"/>
      <c r="M88" s="7"/>
      <c r="N88" s="83">
        <f t="shared" si="8"/>
        <v>0</v>
      </c>
      <c r="O88" s="66">
        <f t="shared" si="7"/>
        <v>0</v>
      </c>
      <c r="P88" s="66">
        <f t="shared" si="9"/>
        <v>0</v>
      </c>
      <c r="Q88" s="93"/>
    </row>
    <row r="89" spans="1:17" x14ac:dyDescent="0.35">
      <c r="A89"/>
      <c r="B89" s="239">
        <f>'3.1 Gofynion optimaidd N ycnwd '!B31</f>
        <v>0</v>
      </c>
      <c r="C89" s="242">
        <f>'3.1 Gofynion optimaidd N ycnwd '!C31</f>
        <v>0</v>
      </c>
      <c r="D89" s="245"/>
      <c r="E89" s="242" t="str">
        <f>'3.1 Gofynion optimaidd N ycnwd '!F31</f>
        <v>(Blank)</v>
      </c>
      <c r="F89" s="1" t="s">
        <v>4</v>
      </c>
      <c r="G89" s="1"/>
      <c r="H89" s="1"/>
      <c r="I89" s="1"/>
      <c r="J89" s="1"/>
      <c r="K89" s="66">
        <f t="shared" si="6"/>
        <v>0</v>
      </c>
      <c r="L89" s="1"/>
      <c r="M89" s="7"/>
      <c r="N89" s="83">
        <f t="shared" si="8"/>
        <v>0</v>
      </c>
      <c r="O89" s="66">
        <f t="shared" si="7"/>
        <v>0</v>
      </c>
      <c r="P89" s="66">
        <f t="shared" si="9"/>
        <v>0</v>
      </c>
      <c r="Q89" s="92">
        <f>SUM(P89:P91)</f>
        <v>0</v>
      </c>
    </row>
    <row r="90" spans="1:17" x14ac:dyDescent="0.35">
      <c r="A90"/>
      <c r="B90" s="240"/>
      <c r="C90" s="243"/>
      <c r="D90" s="246"/>
      <c r="E90" s="243"/>
      <c r="F90" s="1" t="s">
        <v>4</v>
      </c>
      <c r="G90" s="1"/>
      <c r="H90" s="1"/>
      <c r="I90" s="1"/>
      <c r="J90" s="1"/>
      <c r="K90" s="66">
        <f t="shared" si="6"/>
        <v>0</v>
      </c>
      <c r="L90" s="1"/>
      <c r="M90" s="7"/>
      <c r="N90" s="83">
        <f t="shared" si="8"/>
        <v>0</v>
      </c>
      <c r="O90" s="66">
        <f t="shared" si="7"/>
        <v>0</v>
      </c>
      <c r="P90" s="66">
        <f t="shared" si="9"/>
        <v>0</v>
      </c>
      <c r="Q90" s="93"/>
    </row>
    <row r="91" spans="1:17" x14ac:dyDescent="0.35">
      <c r="A91"/>
      <c r="B91" s="241"/>
      <c r="C91" s="244"/>
      <c r="D91" s="247"/>
      <c r="E91" s="244"/>
      <c r="F91" s="1" t="s">
        <v>4</v>
      </c>
      <c r="G91" s="1"/>
      <c r="H91" s="1"/>
      <c r="I91" s="1"/>
      <c r="J91" s="1"/>
      <c r="K91" s="66">
        <f t="shared" si="6"/>
        <v>0</v>
      </c>
      <c r="L91" s="1"/>
      <c r="M91" s="7"/>
      <c r="N91" s="83">
        <f t="shared" si="8"/>
        <v>0</v>
      </c>
      <c r="O91" s="66">
        <f t="shared" si="7"/>
        <v>0</v>
      </c>
      <c r="P91" s="66">
        <f t="shared" si="9"/>
        <v>0</v>
      </c>
      <c r="Q91" s="93"/>
    </row>
    <row r="92" spans="1:17" x14ac:dyDescent="0.35">
      <c r="A92"/>
      <c r="B92" s="239">
        <f>'3.1 Gofynion optimaidd N ycnwd '!B32</f>
        <v>0</v>
      </c>
      <c r="C92" s="242">
        <f>'3.1 Gofynion optimaidd N ycnwd '!C32</f>
        <v>0</v>
      </c>
      <c r="D92" s="245"/>
      <c r="E92" s="242" t="str">
        <f>'3.1 Gofynion optimaidd N ycnwd '!F32</f>
        <v>(Blank)</v>
      </c>
      <c r="F92" s="1" t="s">
        <v>4</v>
      </c>
      <c r="G92" s="1"/>
      <c r="H92" s="1"/>
      <c r="I92" s="1"/>
      <c r="J92" s="1"/>
      <c r="K92" s="66">
        <f t="shared" si="6"/>
        <v>0</v>
      </c>
      <c r="L92" s="1"/>
      <c r="M92" s="7"/>
      <c r="N92" s="83">
        <f t="shared" si="8"/>
        <v>0</v>
      </c>
      <c r="O92" s="66">
        <f t="shared" si="7"/>
        <v>0</v>
      </c>
      <c r="P92" s="66">
        <f t="shared" si="9"/>
        <v>0</v>
      </c>
      <c r="Q92" s="92">
        <f>SUM(P92:P94)</f>
        <v>0</v>
      </c>
    </row>
    <row r="93" spans="1:17" x14ac:dyDescent="0.35">
      <c r="A93"/>
      <c r="B93" s="240"/>
      <c r="C93" s="243"/>
      <c r="D93" s="246"/>
      <c r="E93" s="243"/>
      <c r="F93" s="1" t="s">
        <v>4</v>
      </c>
      <c r="G93" s="1"/>
      <c r="H93" s="1"/>
      <c r="I93" s="1"/>
      <c r="J93" s="1"/>
      <c r="K93" s="66">
        <f t="shared" si="6"/>
        <v>0</v>
      </c>
      <c r="L93" s="1"/>
      <c r="M93" s="7"/>
      <c r="N93" s="83">
        <f t="shared" si="8"/>
        <v>0</v>
      </c>
      <c r="O93" s="66">
        <f t="shared" si="7"/>
        <v>0</v>
      </c>
      <c r="P93" s="66">
        <f t="shared" si="9"/>
        <v>0</v>
      </c>
      <c r="Q93" s="93"/>
    </row>
    <row r="94" spans="1:17" x14ac:dyDescent="0.35">
      <c r="A94"/>
      <c r="B94" s="241"/>
      <c r="C94" s="244"/>
      <c r="D94" s="247"/>
      <c r="E94" s="244"/>
      <c r="F94" s="1" t="s">
        <v>4</v>
      </c>
      <c r="G94" s="1"/>
      <c r="H94" s="1"/>
      <c r="I94" s="1"/>
      <c r="J94" s="1"/>
      <c r="K94" s="66">
        <f t="shared" si="6"/>
        <v>0</v>
      </c>
      <c r="L94" s="1"/>
      <c r="M94" s="7"/>
      <c r="N94" s="83">
        <f t="shared" si="8"/>
        <v>0</v>
      </c>
      <c r="O94" s="66">
        <f t="shared" si="7"/>
        <v>0</v>
      </c>
      <c r="P94" s="66">
        <f t="shared" si="9"/>
        <v>0</v>
      </c>
      <c r="Q94" s="93"/>
    </row>
    <row r="95" spans="1:17" x14ac:dyDescent="0.35">
      <c r="A95"/>
      <c r="B95" s="239">
        <f>'3.1 Gofynion optimaidd N ycnwd '!B33</f>
        <v>0</v>
      </c>
      <c r="C95" s="242">
        <f>'3.1 Gofynion optimaidd N ycnwd '!C33</f>
        <v>0</v>
      </c>
      <c r="D95" s="245"/>
      <c r="E95" s="242" t="str">
        <f>'3.1 Gofynion optimaidd N ycnwd '!F33</f>
        <v>(Blank)</v>
      </c>
      <c r="F95" s="1" t="s">
        <v>4</v>
      </c>
      <c r="G95" s="1"/>
      <c r="H95" s="1"/>
      <c r="I95" s="1"/>
      <c r="J95" s="1"/>
      <c r="K95" s="66">
        <f t="shared" si="6"/>
        <v>0</v>
      </c>
      <c r="L95" s="1"/>
      <c r="M95" s="7"/>
      <c r="N95" s="83">
        <f t="shared" si="8"/>
        <v>0</v>
      </c>
      <c r="O95" s="66">
        <f t="shared" si="7"/>
        <v>0</v>
      </c>
      <c r="P95" s="66">
        <f t="shared" si="9"/>
        <v>0</v>
      </c>
      <c r="Q95" s="92">
        <f>SUM(P95:P97)</f>
        <v>0</v>
      </c>
    </row>
    <row r="96" spans="1:17" x14ac:dyDescent="0.35">
      <c r="A96"/>
      <c r="B96" s="240"/>
      <c r="C96" s="243"/>
      <c r="D96" s="246"/>
      <c r="E96" s="243"/>
      <c r="F96" s="1" t="s">
        <v>4</v>
      </c>
      <c r="G96" s="1"/>
      <c r="H96" s="1"/>
      <c r="I96" s="1"/>
      <c r="J96" s="1"/>
      <c r="K96" s="66">
        <f t="shared" si="6"/>
        <v>0</v>
      </c>
      <c r="L96" s="1"/>
      <c r="M96" s="7"/>
      <c r="N96" s="83">
        <f t="shared" si="8"/>
        <v>0</v>
      </c>
      <c r="O96" s="66">
        <f t="shared" si="7"/>
        <v>0</v>
      </c>
      <c r="P96" s="66">
        <f t="shared" si="9"/>
        <v>0</v>
      </c>
      <c r="Q96" s="93"/>
    </row>
    <row r="97" spans="1:17" x14ac:dyDescent="0.35">
      <c r="A97"/>
      <c r="B97" s="241"/>
      <c r="C97" s="244"/>
      <c r="D97" s="247"/>
      <c r="E97" s="244"/>
      <c r="F97" s="1" t="s">
        <v>4</v>
      </c>
      <c r="G97" s="1"/>
      <c r="H97" s="1"/>
      <c r="I97" s="1"/>
      <c r="J97" s="1"/>
      <c r="K97" s="66">
        <f t="shared" si="6"/>
        <v>0</v>
      </c>
      <c r="L97" s="1"/>
      <c r="M97" s="7"/>
      <c r="N97" s="83">
        <f t="shared" si="8"/>
        <v>0</v>
      </c>
      <c r="O97" s="66">
        <f t="shared" si="7"/>
        <v>0</v>
      </c>
      <c r="P97" s="66">
        <f t="shared" si="9"/>
        <v>0</v>
      </c>
      <c r="Q97" s="93"/>
    </row>
    <row r="98" spans="1:17" x14ac:dyDescent="0.35">
      <c r="A98"/>
      <c r="B98" s="239">
        <f>'3.1 Gofynion optimaidd N ycnwd '!B34</f>
        <v>0</v>
      </c>
      <c r="C98" s="242">
        <f>'3.1 Gofynion optimaidd N ycnwd '!C34</f>
        <v>0</v>
      </c>
      <c r="D98" s="245"/>
      <c r="E98" s="242" t="str">
        <f>'3.1 Gofynion optimaidd N ycnwd '!F34</f>
        <v>(Blank)</v>
      </c>
      <c r="F98" s="1" t="s">
        <v>4</v>
      </c>
      <c r="G98" s="1"/>
      <c r="H98" s="1"/>
      <c r="I98" s="1"/>
      <c r="J98" s="1"/>
      <c r="K98" s="66">
        <f t="shared" si="6"/>
        <v>0</v>
      </c>
      <c r="L98" s="1"/>
      <c r="M98" s="7"/>
      <c r="N98" s="83">
        <f t="shared" si="8"/>
        <v>0</v>
      </c>
      <c r="O98" s="66">
        <f t="shared" si="7"/>
        <v>0</v>
      </c>
      <c r="P98" s="66">
        <f t="shared" si="9"/>
        <v>0</v>
      </c>
      <c r="Q98" s="92">
        <f>SUM(P98:P100)</f>
        <v>0</v>
      </c>
    </row>
    <row r="99" spans="1:17" x14ac:dyDescent="0.35">
      <c r="A99"/>
      <c r="B99" s="240"/>
      <c r="C99" s="243"/>
      <c r="D99" s="246"/>
      <c r="E99" s="243"/>
      <c r="F99" s="1" t="s">
        <v>4</v>
      </c>
      <c r="G99" s="1"/>
      <c r="H99" s="1"/>
      <c r="I99" s="1"/>
      <c r="J99" s="1"/>
      <c r="K99" s="66">
        <f t="shared" si="6"/>
        <v>0</v>
      </c>
      <c r="L99" s="1"/>
      <c r="M99" s="7"/>
      <c r="N99" s="83">
        <f t="shared" si="8"/>
        <v>0</v>
      </c>
      <c r="O99" s="66">
        <f t="shared" si="7"/>
        <v>0</v>
      </c>
      <c r="P99" s="66">
        <f t="shared" si="9"/>
        <v>0</v>
      </c>
      <c r="Q99" s="93"/>
    </row>
    <row r="100" spans="1:17" x14ac:dyDescent="0.35">
      <c r="A100"/>
      <c r="B100" s="241"/>
      <c r="C100" s="244"/>
      <c r="D100" s="247"/>
      <c r="E100" s="244"/>
      <c r="F100" s="1" t="s">
        <v>4</v>
      </c>
      <c r="G100" s="1"/>
      <c r="H100" s="1"/>
      <c r="I100" s="1"/>
      <c r="J100" s="1"/>
      <c r="K100" s="66">
        <f t="shared" si="6"/>
        <v>0</v>
      </c>
      <c r="L100" s="1"/>
      <c r="M100" s="7"/>
      <c r="N100" s="83">
        <f t="shared" si="8"/>
        <v>0</v>
      </c>
      <c r="O100" s="66">
        <f t="shared" si="7"/>
        <v>0</v>
      </c>
      <c r="P100" s="66">
        <f t="shared" si="9"/>
        <v>0</v>
      </c>
      <c r="Q100" s="93"/>
    </row>
    <row r="101" spans="1:17" x14ac:dyDescent="0.35">
      <c r="A101"/>
      <c r="B101" s="239">
        <f>'3.1 Gofynion optimaidd N ycnwd '!B35</f>
        <v>0</v>
      </c>
      <c r="C101" s="242">
        <f>'3.1 Gofynion optimaidd N ycnwd '!C35</f>
        <v>0</v>
      </c>
      <c r="D101" s="245"/>
      <c r="E101" s="242" t="str">
        <f>'3.1 Gofynion optimaidd N ycnwd '!F35</f>
        <v>(Blank)</v>
      </c>
      <c r="F101" s="1" t="s">
        <v>4</v>
      </c>
      <c r="G101" s="1"/>
      <c r="H101" s="1"/>
      <c r="I101" s="1"/>
      <c r="J101" s="1"/>
      <c r="K101" s="66">
        <f t="shared" si="6"/>
        <v>0</v>
      </c>
      <c r="L101" s="1"/>
      <c r="M101" s="7"/>
      <c r="N101" s="83">
        <f t="shared" si="8"/>
        <v>0</v>
      </c>
      <c r="O101" s="66">
        <f t="shared" si="7"/>
        <v>0</v>
      </c>
      <c r="P101" s="66">
        <f t="shared" si="9"/>
        <v>0</v>
      </c>
      <c r="Q101" s="92">
        <f>SUM(P101:P103)</f>
        <v>0</v>
      </c>
    </row>
    <row r="102" spans="1:17" x14ac:dyDescent="0.35">
      <c r="A102"/>
      <c r="B102" s="240"/>
      <c r="C102" s="243"/>
      <c r="D102" s="246"/>
      <c r="E102" s="243"/>
      <c r="F102" s="1" t="s">
        <v>4</v>
      </c>
      <c r="G102" s="1"/>
      <c r="H102" s="1"/>
      <c r="I102" s="1"/>
      <c r="J102" s="1"/>
      <c r="K102" s="66">
        <f t="shared" si="6"/>
        <v>0</v>
      </c>
      <c r="L102" s="1"/>
      <c r="M102" s="7"/>
      <c r="N102" s="83">
        <f t="shared" si="8"/>
        <v>0</v>
      </c>
      <c r="O102" s="66">
        <f t="shared" si="7"/>
        <v>0</v>
      </c>
      <c r="P102" s="66">
        <f t="shared" si="9"/>
        <v>0</v>
      </c>
      <c r="Q102" s="93"/>
    </row>
    <row r="103" spans="1:17" x14ac:dyDescent="0.35">
      <c r="A103"/>
      <c r="B103" s="241"/>
      <c r="C103" s="244"/>
      <c r="D103" s="247"/>
      <c r="E103" s="244"/>
      <c r="F103" s="1" t="s">
        <v>4</v>
      </c>
      <c r="G103" s="1"/>
      <c r="H103" s="1"/>
      <c r="I103" s="1"/>
      <c r="J103" s="1"/>
      <c r="K103" s="66">
        <f t="shared" si="6"/>
        <v>0</v>
      </c>
      <c r="L103" s="1"/>
      <c r="M103" s="7"/>
      <c r="N103" s="83">
        <f t="shared" si="8"/>
        <v>0</v>
      </c>
      <c r="O103" s="66">
        <f t="shared" si="7"/>
        <v>0</v>
      </c>
      <c r="P103" s="66">
        <f t="shared" si="9"/>
        <v>0</v>
      </c>
      <c r="Q103" s="93"/>
    </row>
    <row r="104" spans="1:17" x14ac:dyDescent="0.35">
      <c r="B104" s="239">
        <f>'3.1 Gofynion optimaidd N ycnwd '!B36</f>
        <v>0</v>
      </c>
      <c r="C104" s="242">
        <f>'3.1 Gofynion optimaidd N ycnwd '!C36</f>
        <v>0</v>
      </c>
      <c r="D104" s="245"/>
      <c r="E104" s="242" t="str">
        <f>'3.1 Gofynion optimaidd N ycnwd '!F36</f>
        <v>(Blank)</v>
      </c>
      <c r="F104" s="1" t="s">
        <v>4</v>
      </c>
      <c r="G104" s="1"/>
      <c r="H104" s="1"/>
      <c r="I104" s="1"/>
      <c r="J104" s="1"/>
      <c r="K104" s="66">
        <f t="shared" ref="K104:K135" si="10">VLOOKUP(F104,$T$8:$V$27,2, FALSE)</f>
        <v>0</v>
      </c>
      <c r="L104" s="1"/>
      <c r="M104" s="7"/>
      <c r="N104" s="83">
        <f t="shared" si="8"/>
        <v>0</v>
      </c>
      <c r="O104" s="66">
        <f t="shared" ref="O104:O135" si="11">SUM(((J104*L104)*M104))*H104</f>
        <v>0</v>
      </c>
      <c r="P104" s="66">
        <f t="shared" si="9"/>
        <v>0</v>
      </c>
      <c r="Q104" s="92">
        <f>SUM(P104:P106)</f>
        <v>0</v>
      </c>
    </row>
    <row r="105" spans="1:17" x14ac:dyDescent="0.35">
      <c r="B105" s="240"/>
      <c r="C105" s="243"/>
      <c r="D105" s="246"/>
      <c r="E105" s="243"/>
      <c r="F105" s="1" t="s">
        <v>4</v>
      </c>
      <c r="G105" s="1"/>
      <c r="H105" s="1"/>
      <c r="I105" s="1"/>
      <c r="J105" s="1"/>
      <c r="K105" s="66">
        <f t="shared" si="10"/>
        <v>0</v>
      </c>
      <c r="L105" s="1"/>
      <c r="M105" s="7"/>
      <c r="N105" s="83">
        <f t="shared" si="8"/>
        <v>0</v>
      </c>
      <c r="O105" s="66">
        <f t="shared" si="11"/>
        <v>0</v>
      </c>
      <c r="P105" s="66">
        <f t="shared" si="9"/>
        <v>0</v>
      </c>
      <c r="Q105" s="93"/>
    </row>
    <row r="106" spans="1:17" x14ac:dyDescent="0.35">
      <c r="B106" s="241"/>
      <c r="C106" s="244"/>
      <c r="D106" s="247"/>
      <c r="E106" s="244"/>
      <c r="F106" s="1" t="s">
        <v>4</v>
      </c>
      <c r="G106" s="1"/>
      <c r="H106" s="1"/>
      <c r="I106" s="1"/>
      <c r="J106" s="1"/>
      <c r="K106" s="66">
        <f t="shared" si="10"/>
        <v>0</v>
      </c>
      <c r="L106" s="1"/>
      <c r="M106" s="7"/>
      <c r="N106" s="83">
        <f t="shared" si="8"/>
        <v>0</v>
      </c>
      <c r="O106" s="66">
        <f t="shared" si="11"/>
        <v>0</v>
      </c>
      <c r="P106" s="66">
        <f t="shared" si="9"/>
        <v>0</v>
      </c>
      <c r="Q106" s="93"/>
    </row>
    <row r="107" spans="1:17" x14ac:dyDescent="0.35">
      <c r="B107" s="239">
        <f>'3.1 Gofynion optimaidd N ycnwd '!B37</f>
        <v>0</v>
      </c>
      <c r="C107" s="242">
        <f>'3.1 Gofynion optimaidd N ycnwd '!C37</f>
        <v>0</v>
      </c>
      <c r="D107" s="245"/>
      <c r="E107" s="242" t="str">
        <f>'3.1 Gofynion optimaidd N ycnwd '!F37</f>
        <v>(Blank)</v>
      </c>
      <c r="F107" s="1" t="s">
        <v>4</v>
      </c>
      <c r="G107" s="1"/>
      <c r="H107" s="1"/>
      <c r="I107" s="1"/>
      <c r="J107" s="1"/>
      <c r="K107" s="66">
        <f t="shared" si="10"/>
        <v>0</v>
      </c>
      <c r="L107" s="1"/>
      <c r="M107" s="7"/>
      <c r="N107" s="83">
        <f t="shared" si="8"/>
        <v>0</v>
      </c>
      <c r="O107" s="66">
        <f t="shared" si="11"/>
        <v>0</v>
      </c>
      <c r="P107" s="66">
        <f t="shared" si="9"/>
        <v>0</v>
      </c>
      <c r="Q107" s="92">
        <f>SUM(P107:P109)</f>
        <v>0</v>
      </c>
    </row>
    <row r="108" spans="1:17" x14ac:dyDescent="0.35">
      <c r="B108" s="240"/>
      <c r="C108" s="243"/>
      <c r="D108" s="246"/>
      <c r="E108" s="243"/>
      <c r="F108" s="1" t="s">
        <v>4</v>
      </c>
      <c r="G108" s="1"/>
      <c r="H108" s="1"/>
      <c r="I108" s="1"/>
      <c r="J108" s="1"/>
      <c r="K108" s="66">
        <f t="shared" si="10"/>
        <v>0</v>
      </c>
      <c r="L108" s="1"/>
      <c r="M108" s="7"/>
      <c r="N108" s="83">
        <f t="shared" si="8"/>
        <v>0</v>
      </c>
      <c r="O108" s="66">
        <f t="shared" si="11"/>
        <v>0</v>
      </c>
      <c r="P108" s="66">
        <f t="shared" si="9"/>
        <v>0</v>
      </c>
      <c r="Q108" s="93"/>
    </row>
    <row r="109" spans="1:17" x14ac:dyDescent="0.35">
      <c r="B109" s="241"/>
      <c r="C109" s="244"/>
      <c r="D109" s="247"/>
      <c r="E109" s="244"/>
      <c r="F109" s="1" t="s">
        <v>4</v>
      </c>
      <c r="G109" s="1"/>
      <c r="H109" s="1"/>
      <c r="I109" s="1"/>
      <c r="J109" s="1"/>
      <c r="K109" s="66">
        <f t="shared" si="10"/>
        <v>0</v>
      </c>
      <c r="L109" s="1"/>
      <c r="M109" s="7"/>
      <c r="N109" s="83">
        <f t="shared" si="8"/>
        <v>0</v>
      </c>
      <c r="O109" s="66">
        <f t="shared" si="11"/>
        <v>0</v>
      </c>
      <c r="P109" s="66">
        <f t="shared" si="9"/>
        <v>0</v>
      </c>
      <c r="Q109" s="93"/>
    </row>
    <row r="110" spans="1:17" x14ac:dyDescent="0.35">
      <c r="B110" s="239">
        <f>'3.1 Gofynion optimaidd N ycnwd '!B38</f>
        <v>0</v>
      </c>
      <c r="C110" s="242">
        <f>'3.1 Gofynion optimaidd N ycnwd '!C38</f>
        <v>0</v>
      </c>
      <c r="D110" s="245"/>
      <c r="E110" s="242" t="str">
        <f>'3.1 Gofynion optimaidd N ycnwd '!F38</f>
        <v>(Blank)</v>
      </c>
      <c r="F110" s="1" t="s">
        <v>4</v>
      </c>
      <c r="G110" s="1"/>
      <c r="H110" s="1"/>
      <c r="I110" s="1"/>
      <c r="J110" s="1"/>
      <c r="K110" s="66">
        <f t="shared" si="10"/>
        <v>0</v>
      </c>
      <c r="L110" s="1"/>
      <c r="M110" s="7"/>
      <c r="N110" s="83">
        <f t="shared" si="8"/>
        <v>0</v>
      </c>
      <c r="O110" s="66">
        <f t="shared" si="11"/>
        <v>0</v>
      </c>
      <c r="P110" s="66">
        <f t="shared" si="9"/>
        <v>0</v>
      </c>
      <c r="Q110" s="92">
        <f>SUM(P110:P112)</f>
        <v>0</v>
      </c>
    </row>
    <row r="111" spans="1:17" x14ac:dyDescent="0.35">
      <c r="B111" s="240"/>
      <c r="C111" s="243"/>
      <c r="D111" s="246"/>
      <c r="E111" s="243"/>
      <c r="F111" s="1" t="s">
        <v>4</v>
      </c>
      <c r="G111" s="1"/>
      <c r="H111" s="1"/>
      <c r="I111" s="1"/>
      <c r="J111" s="1"/>
      <c r="K111" s="66">
        <f t="shared" si="10"/>
        <v>0</v>
      </c>
      <c r="L111" s="1"/>
      <c r="M111" s="7"/>
      <c r="N111" s="83">
        <f t="shared" si="8"/>
        <v>0</v>
      </c>
      <c r="O111" s="66">
        <f t="shared" si="11"/>
        <v>0</v>
      </c>
      <c r="P111" s="66">
        <f t="shared" si="9"/>
        <v>0</v>
      </c>
      <c r="Q111" s="93"/>
    </row>
    <row r="112" spans="1:17" x14ac:dyDescent="0.35">
      <c r="B112" s="241"/>
      <c r="C112" s="244"/>
      <c r="D112" s="247"/>
      <c r="E112" s="244"/>
      <c r="F112" s="1" t="s">
        <v>4</v>
      </c>
      <c r="G112" s="1"/>
      <c r="H112" s="1"/>
      <c r="I112" s="1"/>
      <c r="J112" s="1"/>
      <c r="K112" s="66">
        <f t="shared" si="10"/>
        <v>0</v>
      </c>
      <c r="L112" s="1"/>
      <c r="M112" s="7"/>
      <c r="N112" s="83">
        <f t="shared" si="8"/>
        <v>0</v>
      </c>
      <c r="O112" s="66">
        <f t="shared" si="11"/>
        <v>0</v>
      </c>
      <c r="P112" s="66">
        <f t="shared" si="9"/>
        <v>0</v>
      </c>
      <c r="Q112" s="93"/>
    </row>
    <row r="113" spans="2:17" x14ac:dyDescent="0.35">
      <c r="B113" s="239">
        <f>'3.1 Gofynion optimaidd N ycnwd '!B39</f>
        <v>0</v>
      </c>
      <c r="C113" s="242">
        <f>'3.1 Gofynion optimaidd N ycnwd '!C39</f>
        <v>0</v>
      </c>
      <c r="D113" s="245"/>
      <c r="E113" s="242" t="str">
        <f>'3.1 Gofynion optimaidd N ycnwd '!F39</f>
        <v>(Blank)</v>
      </c>
      <c r="F113" s="1" t="s">
        <v>4</v>
      </c>
      <c r="G113" s="1"/>
      <c r="H113" s="1"/>
      <c r="I113" s="1"/>
      <c r="J113" s="1"/>
      <c r="K113" s="66">
        <f t="shared" si="10"/>
        <v>0</v>
      </c>
      <c r="L113" s="1"/>
      <c r="M113" s="7"/>
      <c r="N113" s="83">
        <f t="shared" si="8"/>
        <v>0</v>
      </c>
      <c r="O113" s="66">
        <f t="shared" si="11"/>
        <v>0</v>
      </c>
      <c r="P113" s="66">
        <f t="shared" si="9"/>
        <v>0</v>
      </c>
      <c r="Q113" s="92">
        <f>SUM(P113:P115)</f>
        <v>0</v>
      </c>
    </row>
    <row r="114" spans="2:17" x14ac:dyDescent="0.35">
      <c r="B114" s="240"/>
      <c r="C114" s="243"/>
      <c r="D114" s="246"/>
      <c r="E114" s="243"/>
      <c r="F114" s="1" t="s">
        <v>4</v>
      </c>
      <c r="G114" s="1"/>
      <c r="H114" s="1"/>
      <c r="I114" s="1"/>
      <c r="J114" s="1"/>
      <c r="K114" s="66">
        <f t="shared" si="10"/>
        <v>0</v>
      </c>
      <c r="L114" s="1"/>
      <c r="M114" s="7"/>
      <c r="N114" s="83">
        <f t="shared" si="8"/>
        <v>0</v>
      </c>
      <c r="O114" s="66">
        <f t="shared" si="11"/>
        <v>0</v>
      </c>
      <c r="P114" s="66">
        <f t="shared" si="9"/>
        <v>0</v>
      </c>
      <c r="Q114" s="93"/>
    </row>
    <row r="115" spans="2:17" x14ac:dyDescent="0.35">
      <c r="B115" s="241"/>
      <c r="C115" s="244"/>
      <c r="D115" s="247"/>
      <c r="E115" s="244"/>
      <c r="F115" s="1" t="s">
        <v>4</v>
      </c>
      <c r="G115" s="1"/>
      <c r="H115" s="1"/>
      <c r="I115" s="1"/>
      <c r="J115" s="1"/>
      <c r="K115" s="66">
        <f t="shared" si="10"/>
        <v>0</v>
      </c>
      <c r="L115" s="1"/>
      <c r="M115" s="7"/>
      <c r="N115" s="83">
        <f t="shared" si="8"/>
        <v>0</v>
      </c>
      <c r="O115" s="66">
        <f t="shared" si="11"/>
        <v>0</v>
      </c>
      <c r="P115" s="66">
        <f t="shared" si="9"/>
        <v>0</v>
      </c>
      <c r="Q115" s="93"/>
    </row>
    <row r="116" spans="2:17" x14ac:dyDescent="0.35">
      <c r="B116" s="239">
        <f>'3.1 Gofynion optimaidd N ycnwd '!B40</f>
        <v>0</v>
      </c>
      <c r="C116" s="242">
        <f>'3.1 Gofynion optimaidd N ycnwd '!C40</f>
        <v>0</v>
      </c>
      <c r="D116" s="245"/>
      <c r="E116" s="242" t="str">
        <f>'3.1 Gofynion optimaidd N ycnwd '!F40</f>
        <v>(Blank)</v>
      </c>
      <c r="F116" s="1" t="s">
        <v>4</v>
      </c>
      <c r="G116" s="1"/>
      <c r="H116" s="1"/>
      <c r="I116" s="1"/>
      <c r="J116" s="1"/>
      <c r="K116" s="66">
        <f t="shared" si="10"/>
        <v>0</v>
      </c>
      <c r="L116" s="1"/>
      <c r="M116" s="7"/>
      <c r="N116" s="83">
        <f t="shared" si="8"/>
        <v>0</v>
      </c>
      <c r="O116" s="66">
        <f t="shared" si="11"/>
        <v>0</v>
      </c>
      <c r="P116" s="66">
        <f t="shared" si="9"/>
        <v>0</v>
      </c>
      <c r="Q116" s="92">
        <f>SUM(P116:P118)</f>
        <v>0</v>
      </c>
    </row>
    <row r="117" spans="2:17" x14ac:dyDescent="0.35">
      <c r="B117" s="240"/>
      <c r="C117" s="243"/>
      <c r="D117" s="246"/>
      <c r="E117" s="243"/>
      <c r="F117" s="1" t="s">
        <v>4</v>
      </c>
      <c r="G117" s="1"/>
      <c r="H117" s="1"/>
      <c r="I117" s="1"/>
      <c r="J117" s="1"/>
      <c r="K117" s="66">
        <f t="shared" si="10"/>
        <v>0</v>
      </c>
      <c r="L117" s="1"/>
      <c r="M117" s="7"/>
      <c r="N117" s="83">
        <f t="shared" si="8"/>
        <v>0</v>
      </c>
      <c r="O117" s="66">
        <f t="shared" si="11"/>
        <v>0</v>
      </c>
      <c r="P117" s="66">
        <f t="shared" si="9"/>
        <v>0</v>
      </c>
      <c r="Q117" s="93"/>
    </row>
    <row r="118" spans="2:17" x14ac:dyDescent="0.35">
      <c r="B118" s="241"/>
      <c r="C118" s="244"/>
      <c r="D118" s="247"/>
      <c r="E118" s="244"/>
      <c r="F118" s="1" t="s">
        <v>4</v>
      </c>
      <c r="G118" s="1"/>
      <c r="H118" s="1"/>
      <c r="I118" s="1"/>
      <c r="J118" s="1"/>
      <c r="K118" s="66">
        <f t="shared" si="10"/>
        <v>0</v>
      </c>
      <c r="L118" s="1"/>
      <c r="M118" s="7"/>
      <c r="N118" s="83">
        <f t="shared" si="8"/>
        <v>0</v>
      </c>
      <c r="O118" s="66">
        <f t="shared" si="11"/>
        <v>0</v>
      </c>
      <c r="P118" s="66">
        <f t="shared" si="9"/>
        <v>0</v>
      </c>
      <c r="Q118" s="93"/>
    </row>
    <row r="119" spans="2:17" x14ac:dyDescent="0.35">
      <c r="B119" s="239">
        <f>'3.1 Gofynion optimaidd N ycnwd '!B41</f>
        <v>0</v>
      </c>
      <c r="C119" s="242">
        <f>'3.1 Gofynion optimaidd N ycnwd '!C41</f>
        <v>0</v>
      </c>
      <c r="D119" s="245"/>
      <c r="E119" s="242" t="str">
        <f>'3.1 Gofynion optimaidd N ycnwd '!F41</f>
        <v>(Blank)</v>
      </c>
      <c r="F119" s="1" t="s">
        <v>4</v>
      </c>
      <c r="G119" s="1"/>
      <c r="H119" s="1"/>
      <c r="I119" s="1"/>
      <c r="J119" s="1"/>
      <c r="K119" s="66">
        <f t="shared" si="10"/>
        <v>0</v>
      </c>
      <c r="L119" s="1"/>
      <c r="M119" s="7"/>
      <c r="N119" s="83">
        <f t="shared" si="8"/>
        <v>0</v>
      </c>
      <c r="O119" s="66">
        <f t="shared" si="11"/>
        <v>0</v>
      </c>
      <c r="P119" s="66">
        <f t="shared" si="9"/>
        <v>0</v>
      </c>
      <c r="Q119" s="92">
        <f>SUM(P119:P121)</f>
        <v>0</v>
      </c>
    </row>
    <row r="120" spans="2:17" x14ac:dyDescent="0.35">
      <c r="B120" s="240"/>
      <c r="C120" s="243"/>
      <c r="D120" s="246"/>
      <c r="E120" s="243"/>
      <c r="F120" s="1" t="s">
        <v>4</v>
      </c>
      <c r="G120" s="1"/>
      <c r="H120" s="1"/>
      <c r="I120" s="1"/>
      <c r="J120" s="1"/>
      <c r="K120" s="66">
        <f t="shared" si="10"/>
        <v>0</v>
      </c>
      <c r="L120" s="1"/>
      <c r="M120" s="7"/>
      <c r="N120" s="83">
        <f t="shared" si="8"/>
        <v>0</v>
      </c>
      <c r="O120" s="66">
        <f t="shared" si="11"/>
        <v>0</v>
      </c>
      <c r="P120" s="66">
        <f t="shared" si="9"/>
        <v>0</v>
      </c>
      <c r="Q120" s="93"/>
    </row>
    <row r="121" spans="2:17" x14ac:dyDescent="0.35">
      <c r="B121" s="241"/>
      <c r="C121" s="244"/>
      <c r="D121" s="247"/>
      <c r="E121" s="244"/>
      <c r="F121" s="1" t="s">
        <v>4</v>
      </c>
      <c r="G121" s="1"/>
      <c r="H121" s="1"/>
      <c r="I121" s="1"/>
      <c r="J121" s="1"/>
      <c r="K121" s="66">
        <f t="shared" si="10"/>
        <v>0</v>
      </c>
      <c r="L121" s="1"/>
      <c r="M121" s="7"/>
      <c r="N121" s="83">
        <f t="shared" si="8"/>
        <v>0</v>
      </c>
      <c r="O121" s="66">
        <f t="shared" si="11"/>
        <v>0</v>
      </c>
      <c r="P121" s="66">
        <f t="shared" si="9"/>
        <v>0</v>
      </c>
      <c r="Q121" s="93"/>
    </row>
    <row r="122" spans="2:17" x14ac:dyDescent="0.35">
      <c r="B122" s="239">
        <f>'3.1 Gofynion optimaidd N ycnwd '!B42</f>
        <v>0</v>
      </c>
      <c r="C122" s="242">
        <f>'3.1 Gofynion optimaidd N ycnwd '!C42</f>
        <v>0</v>
      </c>
      <c r="D122" s="245"/>
      <c r="E122" s="242" t="str">
        <f>'3.1 Gofynion optimaidd N ycnwd '!F42</f>
        <v>(Blank)</v>
      </c>
      <c r="F122" s="1" t="s">
        <v>4</v>
      </c>
      <c r="G122" s="1"/>
      <c r="H122" s="1"/>
      <c r="I122" s="1"/>
      <c r="J122" s="1"/>
      <c r="K122" s="66">
        <f t="shared" si="10"/>
        <v>0</v>
      </c>
      <c r="L122" s="1"/>
      <c r="M122" s="7"/>
      <c r="N122" s="83">
        <f t="shared" si="8"/>
        <v>0</v>
      </c>
      <c r="O122" s="66">
        <f t="shared" si="11"/>
        <v>0</v>
      </c>
      <c r="P122" s="66">
        <f t="shared" si="9"/>
        <v>0</v>
      </c>
      <c r="Q122" s="92">
        <f>SUM(P122:P124)</f>
        <v>0</v>
      </c>
    </row>
    <row r="123" spans="2:17" x14ac:dyDescent="0.35">
      <c r="B123" s="240"/>
      <c r="C123" s="243"/>
      <c r="D123" s="246"/>
      <c r="E123" s="243"/>
      <c r="F123" s="1" t="s">
        <v>4</v>
      </c>
      <c r="G123" s="1"/>
      <c r="H123" s="1"/>
      <c r="I123" s="1"/>
      <c r="J123" s="1"/>
      <c r="K123" s="66">
        <f t="shared" si="10"/>
        <v>0</v>
      </c>
      <c r="L123" s="1"/>
      <c r="M123" s="7"/>
      <c r="N123" s="83">
        <f t="shared" si="8"/>
        <v>0</v>
      </c>
      <c r="O123" s="66">
        <f t="shared" si="11"/>
        <v>0</v>
      </c>
      <c r="P123" s="66">
        <f t="shared" si="9"/>
        <v>0</v>
      </c>
      <c r="Q123" s="93"/>
    </row>
    <row r="124" spans="2:17" x14ac:dyDescent="0.35">
      <c r="B124" s="241"/>
      <c r="C124" s="244"/>
      <c r="D124" s="247"/>
      <c r="E124" s="244"/>
      <c r="F124" s="1" t="s">
        <v>4</v>
      </c>
      <c r="G124" s="1"/>
      <c r="H124" s="1"/>
      <c r="I124" s="1"/>
      <c r="J124" s="1"/>
      <c r="K124" s="66">
        <f t="shared" si="10"/>
        <v>0</v>
      </c>
      <c r="L124" s="1"/>
      <c r="M124" s="7"/>
      <c r="N124" s="83">
        <f t="shared" si="8"/>
        <v>0</v>
      </c>
      <c r="O124" s="66">
        <f t="shared" si="11"/>
        <v>0</v>
      </c>
      <c r="P124" s="66">
        <f t="shared" si="9"/>
        <v>0</v>
      </c>
      <c r="Q124" s="93"/>
    </row>
    <row r="125" spans="2:17" x14ac:dyDescent="0.35">
      <c r="B125" s="239">
        <f>'3.1 Gofynion optimaidd N ycnwd '!B43</f>
        <v>0</v>
      </c>
      <c r="C125" s="242">
        <f>'3.1 Gofynion optimaidd N ycnwd '!C43</f>
        <v>0</v>
      </c>
      <c r="D125" s="245"/>
      <c r="E125" s="242" t="str">
        <f>'3.1 Gofynion optimaidd N ycnwd '!F43</f>
        <v>(Blank)</v>
      </c>
      <c r="F125" s="1" t="s">
        <v>4</v>
      </c>
      <c r="G125" s="1"/>
      <c r="H125" s="1"/>
      <c r="I125" s="1"/>
      <c r="J125" s="1"/>
      <c r="K125" s="66">
        <f t="shared" si="10"/>
        <v>0</v>
      </c>
      <c r="L125" s="1"/>
      <c r="M125" s="7"/>
      <c r="N125" s="83">
        <f t="shared" si="8"/>
        <v>0</v>
      </c>
      <c r="O125" s="66">
        <f t="shared" si="11"/>
        <v>0</v>
      </c>
      <c r="P125" s="66">
        <f t="shared" si="9"/>
        <v>0</v>
      </c>
      <c r="Q125" s="92">
        <f>SUM(P125:P127)</f>
        <v>0</v>
      </c>
    </row>
    <row r="126" spans="2:17" x14ac:dyDescent="0.35">
      <c r="B126" s="240"/>
      <c r="C126" s="243"/>
      <c r="D126" s="246"/>
      <c r="E126" s="243"/>
      <c r="F126" s="1" t="s">
        <v>4</v>
      </c>
      <c r="G126" s="1"/>
      <c r="H126" s="1"/>
      <c r="I126" s="1"/>
      <c r="J126" s="1"/>
      <c r="K126" s="66">
        <f t="shared" si="10"/>
        <v>0</v>
      </c>
      <c r="L126" s="1"/>
      <c r="M126" s="7"/>
      <c r="N126" s="83">
        <f t="shared" si="8"/>
        <v>0</v>
      </c>
      <c r="O126" s="66">
        <f t="shared" si="11"/>
        <v>0</v>
      </c>
      <c r="P126" s="66">
        <f t="shared" si="9"/>
        <v>0</v>
      </c>
      <c r="Q126" s="93"/>
    </row>
    <row r="127" spans="2:17" x14ac:dyDescent="0.35">
      <c r="B127" s="241"/>
      <c r="C127" s="244"/>
      <c r="D127" s="247"/>
      <c r="E127" s="244"/>
      <c r="F127" s="1" t="s">
        <v>4</v>
      </c>
      <c r="G127" s="1"/>
      <c r="H127" s="1"/>
      <c r="I127" s="1"/>
      <c r="J127" s="1"/>
      <c r="K127" s="66">
        <f t="shared" si="10"/>
        <v>0</v>
      </c>
      <c r="L127" s="1"/>
      <c r="M127" s="7"/>
      <c r="N127" s="83">
        <f t="shared" si="8"/>
        <v>0</v>
      </c>
      <c r="O127" s="66">
        <f t="shared" si="11"/>
        <v>0</v>
      </c>
      <c r="P127" s="66">
        <f t="shared" si="9"/>
        <v>0</v>
      </c>
      <c r="Q127" s="93"/>
    </row>
    <row r="128" spans="2:17" x14ac:dyDescent="0.35">
      <c r="B128" s="239">
        <f>'3.1 Gofynion optimaidd N ycnwd '!B44</f>
        <v>0</v>
      </c>
      <c r="C128" s="242">
        <f>'3.1 Gofynion optimaidd N ycnwd '!C44</f>
        <v>0</v>
      </c>
      <c r="D128" s="245"/>
      <c r="E128" s="242" t="str">
        <f>'3.1 Gofynion optimaidd N ycnwd '!F44</f>
        <v>(Blank)</v>
      </c>
      <c r="F128" s="1" t="s">
        <v>4</v>
      </c>
      <c r="G128" s="1"/>
      <c r="H128" s="1"/>
      <c r="I128" s="1"/>
      <c r="J128" s="1"/>
      <c r="K128" s="66">
        <f t="shared" si="10"/>
        <v>0</v>
      </c>
      <c r="L128" s="1"/>
      <c r="M128" s="7"/>
      <c r="N128" s="83">
        <f t="shared" si="8"/>
        <v>0</v>
      </c>
      <c r="O128" s="66">
        <f t="shared" si="11"/>
        <v>0</v>
      </c>
      <c r="P128" s="66">
        <f t="shared" si="9"/>
        <v>0</v>
      </c>
      <c r="Q128" s="92">
        <f>SUM(P128:P130)</f>
        <v>0</v>
      </c>
    </row>
    <row r="129" spans="2:17" x14ac:dyDescent="0.35">
      <c r="B129" s="240"/>
      <c r="C129" s="243"/>
      <c r="D129" s="246"/>
      <c r="E129" s="243"/>
      <c r="F129" s="1" t="s">
        <v>4</v>
      </c>
      <c r="G129" s="1"/>
      <c r="H129" s="1"/>
      <c r="I129" s="1"/>
      <c r="J129" s="1"/>
      <c r="K129" s="66">
        <f t="shared" si="10"/>
        <v>0</v>
      </c>
      <c r="L129" s="1"/>
      <c r="M129" s="7"/>
      <c r="N129" s="83">
        <f t="shared" si="8"/>
        <v>0</v>
      </c>
      <c r="O129" s="66">
        <f t="shared" si="11"/>
        <v>0</v>
      </c>
      <c r="P129" s="66">
        <f t="shared" si="9"/>
        <v>0</v>
      </c>
      <c r="Q129" s="93"/>
    </row>
    <row r="130" spans="2:17" x14ac:dyDescent="0.35">
      <c r="B130" s="241"/>
      <c r="C130" s="244"/>
      <c r="D130" s="247"/>
      <c r="E130" s="244"/>
      <c r="F130" s="1" t="s">
        <v>4</v>
      </c>
      <c r="G130" s="1"/>
      <c r="H130" s="1"/>
      <c r="I130" s="1"/>
      <c r="J130" s="1"/>
      <c r="K130" s="66">
        <f t="shared" si="10"/>
        <v>0</v>
      </c>
      <c r="L130" s="1"/>
      <c r="M130" s="7"/>
      <c r="N130" s="83">
        <f t="shared" si="8"/>
        <v>0</v>
      </c>
      <c r="O130" s="66">
        <f t="shared" si="11"/>
        <v>0</v>
      </c>
      <c r="P130" s="66">
        <f t="shared" si="9"/>
        <v>0</v>
      </c>
      <c r="Q130" s="93"/>
    </row>
    <row r="131" spans="2:17" x14ac:dyDescent="0.35">
      <c r="B131" s="239">
        <f>'3.1 Gofynion optimaidd N ycnwd '!B45</f>
        <v>0</v>
      </c>
      <c r="C131" s="242">
        <f>'3.1 Gofynion optimaidd N ycnwd '!C45</f>
        <v>0</v>
      </c>
      <c r="D131" s="245"/>
      <c r="E131" s="242" t="str">
        <f>'3.1 Gofynion optimaidd N ycnwd '!F45</f>
        <v>(Blank)</v>
      </c>
      <c r="F131" s="1" t="s">
        <v>4</v>
      </c>
      <c r="G131" s="1"/>
      <c r="H131" s="1"/>
      <c r="I131" s="1"/>
      <c r="J131" s="1"/>
      <c r="K131" s="66">
        <f t="shared" si="10"/>
        <v>0</v>
      </c>
      <c r="L131" s="1"/>
      <c r="M131" s="7"/>
      <c r="N131" s="83">
        <f t="shared" si="8"/>
        <v>0</v>
      </c>
      <c r="O131" s="66">
        <f t="shared" si="11"/>
        <v>0</v>
      </c>
      <c r="P131" s="66">
        <f t="shared" si="9"/>
        <v>0</v>
      </c>
      <c r="Q131" s="92">
        <f>SUM(P131:P133)</f>
        <v>0</v>
      </c>
    </row>
    <row r="132" spans="2:17" x14ac:dyDescent="0.35">
      <c r="B132" s="240"/>
      <c r="C132" s="243"/>
      <c r="D132" s="246"/>
      <c r="E132" s="243"/>
      <c r="F132" s="1" t="s">
        <v>4</v>
      </c>
      <c r="G132" s="1"/>
      <c r="H132" s="1"/>
      <c r="I132" s="1"/>
      <c r="J132" s="1"/>
      <c r="K132" s="66">
        <f t="shared" si="10"/>
        <v>0</v>
      </c>
      <c r="L132" s="1"/>
      <c r="M132" s="7"/>
      <c r="N132" s="83">
        <f t="shared" si="8"/>
        <v>0</v>
      </c>
      <c r="O132" s="66">
        <f t="shared" si="11"/>
        <v>0</v>
      </c>
      <c r="P132" s="66">
        <f t="shared" si="9"/>
        <v>0</v>
      </c>
      <c r="Q132" s="93"/>
    </row>
    <row r="133" spans="2:17" x14ac:dyDescent="0.35">
      <c r="B133" s="241"/>
      <c r="C133" s="244"/>
      <c r="D133" s="247"/>
      <c r="E133" s="244"/>
      <c r="F133" s="1" t="s">
        <v>4</v>
      </c>
      <c r="G133" s="1"/>
      <c r="H133" s="1"/>
      <c r="I133" s="1"/>
      <c r="J133" s="1"/>
      <c r="K133" s="66">
        <f t="shared" si="10"/>
        <v>0</v>
      </c>
      <c r="L133" s="1"/>
      <c r="M133" s="7"/>
      <c r="N133" s="83">
        <f t="shared" si="8"/>
        <v>0</v>
      </c>
      <c r="O133" s="66">
        <f t="shared" si="11"/>
        <v>0</v>
      </c>
      <c r="P133" s="66">
        <f t="shared" si="9"/>
        <v>0</v>
      </c>
      <c r="Q133" s="93"/>
    </row>
    <row r="134" spans="2:17" x14ac:dyDescent="0.35">
      <c r="B134" s="239">
        <f>'3.1 Gofynion optimaidd N ycnwd '!B46</f>
        <v>0</v>
      </c>
      <c r="C134" s="242">
        <f>'3.1 Gofynion optimaidd N ycnwd '!C46</f>
        <v>0</v>
      </c>
      <c r="D134" s="245"/>
      <c r="E134" s="242" t="str">
        <f>'3.1 Gofynion optimaidd N ycnwd '!F46</f>
        <v>(Blank)</v>
      </c>
      <c r="F134" s="1" t="s">
        <v>4</v>
      </c>
      <c r="G134" s="1"/>
      <c r="H134" s="1"/>
      <c r="I134" s="1"/>
      <c r="J134" s="1"/>
      <c r="K134" s="66">
        <f t="shared" si="10"/>
        <v>0</v>
      </c>
      <c r="L134" s="1"/>
      <c r="M134" s="7"/>
      <c r="N134" s="83">
        <f t="shared" si="8"/>
        <v>0</v>
      </c>
      <c r="O134" s="66">
        <f t="shared" si="11"/>
        <v>0</v>
      </c>
      <c r="P134" s="66">
        <f t="shared" si="9"/>
        <v>0</v>
      </c>
      <c r="Q134" s="92">
        <f>SUM(P134:P136)</f>
        <v>0</v>
      </c>
    </row>
    <row r="135" spans="2:17" x14ac:dyDescent="0.35">
      <c r="B135" s="240"/>
      <c r="C135" s="243"/>
      <c r="D135" s="246"/>
      <c r="E135" s="243"/>
      <c r="F135" s="1" t="s">
        <v>4</v>
      </c>
      <c r="G135" s="1"/>
      <c r="H135" s="1"/>
      <c r="I135" s="1"/>
      <c r="J135" s="1"/>
      <c r="K135" s="66">
        <f t="shared" si="10"/>
        <v>0</v>
      </c>
      <c r="L135" s="1"/>
      <c r="M135" s="7"/>
      <c r="N135" s="83">
        <f t="shared" si="8"/>
        <v>0</v>
      </c>
      <c r="O135" s="66">
        <f t="shared" si="11"/>
        <v>0</v>
      </c>
      <c r="P135" s="66">
        <f t="shared" si="9"/>
        <v>0</v>
      </c>
      <c r="Q135" s="93"/>
    </row>
    <row r="136" spans="2:17" x14ac:dyDescent="0.35">
      <c r="B136" s="241"/>
      <c r="C136" s="244"/>
      <c r="D136" s="247"/>
      <c r="E136" s="244"/>
      <c r="F136" s="1" t="s">
        <v>4</v>
      </c>
      <c r="G136" s="1"/>
      <c r="H136" s="1"/>
      <c r="I136" s="1"/>
      <c r="J136" s="1"/>
      <c r="K136" s="66">
        <f t="shared" ref="K136:K157" si="12">VLOOKUP(F136,$T$8:$V$27,2, FALSE)</f>
        <v>0</v>
      </c>
      <c r="L136" s="1"/>
      <c r="M136" s="7"/>
      <c r="N136" s="83">
        <f t="shared" si="8"/>
        <v>0</v>
      </c>
      <c r="O136" s="66">
        <f t="shared" ref="O136:O157" si="13">SUM(((J136*L136)*M136))*H136</f>
        <v>0</v>
      </c>
      <c r="P136" s="66">
        <f t="shared" si="9"/>
        <v>0</v>
      </c>
      <c r="Q136" s="93"/>
    </row>
    <row r="137" spans="2:17" x14ac:dyDescent="0.35">
      <c r="B137" s="239">
        <f>'3.1 Gofynion optimaidd N ycnwd '!B47</f>
        <v>0</v>
      </c>
      <c r="C137" s="242">
        <f>'3.1 Gofynion optimaidd N ycnwd '!C47</f>
        <v>0</v>
      </c>
      <c r="D137" s="245"/>
      <c r="E137" s="242" t="str">
        <f>'3.1 Gofynion optimaidd N ycnwd '!F47</f>
        <v>(Blank)</v>
      </c>
      <c r="F137" s="1" t="s">
        <v>4</v>
      </c>
      <c r="G137" s="1"/>
      <c r="H137" s="1"/>
      <c r="I137" s="1"/>
      <c r="J137" s="1"/>
      <c r="K137" s="66">
        <f t="shared" si="12"/>
        <v>0</v>
      </c>
      <c r="L137" s="1"/>
      <c r="M137" s="7"/>
      <c r="N137" s="83">
        <f t="shared" ref="N137:N157" si="14">SUM(((J137*K137)*M137))*H137</f>
        <v>0</v>
      </c>
      <c r="O137" s="66">
        <f t="shared" si="13"/>
        <v>0</v>
      </c>
      <c r="P137" s="66">
        <f t="shared" ref="P137:P157" si="15">SUM(O137+N137)</f>
        <v>0</v>
      </c>
      <c r="Q137" s="92">
        <f>SUM(P137:P139)</f>
        <v>0</v>
      </c>
    </row>
    <row r="138" spans="2:17" x14ac:dyDescent="0.35">
      <c r="B138" s="240"/>
      <c r="C138" s="243"/>
      <c r="D138" s="246"/>
      <c r="E138" s="243"/>
      <c r="F138" s="1" t="s">
        <v>4</v>
      </c>
      <c r="G138" s="1"/>
      <c r="H138" s="1"/>
      <c r="I138" s="1"/>
      <c r="J138" s="1"/>
      <c r="K138" s="66">
        <f t="shared" si="12"/>
        <v>0</v>
      </c>
      <c r="L138" s="1"/>
      <c r="M138" s="7"/>
      <c r="N138" s="83">
        <f t="shared" si="14"/>
        <v>0</v>
      </c>
      <c r="O138" s="66">
        <f t="shared" si="13"/>
        <v>0</v>
      </c>
      <c r="P138" s="66">
        <f t="shared" si="15"/>
        <v>0</v>
      </c>
      <c r="Q138" s="93"/>
    </row>
    <row r="139" spans="2:17" x14ac:dyDescent="0.35">
      <c r="B139" s="241"/>
      <c r="C139" s="244"/>
      <c r="D139" s="247"/>
      <c r="E139" s="244"/>
      <c r="F139" s="1" t="s">
        <v>4</v>
      </c>
      <c r="G139" s="1"/>
      <c r="H139" s="1"/>
      <c r="I139" s="1"/>
      <c r="J139" s="1"/>
      <c r="K139" s="66">
        <f t="shared" si="12"/>
        <v>0</v>
      </c>
      <c r="L139" s="1"/>
      <c r="M139" s="7"/>
      <c r="N139" s="83">
        <f t="shared" si="14"/>
        <v>0</v>
      </c>
      <c r="O139" s="66">
        <f t="shared" si="13"/>
        <v>0</v>
      </c>
      <c r="P139" s="66">
        <f t="shared" si="15"/>
        <v>0</v>
      </c>
      <c r="Q139" s="93"/>
    </row>
    <row r="140" spans="2:17" x14ac:dyDescent="0.35">
      <c r="B140" s="239">
        <f>'3.1 Gofynion optimaidd N ycnwd '!B48</f>
        <v>0</v>
      </c>
      <c r="C140" s="242">
        <f>'3.1 Gofynion optimaidd N ycnwd '!C48</f>
        <v>0</v>
      </c>
      <c r="D140" s="245"/>
      <c r="E140" s="242" t="str">
        <f>'3.1 Gofynion optimaidd N ycnwd '!F48</f>
        <v>(Blank)</v>
      </c>
      <c r="F140" s="1" t="s">
        <v>4</v>
      </c>
      <c r="G140" s="1"/>
      <c r="H140" s="1"/>
      <c r="I140" s="1"/>
      <c r="J140" s="1"/>
      <c r="K140" s="66">
        <f t="shared" si="12"/>
        <v>0</v>
      </c>
      <c r="L140" s="1"/>
      <c r="M140" s="7"/>
      <c r="N140" s="83">
        <f t="shared" si="14"/>
        <v>0</v>
      </c>
      <c r="O140" s="66">
        <f t="shared" si="13"/>
        <v>0</v>
      </c>
      <c r="P140" s="66">
        <f t="shared" si="15"/>
        <v>0</v>
      </c>
      <c r="Q140" s="92">
        <f>SUM(P140:P142)</f>
        <v>0</v>
      </c>
    </row>
    <row r="141" spans="2:17" x14ac:dyDescent="0.35">
      <c r="B141" s="240"/>
      <c r="C141" s="243"/>
      <c r="D141" s="246"/>
      <c r="E141" s="243"/>
      <c r="F141" s="1" t="s">
        <v>4</v>
      </c>
      <c r="G141" s="1"/>
      <c r="H141" s="1"/>
      <c r="I141" s="1"/>
      <c r="J141" s="1"/>
      <c r="K141" s="66">
        <f t="shared" si="12"/>
        <v>0</v>
      </c>
      <c r="L141" s="1"/>
      <c r="M141" s="7"/>
      <c r="N141" s="83">
        <f t="shared" si="14"/>
        <v>0</v>
      </c>
      <c r="O141" s="66">
        <f t="shared" si="13"/>
        <v>0</v>
      </c>
      <c r="P141" s="66">
        <f t="shared" si="15"/>
        <v>0</v>
      </c>
      <c r="Q141" s="93"/>
    </row>
    <row r="142" spans="2:17" x14ac:dyDescent="0.35">
      <c r="B142" s="241"/>
      <c r="C142" s="244"/>
      <c r="D142" s="247"/>
      <c r="E142" s="244"/>
      <c r="F142" s="1" t="s">
        <v>4</v>
      </c>
      <c r="G142" s="1"/>
      <c r="H142" s="1"/>
      <c r="I142" s="1"/>
      <c r="J142" s="1"/>
      <c r="K142" s="66">
        <f t="shared" si="12"/>
        <v>0</v>
      </c>
      <c r="L142" s="1"/>
      <c r="M142" s="7"/>
      <c r="N142" s="83">
        <f t="shared" si="14"/>
        <v>0</v>
      </c>
      <c r="O142" s="66">
        <f t="shared" si="13"/>
        <v>0</v>
      </c>
      <c r="P142" s="66">
        <f t="shared" si="15"/>
        <v>0</v>
      </c>
      <c r="Q142" s="93"/>
    </row>
    <row r="143" spans="2:17" x14ac:dyDescent="0.35">
      <c r="B143" s="239">
        <f>'3.1 Gofynion optimaidd N ycnwd '!B49</f>
        <v>0</v>
      </c>
      <c r="C143" s="242">
        <f>'3.1 Gofynion optimaidd N ycnwd '!C49</f>
        <v>0</v>
      </c>
      <c r="D143" s="245"/>
      <c r="E143" s="242" t="str">
        <f>'3.1 Gofynion optimaidd N ycnwd '!F49</f>
        <v>(Blank)</v>
      </c>
      <c r="F143" s="1" t="s">
        <v>4</v>
      </c>
      <c r="G143" s="1"/>
      <c r="H143" s="1"/>
      <c r="I143" s="1"/>
      <c r="J143" s="1"/>
      <c r="K143" s="66">
        <f t="shared" si="12"/>
        <v>0</v>
      </c>
      <c r="L143" s="1"/>
      <c r="M143" s="7"/>
      <c r="N143" s="83">
        <f t="shared" si="14"/>
        <v>0</v>
      </c>
      <c r="O143" s="66">
        <f t="shared" si="13"/>
        <v>0</v>
      </c>
      <c r="P143" s="66">
        <f t="shared" si="15"/>
        <v>0</v>
      </c>
      <c r="Q143" s="92">
        <f>SUM(P143:P145)</f>
        <v>0</v>
      </c>
    </row>
    <row r="144" spans="2:17" x14ac:dyDescent="0.35">
      <c r="B144" s="240"/>
      <c r="C144" s="243"/>
      <c r="D144" s="246"/>
      <c r="E144" s="243"/>
      <c r="F144" s="1" t="s">
        <v>4</v>
      </c>
      <c r="G144" s="1"/>
      <c r="H144" s="1"/>
      <c r="I144" s="1"/>
      <c r="J144" s="1"/>
      <c r="K144" s="66">
        <f t="shared" si="12"/>
        <v>0</v>
      </c>
      <c r="L144" s="1"/>
      <c r="M144" s="7"/>
      <c r="N144" s="83">
        <f t="shared" si="14"/>
        <v>0</v>
      </c>
      <c r="O144" s="66">
        <f t="shared" si="13"/>
        <v>0</v>
      </c>
      <c r="P144" s="66">
        <f t="shared" si="15"/>
        <v>0</v>
      </c>
      <c r="Q144" s="93"/>
    </row>
    <row r="145" spans="2:17" x14ac:dyDescent="0.35">
      <c r="B145" s="241"/>
      <c r="C145" s="244"/>
      <c r="D145" s="247"/>
      <c r="E145" s="244"/>
      <c r="F145" s="1" t="s">
        <v>4</v>
      </c>
      <c r="G145" s="1"/>
      <c r="H145" s="1"/>
      <c r="I145" s="1"/>
      <c r="J145" s="1"/>
      <c r="K145" s="66">
        <f t="shared" si="12"/>
        <v>0</v>
      </c>
      <c r="L145" s="1"/>
      <c r="M145" s="7"/>
      <c r="N145" s="83">
        <f t="shared" si="14"/>
        <v>0</v>
      </c>
      <c r="O145" s="66">
        <f t="shared" si="13"/>
        <v>0</v>
      </c>
      <c r="P145" s="66">
        <f t="shared" si="15"/>
        <v>0</v>
      </c>
      <c r="Q145" s="93"/>
    </row>
    <row r="146" spans="2:17" x14ac:dyDescent="0.35">
      <c r="B146" s="239">
        <f>'3.1 Gofynion optimaidd N ycnwd '!B50</f>
        <v>0</v>
      </c>
      <c r="C146" s="242">
        <f>'3.1 Gofynion optimaidd N ycnwd '!C50</f>
        <v>0</v>
      </c>
      <c r="D146" s="245"/>
      <c r="E146" s="242" t="str">
        <f>'3.1 Gofynion optimaidd N ycnwd '!F50</f>
        <v>(Blank)</v>
      </c>
      <c r="F146" s="1" t="s">
        <v>4</v>
      </c>
      <c r="G146" s="1"/>
      <c r="H146" s="1"/>
      <c r="I146" s="1"/>
      <c r="J146" s="1"/>
      <c r="K146" s="66">
        <f t="shared" si="12"/>
        <v>0</v>
      </c>
      <c r="L146" s="1"/>
      <c r="M146" s="7"/>
      <c r="N146" s="83">
        <f t="shared" si="14"/>
        <v>0</v>
      </c>
      <c r="O146" s="66">
        <f t="shared" si="13"/>
        <v>0</v>
      </c>
      <c r="P146" s="66">
        <f t="shared" si="15"/>
        <v>0</v>
      </c>
      <c r="Q146" s="92">
        <f>SUM(P146:P148)</f>
        <v>0</v>
      </c>
    </row>
    <row r="147" spans="2:17" x14ac:dyDescent="0.35">
      <c r="B147" s="240"/>
      <c r="C147" s="243"/>
      <c r="D147" s="246"/>
      <c r="E147" s="243"/>
      <c r="F147" s="1" t="s">
        <v>4</v>
      </c>
      <c r="G147" s="1"/>
      <c r="H147" s="1"/>
      <c r="I147" s="1"/>
      <c r="J147" s="1"/>
      <c r="K147" s="66">
        <f t="shared" si="12"/>
        <v>0</v>
      </c>
      <c r="L147" s="1"/>
      <c r="M147" s="7"/>
      <c r="N147" s="83">
        <f t="shared" si="14"/>
        <v>0</v>
      </c>
      <c r="O147" s="66">
        <f t="shared" si="13"/>
        <v>0</v>
      </c>
      <c r="P147" s="66">
        <f t="shared" si="15"/>
        <v>0</v>
      </c>
      <c r="Q147" s="93"/>
    </row>
    <row r="148" spans="2:17" x14ac:dyDescent="0.35">
      <c r="B148" s="241"/>
      <c r="C148" s="244"/>
      <c r="D148" s="247"/>
      <c r="E148" s="244"/>
      <c r="F148" s="1" t="s">
        <v>4</v>
      </c>
      <c r="G148" s="1"/>
      <c r="H148" s="1"/>
      <c r="I148" s="1"/>
      <c r="J148" s="1"/>
      <c r="K148" s="66">
        <f t="shared" si="12"/>
        <v>0</v>
      </c>
      <c r="L148" s="1"/>
      <c r="M148" s="7"/>
      <c r="N148" s="83">
        <f t="shared" si="14"/>
        <v>0</v>
      </c>
      <c r="O148" s="66">
        <f t="shared" si="13"/>
        <v>0</v>
      </c>
      <c r="P148" s="66">
        <f t="shared" si="15"/>
        <v>0</v>
      </c>
      <c r="Q148" s="93"/>
    </row>
    <row r="149" spans="2:17" x14ac:dyDescent="0.35">
      <c r="B149" s="239">
        <f>'3.1 Gofynion optimaidd N ycnwd '!B51</f>
        <v>0</v>
      </c>
      <c r="C149" s="242">
        <f>'3.1 Gofynion optimaidd N ycnwd '!C51</f>
        <v>0</v>
      </c>
      <c r="D149" s="245"/>
      <c r="E149" s="242" t="str">
        <f>'3.1 Gofynion optimaidd N ycnwd '!F51</f>
        <v>(Blank)</v>
      </c>
      <c r="F149" s="1" t="s">
        <v>4</v>
      </c>
      <c r="G149" s="1"/>
      <c r="H149" s="1"/>
      <c r="I149" s="1"/>
      <c r="J149" s="1"/>
      <c r="K149" s="66">
        <f t="shared" si="12"/>
        <v>0</v>
      </c>
      <c r="L149" s="1"/>
      <c r="M149" s="7"/>
      <c r="N149" s="83">
        <f t="shared" si="14"/>
        <v>0</v>
      </c>
      <c r="O149" s="66">
        <f t="shared" si="13"/>
        <v>0</v>
      </c>
      <c r="P149" s="66">
        <f t="shared" si="15"/>
        <v>0</v>
      </c>
      <c r="Q149" s="92">
        <f>SUM(P149:P151)</f>
        <v>0</v>
      </c>
    </row>
    <row r="150" spans="2:17" x14ac:dyDescent="0.35">
      <c r="B150" s="240"/>
      <c r="C150" s="243"/>
      <c r="D150" s="246"/>
      <c r="E150" s="243"/>
      <c r="F150" s="1" t="s">
        <v>4</v>
      </c>
      <c r="G150" s="1"/>
      <c r="H150" s="1"/>
      <c r="I150" s="1"/>
      <c r="J150" s="1"/>
      <c r="K150" s="66">
        <f t="shared" si="12"/>
        <v>0</v>
      </c>
      <c r="L150" s="1"/>
      <c r="M150" s="7"/>
      <c r="N150" s="83">
        <f t="shared" si="14"/>
        <v>0</v>
      </c>
      <c r="O150" s="66">
        <f t="shared" si="13"/>
        <v>0</v>
      </c>
      <c r="P150" s="66">
        <f t="shared" si="15"/>
        <v>0</v>
      </c>
      <c r="Q150" s="93"/>
    </row>
    <row r="151" spans="2:17" x14ac:dyDescent="0.35">
      <c r="B151" s="241"/>
      <c r="C151" s="244"/>
      <c r="D151" s="247"/>
      <c r="E151" s="244"/>
      <c r="F151" s="1" t="s">
        <v>4</v>
      </c>
      <c r="G151" s="1"/>
      <c r="H151" s="1"/>
      <c r="I151" s="1"/>
      <c r="J151" s="1"/>
      <c r="K151" s="66">
        <f t="shared" si="12"/>
        <v>0</v>
      </c>
      <c r="L151" s="1"/>
      <c r="M151" s="7"/>
      <c r="N151" s="83">
        <f t="shared" si="14"/>
        <v>0</v>
      </c>
      <c r="O151" s="66">
        <f t="shared" si="13"/>
        <v>0</v>
      </c>
      <c r="P151" s="66">
        <f t="shared" si="15"/>
        <v>0</v>
      </c>
      <c r="Q151" s="93"/>
    </row>
    <row r="152" spans="2:17" x14ac:dyDescent="0.35">
      <c r="B152" s="239">
        <f>'3.1 Gofynion optimaidd N ycnwd '!B52</f>
        <v>0</v>
      </c>
      <c r="C152" s="242">
        <f>'3.1 Gofynion optimaidd N ycnwd '!C52</f>
        <v>0</v>
      </c>
      <c r="D152" s="245"/>
      <c r="E152" s="242" t="str">
        <f>'3.1 Gofynion optimaidd N ycnwd '!F52</f>
        <v>(Blank)</v>
      </c>
      <c r="F152" s="1" t="s">
        <v>4</v>
      </c>
      <c r="G152" s="1"/>
      <c r="H152" s="1"/>
      <c r="I152" s="1"/>
      <c r="J152" s="1"/>
      <c r="K152" s="66">
        <f t="shared" si="12"/>
        <v>0</v>
      </c>
      <c r="L152" s="1"/>
      <c r="M152" s="7"/>
      <c r="N152" s="83">
        <f t="shared" si="14"/>
        <v>0</v>
      </c>
      <c r="O152" s="66">
        <f t="shared" si="13"/>
        <v>0</v>
      </c>
      <c r="P152" s="66">
        <f t="shared" si="15"/>
        <v>0</v>
      </c>
      <c r="Q152" s="92">
        <f>SUM(P152:P154)</f>
        <v>0</v>
      </c>
    </row>
    <row r="153" spans="2:17" x14ac:dyDescent="0.35">
      <c r="B153" s="240"/>
      <c r="C153" s="243"/>
      <c r="D153" s="246"/>
      <c r="E153" s="243"/>
      <c r="F153" s="1" t="s">
        <v>4</v>
      </c>
      <c r="G153" s="1"/>
      <c r="H153" s="1"/>
      <c r="I153" s="1"/>
      <c r="J153" s="1"/>
      <c r="K153" s="66">
        <f t="shared" si="12"/>
        <v>0</v>
      </c>
      <c r="L153" s="1"/>
      <c r="M153" s="7"/>
      <c r="N153" s="83">
        <f t="shared" si="14"/>
        <v>0</v>
      </c>
      <c r="O153" s="66">
        <f t="shared" si="13"/>
        <v>0</v>
      </c>
      <c r="P153" s="66">
        <f t="shared" si="15"/>
        <v>0</v>
      </c>
      <c r="Q153" s="93"/>
    </row>
    <row r="154" spans="2:17" x14ac:dyDescent="0.35">
      <c r="B154" s="241"/>
      <c r="C154" s="244"/>
      <c r="D154" s="247"/>
      <c r="E154" s="244"/>
      <c r="F154" s="1" t="s">
        <v>4</v>
      </c>
      <c r="G154" s="1"/>
      <c r="H154" s="1"/>
      <c r="I154" s="1"/>
      <c r="J154" s="1"/>
      <c r="K154" s="66">
        <f t="shared" si="12"/>
        <v>0</v>
      </c>
      <c r="L154" s="1"/>
      <c r="M154" s="7"/>
      <c r="N154" s="83">
        <f t="shared" si="14"/>
        <v>0</v>
      </c>
      <c r="O154" s="66">
        <f t="shared" si="13"/>
        <v>0</v>
      </c>
      <c r="P154" s="66">
        <f t="shared" si="15"/>
        <v>0</v>
      </c>
      <c r="Q154" s="93"/>
    </row>
    <row r="155" spans="2:17" x14ac:dyDescent="0.35">
      <c r="B155" s="239">
        <f>'3.1 Gofynion optimaidd N ycnwd '!B53</f>
        <v>0</v>
      </c>
      <c r="C155" s="242">
        <f>'3.1 Gofynion optimaidd N ycnwd '!C53</f>
        <v>0</v>
      </c>
      <c r="D155" s="245"/>
      <c r="E155" s="242" t="str">
        <f>'3.1 Gofynion optimaidd N ycnwd '!F53</f>
        <v>(Blank)</v>
      </c>
      <c r="F155" s="1" t="s">
        <v>4</v>
      </c>
      <c r="G155" s="1"/>
      <c r="H155" s="1"/>
      <c r="I155" s="1"/>
      <c r="J155" s="1"/>
      <c r="K155" s="66">
        <f t="shared" si="12"/>
        <v>0</v>
      </c>
      <c r="L155" s="1"/>
      <c r="M155" s="7"/>
      <c r="N155" s="83">
        <f t="shared" si="14"/>
        <v>0</v>
      </c>
      <c r="O155" s="66">
        <f t="shared" si="13"/>
        <v>0</v>
      </c>
      <c r="P155" s="66">
        <f t="shared" si="15"/>
        <v>0</v>
      </c>
      <c r="Q155" s="92">
        <f>SUM(P155:P157)</f>
        <v>0</v>
      </c>
    </row>
    <row r="156" spans="2:17" x14ac:dyDescent="0.35">
      <c r="B156" s="240"/>
      <c r="C156" s="243"/>
      <c r="D156" s="246"/>
      <c r="E156" s="243"/>
      <c r="F156" s="1" t="s">
        <v>4</v>
      </c>
      <c r="G156" s="1"/>
      <c r="H156" s="1"/>
      <c r="I156" s="1"/>
      <c r="J156" s="1"/>
      <c r="K156" s="66">
        <f t="shared" si="12"/>
        <v>0</v>
      </c>
      <c r="L156" s="1"/>
      <c r="M156" s="7"/>
      <c r="N156" s="83">
        <f t="shared" si="14"/>
        <v>0</v>
      </c>
      <c r="O156" s="66">
        <f t="shared" si="13"/>
        <v>0</v>
      </c>
      <c r="P156" s="66">
        <f t="shared" si="15"/>
        <v>0</v>
      </c>
      <c r="Q156" s="93"/>
    </row>
    <row r="157" spans="2:17" x14ac:dyDescent="0.35">
      <c r="B157" s="241"/>
      <c r="C157" s="244"/>
      <c r="D157" s="247"/>
      <c r="E157" s="244"/>
      <c r="F157" s="1" t="s">
        <v>4</v>
      </c>
      <c r="G157" s="1"/>
      <c r="H157" s="1"/>
      <c r="I157" s="1"/>
      <c r="J157" s="1"/>
      <c r="K157" s="66">
        <f t="shared" si="12"/>
        <v>0</v>
      </c>
      <c r="L157" s="1"/>
      <c r="M157" s="7"/>
      <c r="N157" s="83">
        <f t="shared" si="14"/>
        <v>0</v>
      </c>
      <c r="O157" s="66">
        <f t="shared" si="13"/>
        <v>0</v>
      </c>
      <c r="P157" s="66">
        <f t="shared" si="15"/>
        <v>0</v>
      </c>
      <c r="Q157" s="93"/>
    </row>
    <row r="158" spans="2:17" x14ac:dyDescent="0.35">
      <c r="B158" s="239">
        <f>'3.1 Gofynion optimaidd N ycnwd '!B54</f>
        <v>0</v>
      </c>
      <c r="C158" s="242">
        <f>'3.1 Gofynion optimaidd N ycnwd '!C54</f>
        <v>0</v>
      </c>
      <c r="D158" s="245"/>
      <c r="E158" s="242" t="str">
        <f>'3.1 Gofynion optimaidd N ycnwd '!F54</f>
        <v>(Blank)</v>
      </c>
      <c r="F158" s="1" t="s">
        <v>4</v>
      </c>
      <c r="G158" s="1"/>
      <c r="H158" s="1"/>
      <c r="I158" s="1"/>
      <c r="J158" s="1"/>
      <c r="K158" s="66">
        <f t="shared" ref="K158:K221" si="16">VLOOKUP(F158,$T$8:$V$27,2, FALSE)</f>
        <v>0</v>
      </c>
      <c r="L158" s="1"/>
      <c r="M158" s="7"/>
      <c r="N158" s="83">
        <f t="shared" ref="N158:N221" si="17">SUM(((J158*K158)*M158))*H158</f>
        <v>0</v>
      </c>
      <c r="O158" s="66">
        <f t="shared" ref="O158:O221" si="18">SUM(((J158*L158)*M158))*H158</f>
        <v>0</v>
      </c>
      <c r="P158" s="66">
        <f t="shared" ref="P158:P221" si="19">SUM(O158+N158)</f>
        <v>0</v>
      </c>
      <c r="Q158" s="92">
        <f t="shared" ref="Q158" si="20">SUM(P158:P160)</f>
        <v>0</v>
      </c>
    </row>
    <row r="159" spans="2:17" x14ac:dyDescent="0.35">
      <c r="B159" s="240"/>
      <c r="C159" s="243"/>
      <c r="D159" s="246"/>
      <c r="E159" s="243"/>
      <c r="F159" s="1" t="s">
        <v>4</v>
      </c>
      <c r="G159" s="1"/>
      <c r="H159" s="1"/>
      <c r="I159" s="1"/>
      <c r="J159" s="1"/>
      <c r="K159" s="66">
        <f t="shared" si="16"/>
        <v>0</v>
      </c>
      <c r="L159" s="1"/>
      <c r="M159" s="7"/>
      <c r="N159" s="83">
        <f t="shared" si="17"/>
        <v>0</v>
      </c>
      <c r="O159" s="66">
        <f t="shared" si="18"/>
        <v>0</v>
      </c>
      <c r="P159" s="66">
        <f t="shared" si="19"/>
        <v>0</v>
      </c>
      <c r="Q159" s="93"/>
    </row>
    <row r="160" spans="2:17" x14ac:dyDescent="0.35">
      <c r="B160" s="241"/>
      <c r="C160" s="244"/>
      <c r="D160" s="247"/>
      <c r="E160" s="244"/>
      <c r="F160" s="1" t="s">
        <v>4</v>
      </c>
      <c r="G160" s="1"/>
      <c r="H160" s="1"/>
      <c r="I160" s="1"/>
      <c r="J160" s="1"/>
      <c r="K160" s="66">
        <f t="shared" si="16"/>
        <v>0</v>
      </c>
      <c r="L160" s="1"/>
      <c r="M160" s="7"/>
      <c r="N160" s="83">
        <f t="shared" si="17"/>
        <v>0</v>
      </c>
      <c r="O160" s="66">
        <f t="shared" si="18"/>
        <v>0</v>
      </c>
      <c r="P160" s="66">
        <f t="shared" si="19"/>
        <v>0</v>
      </c>
      <c r="Q160" s="93"/>
    </row>
    <row r="161" spans="2:17" x14ac:dyDescent="0.35">
      <c r="B161" s="239">
        <f>'3.1 Gofynion optimaidd N ycnwd '!B55</f>
        <v>0</v>
      </c>
      <c r="C161" s="242">
        <f>'3.1 Gofynion optimaidd N ycnwd '!C55</f>
        <v>0</v>
      </c>
      <c r="D161" s="245"/>
      <c r="E161" s="242" t="str">
        <f>'3.1 Gofynion optimaidd N ycnwd '!F55</f>
        <v>(Blank)</v>
      </c>
      <c r="F161" s="1" t="s">
        <v>4</v>
      </c>
      <c r="G161" s="1"/>
      <c r="H161" s="1"/>
      <c r="I161" s="1"/>
      <c r="J161" s="1"/>
      <c r="K161" s="66">
        <f t="shared" si="16"/>
        <v>0</v>
      </c>
      <c r="L161" s="1"/>
      <c r="M161" s="7"/>
      <c r="N161" s="83">
        <f t="shared" si="17"/>
        <v>0</v>
      </c>
      <c r="O161" s="66">
        <f t="shared" si="18"/>
        <v>0</v>
      </c>
      <c r="P161" s="66">
        <f t="shared" si="19"/>
        <v>0</v>
      </c>
      <c r="Q161" s="92">
        <f t="shared" ref="Q161" si="21">SUM(P161:P163)</f>
        <v>0</v>
      </c>
    </row>
    <row r="162" spans="2:17" x14ac:dyDescent="0.35">
      <c r="B162" s="240"/>
      <c r="C162" s="243"/>
      <c r="D162" s="246"/>
      <c r="E162" s="243"/>
      <c r="F162" s="1" t="s">
        <v>4</v>
      </c>
      <c r="G162" s="1"/>
      <c r="H162" s="1"/>
      <c r="I162" s="1"/>
      <c r="J162" s="1"/>
      <c r="K162" s="66">
        <f t="shared" si="16"/>
        <v>0</v>
      </c>
      <c r="L162" s="1"/>
      <c r="M162" s="7"/>
      <c r="N162" s="83">
        <f t="shared" si="17"/>
        <v>0</v>
      </c>
      <c r="O162" s="66">
        <f t="shared" si="18"/>
        <v>0</v>
      </c>
      <c r="P162" s="66">
        <f t="shared" si="19"/>
        <v>0</v>
      </c>
      <c r="Q162" s="93"/>
    </row>
    <row r="163" spans="2:17" x14ac:dyDescent="0.35">
      <c r="B163" s="241"/>
      <c r="C163" s="244"/>
      <c r="D163" s="247"/>
      <c r="E163" s="244"/>
      <c r="F163" s="1" t="s">
        <v>4</v>
      </c>
      <c r="G163" s="1"/>
      <c r="H163" s="1"/>
      <c r="I163" s="1"/>
      <c r="J163" s="1"/>
      <c r="K163" s="66">
        <f t="shared" si="16"/>
        <v>0</v>
      </c>
      <c r="L163" s="1"/>
      <c r="M163" s="7"/>
      <c r="N163" s="83">
        <f t="shared" si="17"/>
        <v>0</v>
      </c>
      <c r="O163" s="66">
        <f t="shared" si="18"/>
        <v>0</v>
      </c>
      <c r="P163" s="66">
        <f t="shared" si="19"/>
        <v>0</v>
      </c>
      <c r="Q163" s="93"/>
    </row>
    <row r="164" spans="2:17" x14ac:dyDescent="0.35">
      <c r="B164" s="239">
        <f>'3.1 Gofynion optimaidd N ycnwd '!B56</f>
        <v>0</v>
      </c>
      <c r="C164" s="242">
        <f>'3.1 Gofynion optimaidd N ycnwd '!C56</f>
        <v>0</v>
      </c>
      <c r="D164" s="245"/>
      <c r="E164" s="242" t="str">
        <f>'3.1 Gofynion optimaidd N ycnwd '!F56</f>
        <v>(Blank)</v>
      </c>
      <c r="F164" s="1" t="s">
        <v>4</v>
      </c>
      <c r="G164" s="1"/>
      <c r="H164" s="1"/>
      <c r="I164" s="1"/>
      <c r="J164" s="1"/>
      <c r="K164" s="66">
        <f t="shared" si="16"/>
        <v>0</v>
      </c>
      <c r="L164" s="1"/>
      <c r="M164" s="7"/>
      <c r="N164" s="83">
        <f t="shared" si="17"/>
        <v>0</v>
      </c>
      <c r="O164" s="66">
        <f t="shared" si="18"/>
        <v>0</v>
      </c>
      <c r="P164" s="66">
        <f t="shared" si="19"/>
        <v>0</v>
      </c>
      <c r="Q164" s="92">
        <f t="shared" ref="Q164" si="22">SUM(P164:P166)</f>
        <v>0</v>
      </c>
    </row>
    <row r="165" spans="2:17" x14ac:dyDescent="0.35">
      <c r="B165" s="240"/>
      <c r="C165" s="243"/>
      <c r="D165" s="246"/>
      <c r="E165" s="243"/>
      <c r="F165" s="1" t="s">
        <v>4</v>
      </c>
      <c r="G165" s="1"/>
      <c r="H165" s="1"/>
      <c r="I165" s="1"/>
      <c r="J165" s="1"/>
      <c r="K165" s="66">
        <f t="shared" si="16"/>
        <v>0</v>
      </c>
      <c r="L165" s="1"/>
      <c r="M165" s="7"/>
      <c r="N165" s="83">
        <f t="shared" si="17"/>
        <v>0</v>
      </c>
      <c r="O165" s="66">
        <f t="shared" si="18"/>
        <v>0</v>
      </c>
      <c r="P165" s="66">
        <f t="shared" si="19"/>
        <v>0</v>
      </c>
      <c r="Q165" s="93"/>
    </row>
    <row r="166" spans="2:17" x14ac:dyDescent="0.35">
      <c r="B166" s="241"/>
      <c r="C166" s="244"/>
      <c r="D166" s="247"/>
      <c r="E166" s="244"/>
      <c r="F166" s="1" t="s">
        <v>4</v>
      </c>
      <c r="G166" s="1"/>
      <c r="H166" s="1"/>
      <c r="I166" s="1"/>
      <c r="J166" s="1"/>
      <c r="K166" s="66">
        <f t="shared" si="16"/>
        <v>0</v>
      </c>
      <c r="L166" s="1"/>
      <c r="M166" s="7"/>
      <c r="N166" s="83">
        <f t="shared" si="17"/>
        <v>0</v>
      </c>
      <c r="O166" s="66">
        <f t="shared" si="18"/>
        <v>0</v>
      </c>
      <c r="P166" s="66">
        <f t="shared" si="19"/>
        <v>0</v>
      </c>
      <c r="Q166" s="93"/>
    </row>
    <row r="167" spans="2:17" x14ac:dyDescent="0.35">
      <c r="B167" s="239">
        <f>'3.1 Gofynion optimaidd N ycnwd '!B57</f>
        <v>0</v>
      </c>
      <c r="C167" s="242">
        <f>'3.1 Gofynion optimaidd N ycnwd '!C57</f>
        <v>0</v>
      </c>
      <c r="D167" s="245"/>
      <c r="E167" s="242" t="str">
        <f>'3.1 Gofynion optimaidd N ycnwd '!F57</f>
        <v>(Blank)</v>
      </c>
      <c r="F167" s="1" t="s">
        <v>4</v>
      </c>
      <c r="G167" s="1"/>
      <c r="H167" s="1"/>
      <c r="I167" s="1"/>
      <c r="J167" s="1"/>
      <c r="K167" s="66">
        <f t="shared" si="16"/>
        <v>0</v>
      </c>
      <c r="L167" s="1"/>
      <c r="M167" s="7"/>
      <c r="N167" s="83">
        <f t="shared" si="17"/>
        <v>0</v>
      </c>
      <c r="O167" s="66">
        <f t="shared" si="18"/>
        <v>0</v>
      </c>
      <c r="P167" s="66">
        <f t="shared" si="19"/>
        <v>0</v>
      </c>
      <c r="Q167" s="92">
        <f t="shared" ref="Q167" si="23">SUM(P167:P169)</f>
        <v>0</v>
      </c>
    </row>
    <row r="168" spans="2:17" x14ac:dyDescent="0.35">
      <c r="B168" s="240"/>
      <c r="C168" s="243"/>
      <c r="D168" s="246"/>
      <c r="E168" s="243"/>
      <c r="F168" s="1" t="s">
        <v>4</v>
      </c>
      <c r="G168" s="1"/>
      <c r="H168" s="1"/>
      <c r="I168" s="1"/>
      <c r="J168" s="1"/>
      <c r="K168" s="66">
        <f t="shared" si="16"/>
        <v>0</v>
      </c>
      <c r="L168" s="1"/>
      <c r="M168" s="7"/>
      <c r="N168" s="83">
        <f t="shared" si="17"/>
        <v>0</v>
      </c>
      <c r="O168" s="66">
        <f t="shared" si="18"/>
        <v>0</v>
      </c>
      <c r="P168" s="66">
        <f t="shared" si="19"/>
        <v>0</v>
      </c>
      <c r="Q168" s="93"/>
    </row>
    <row r="169" spans="2:17" x14ac:dyDescent="0.35">
      <c r="B169" s="241"/>
      <c r="C169" s="244"/>
      <c r="D169" s="247"/>
      <c r="E169" s="244"/>
      <c r="F169" s="1" t="s">
        <v>4</v>
      </c>
      <c r="G169" s="1"/>
      <c r="H169" s="1"/>
      <c r="I169" s="1"/>
      <c r="J169" s="1"/>
      <c r="K169" s="66">
        <f t="shared" si="16"/>
        <v>0</v>
      </c>
      <c r="L169" s="1"/>
      <c r="M169" s="7"/>
      <c r="N169" s="83">
        <f t="shared" si="17"/>
        <v>0</v>
      </c>
      <c r="O169" s="66">
        <f t="shared" si="18"/>
        <v>0</v>
      </c>
      <c r="P169" s="66">
        <f t="shared" si="19"/>
        <v>0</v>
      </c>
      <c r="Q169" s="93"/>
    </row>
    <row r="170" spans="2:17" x14ac:dyDescent="0.35">
      <c r="B170" s="239">
        <f>'3.1 Gofynion optimaidd N ycnwd '!B58</f>
        <v>0</v>
      </c>
      <c r="C170" s="242">
        <f>'3.1 Gofynion optimaidd N ycnwd '!C58</f>
        <v>0</v>
      </c>
      <c r="D170" s="245"/>
      <c r="E170" s="242" t="str">
        <f>'3.1 Gofynion optimaidd N ycnwd '!F58</f>
        <v>(Blank)</v>
      </c>
      <c r="F170" s="1" t="s">
        <v>4</v>
      </c>
      <c r="G170" s="1"/>
      <c r="H170" s="1"/>
      <c r="I170" s="1"/>
      <c r="J170" s="1"/>
      <c r="K170" s="66">
        <f t="shared" si="16"/>
        <v>0</v>
      </c>
      <c r="L170" s="1"/>
      <c r="M170" s="7"/>
      <c r="N170" s="83">
        <f t="shared" si="17"/>
        <v>0</v>
      </c>
      <c r="O170" s="66">
        <f t="shared" si="18"/>
        <v>0</v>
      </c>
      <c r="P170" s="66">
        <f t="shared" si="19"/>
        <v>0</v>
      </c>
      <c r="Q170" s="92">
        <f t="shared" ref="Q170" si="24">SUM(P170:P172)</f>
        <v>0</v>
      </c>
    </row>
    <row r="171" spans="2:17" x14ac:dyDescent="0.35">
      <c r="B171" s="240"/>
      <c r="C171" s="243"/>
      <c r="D171" s="246"/>
      <c r="E171" s="243"/>
      <c r="F171" s="1" t="s">
        <v>4</v>
      </c>
      <c r="G171" s="1"/>
      <c r="H171" s="1"/>
      <c r="I171" s="1"/>
      <c r="J171" s="1"/>
      <c r="K171" s="66">
        <f t="shared" si="16"/>
        <v>0</v>
      </c>
      <c r="L171" s="1"/>
      <c r="M171" s="7"/>
      <c r="N171" s="83">
        <f t="shared" si="17"/>
        <v>0</v>
      </c>
      <c r="O171" s="66">
        <f t="shared" si="18"/>
        <v>0</v>
      </c>
      <c r="P171" s="66">
        <f t="shared" si="19"/>
        <v>0</v>
      </c>
      <c r="Q171" s="93"/>
    </row>
    <row r="172" spans="2:17" x14ac:dyDescent="0.35">
      <c r="B172" s="241"/>
      <c r="C172" s="244"/>
      <c r="D172" s="247"/>
      <c r="E172" s="244"/>
      <c r="F172" s="1" t="s">
        <v>4</v>
      </c>
      <c r="G172" s="1"/>
      <c r="H172" s="1"/>
      <c r="I172" s="1"/>
      <c r="J172" s="1"/>
      <c r="K172" s="66">
        <f t="shared" si="16"/>
        <v>0</v>
      </c>
      <c r="L172" s="1"/>
      <c r="M172" s="7"/>
      <c r="N172" s="83">
        <f t="shared" si="17"/>
        <v>0</v>
      </c>
      <c r="O172" s="66">
        <f t="shared" si="18"/>
        <v>0</v>
      </c>
      <c r="P172" s="66">
        <f t="shared" si="19"/>
        <v>0</v>
      </c>
      <c r="Q172" s="93"/>
    </row>
    <row r="173" spans="2:17" x14ac:dyDescent="0.35">
      <c r="B173" s="239">
        <f>'3.1 Gofynion optimaidd N ycnwd '!B59</f>
        <v>0</v>
      </c>
      <c r="C173" s="242">
        <f>'3.1 Gofynion optimaidd N ycnwd '!C59</f>
        <v>0</v>
      </c>
      <c r="D173" s="245"/>
      <c r="E173" s="242" t="str">
        <f>'3.1 Gofynion optimaidd N ycnwd '!F59</f>
        <v>(Blank)</v>
      </c>
      <c r="F173" s="1" t="s">
        <v>4</v>
      </c>
      <c r="G173" s="1"/>
      <c r="H173" s="1"/>
      <c r="I173" s="1"/>
      <c r="J173" s="1"/>
      <c r="K173" s="66">
        <f t="shared" si="16"/>
        <v>0</v>
      </c>
      <c r="L173" s="1"/>
      <c r="M173" s="7"/>
      <c r="N173" s="83">
        <f t="shared" si="17"/>
        <v>0</v>
      </c>
      <c r="O173" s="66">
        <f t="shared" si="18"/>
        <v>0</v>
      </c>
      <c r="P173" s="66">
        <f t="shared" si="19"/>
        <v>0</v>
      </c>
      <c r="Q173" s="92">
        <f t="shared" ref="Q173" si="25">SUM(P173:P175)</f>
        <v>0</v>
      </c>
    </row>
    <row r="174" spans="2:17" x14ac:dyDescent="0.35">
      <c r="B174" s="240"/>
      <c r="C174" s="243"/>
      <c r="D174" s="246"/>
      <c r="E174" s="243"/>
      <c r="F174" s="1" t="s">
        <v>4</v>
      </c>
      <c r="G174" s="1"/>
      <c r="H174" s="1"/>
      <c r="I174" s="1"/>
      <c r="J174" s="1"/>
      <c r="K174" s="66">
        <f t="shared" si="16"/>
        <v>0</v>
      </c>
      <c r="L174" s="1"/>
      <c r="M174" s="7"/>
      <c r="N174" s="83">
        <f t="shared" si="17"/>
        <v>0</v>
      </c>
      <c r="O174" s="66">
        <f t="shared" si="18"/>
        <v>0</v>
      </c>
      <c r="P174" s="66">
        <f t="shared" si="19"/>
        <v>0</v>
      </c>
      <c r="Q174" s="93"/>
    </row>
    <row r="175" spans="2:17" x14ac:dyDescent="0.35">
      <c r="B175" s="241"/>
      <c r="C175" s="244"/>
      <c r="D175" s="247"/>
      <c r="E175" s="244"/>
      <c r="F175" s="1" t="s">
        <v>4</v>
      </c>
      <c r="G175" s="1"/>
      <c r="H175" s="1"/>
      <c r="I175" s="1"/>
      <c r="J175" s="1"/>
      <c r="K175" s="66">
        <f t="shared" si="16"/>
        <v>0</v>
      </c>
      <c r="L175" s="1"/>
      <c r="M175" s="7"/>
      <c r="N175" s="83">
        <f t="shared" si="17"/>
        <v>0</v>
      </c>
      <c r="O175" s="66">
        <f t="shared" si="18"/>
        <v>0</v>
      </c>
      <c r="P175" s="66">
        <f t="shared" si="19"/>
        <v>0</v>
      </c>
      <c r="Q175" s="93"/>
    </row>
    <row r="176" spans="2:17" x14ac:dyDescent="0.35">
      <c r="B176" s="239">
        <f>'3.1 Gofynion optimaidd N ycnwd '!B60</f>
        <v>0</v>
      </c>
      <c r="C176" s="242">
        <f>'3.1 Gofynion optimaidd N ycnwd '!C60</f>
        <v>0</v>
      </c>
      <c r="D176" s="245"/>
      <c r="E176" s="242" t="str">
        <f>'3.1 Gofynion optimaidd N ycnwd '!F60</f>
        <v>(Blank)</v>
      </c>
      <c r="F176" s="1" t="s">
        <v>4</v>
      </c>
      <c r="G176" s="1"/>
      <c r="H176" s="1"/>
      <c r="I176" s="1"/>
      <c r="J176" s="1"/>
      <c r="K176" s="66">
        <f t="shared" si="16"/>
        <v>0</v>
      </c>
      <c r="L176" s="1"/>
      <c r="M176" s="7"/>
      <c r="N176" s="83">
        <f t="shared" si="17"/>
        <v>0</v>
      </c>
      <c r="O176" s="66">
        <f t="shared" si="18"/>
        <v>0</v>
      </c>
      <c r="P176" s="66">
        <f t="shared" si="19"/>
        <v>0</v>
      </c>
      <c r="Q176" s="92">
        <f t="shared" ref="Q176" si="26">SUM(P176:P178)</f>
        <v>0</v>
      </c>
    </row>
    <row r="177" spans="2:17" x14ac:dyDescent="0.35">
      <c r="B177" s="240"/>
      <c r="C177" s="243"/>
      <c r="D177" s="246"/>
      <c r="E177" s="243"/>
      <c r="F177" s="1" t="s">
        <v>4</v>
      </c>
      <c r="G177" s="1"/>
      <c r="H177" s="1"/>
      <c r="I177" s="1"/>
      <c r="J177" s="1"/>
      <c r="K177" s="66">
        <f t="shared" si="16"/>
        <v>0</v>
      </c>
      <c r="L177" s="1"/>
      <c r="M177" s="7"/>
      <c r="N177" s="83">
        <f t="shared" si="17"/>
        <v>0</v>
      </c>
      <c r="O177" s="66">
        <f t="shared" si="18"/>
        <v>0</v>
      </c>
      <c r="P177" s="66">
        <f t="shared" si="19"/>
        <v>0</v>
      </c>
      <c r="Q177" s="93"/>
    </row>
    <row r="178" spans="2:17" x14ac:dyDescent="0.35">
      <c r="B178" s="241"/>
      <c r="C178" s="244"/>
      <c r="D178" s="247"/>
      <c r="E178" s="244"/>
      <c r="F178" s="1" t="s">
        <v>4</v>
      </c>
      <c r="G178" s="1"/>
      <c r="H178" s="1"/>
      <c r="I178" s="1"/>
      <c r="J178" s="1"/>
      <c r="K178" s="66">
        <f t="shared" si="16"/>
        <v>0</v>
      </c>
      <c r="L178" s="1"/>
      <c r="M178" s="7"/>
      <c r="N178" s="83">
        <f t="shared" si="17"/>
        <v>0</v>
      </c>
      <c r="O178" s="66">
        <f t="shared" si="18"/>
        <v>0</v>
      </c>
      <c r="P178" s="66">
        <f t="shared" si="19"/>
        <v>0</v>
      </c>
      <c r="Q178" s="93"/>
    </row>
    <row r="179" spans="2:17" x14ac:dyDescent="0.35">
      <c r="B179" s="239">
        <f>'3.1 Gofynion optimaidd N ycnwd '!B61</f>
        <v>0</v>
      </c>
      <c r="C179" s="242">
        <f>'3.1 Gofynion optimaidd N ycnwd '!C61</f>
        <v>0</v>
      </c>
      <c r="D179" s="245"/>
      <c r="E179" s="242" t="str">
        <f>'3.1 Gofynion optimaidd N ycnwd '!F61</f>
        <v>(Blank)</v>
      </c>
      <c r="F179" s="1" t="s">
        <v>4</v>
      </c>
      <c r="G179" s="1"/>
      <c r="H179" s="1"/>
      <c r="I179" s="1"/>
      <c r="J179" s="1"/>
      <c r="K179" s="66">
        <f t="shared" si="16"/>
        <v>0</v>
      </c>
      <c r="L179" s="1"/>
      <c r="M179" s="7"/>
      <c r="N179" s="83">
        <f t="shared" si="17"/>
        <v>0</v>
      </c>
      <c r="O179" s="66">
        <f t="shared" si="18"/>
        <v>0</v>
      </c>
      <c r="P179" s="66">
        <f t="shared" si="19"/>
        <v>0</v>
      </c>
      <c r="Q179" s="92">
        <f t="shared" ref="Q179" si="27">SUM(P179:P181)</f>
        <v>0</v>
      </c>
    </row>
    <row r="180" spans="2:17" x14ac:dyDescent="0.35">
      <c r="B180" s="240"/>
      <c r="C180" s="243"/>
      <c r="D180" s="246"/>
      <c r="E180" s="243"/>
      <c r="F180" s="1" t="s">
        <v>4</v>
      </c>
      <c r="G180" s="1"/>
      <c r="H180" s="1"/>
      <c r="I180" s="1"/>
      <c r="J180" s="1"/>
      <c r="K180" s="66">
        <f t="shared" si="16"/>
        <v>0</v>
      </c>
      <c r="L180" s="1"/>
      <c r="M180" s="7"/>
      <c r="N180" s="83">
        <f t="shared" si="17"/>
        <v>0</v>
      </c>
      <c r="O180" s="66">
        <f t="shared" si="18"/>
        <v>0</v>
      </c>
      <c r="P180" s="66">
        <f t="shared" si="19"/>
        <v>0</v>
      </c>
      <c r="Q180" s="93"/>
    </row>
    <row r="181" spans="2:17" x14ac:dyDescent="0.35">
      <c r="B181" s="241"/>
      <c r="C181" s="244"/>
      <c r="D181" s="247"/>
      <c r="E181" s="244"/>
      <c r="F181" s="1" t="s">
        <v>4</v>
      </c>
      <c r="G181" s="1"/>
      <c r="H181" s="1"/>
      <c r="I181" s="1"/>
      <c r="J181" s="1"/>
      <c r="K181" s="66">
        <f t="shared" si="16"/>
        <v>0</v>
      </c>
      <c r="L181" s="1"/>
      <c r="M181" s="7"/>
      <c r="N181" s="83">
        <f t="shared" si="17"/>
        <v>0</v>
      </c>
      <c r="O181" s="66">
        <f t="shared" si="18"/>
        <v>0</v>
      </c>
      <c r="P181" s="66">
        <f t="shared" si="19"/>
        <v>0</v>
      </c>
      <c r="Q181" s="93"/>
    </row>
    <row r="182" spans="2:17" x14ac:dyDescent="0.35">
      <c r="B182" s="239">
        <f>'3.1 Gofynion optimaidd N ycnwd '!B62</f>
        <v>0</v>
      </c>
      <c r="C182" s="242">
        <f>'3.1 Gofynion optimaidd N ycnwd '!C62</f>
        <v>0</v>
      </c>
      <c r="D182" s="245"/>
      <c r="E182" s="242" t="str">
        <f>'3.1 Gofynion optimaidd N ycnwd '!F62</f>
        <v>(Blank)</v>
      </c>
      <c r="F182" s="1" t="s">
        <v>4</v>
      </c>
      <c r="G182" s="1"/>
      <c r="H182" s="1"/>
      <c r="I182" s="1"/>
      <c r="J182" s="1"/>
      <c r="K182" s="66">
        <f t="shared" si="16"/>
        <v>0</v>
      </c>
      <c r="L182" s="1"/>
      <c r="M182" s="7"/>
      <c r="N182" s="83">
        <f t="shared" si="17"/>
        <v>0</v>
      </c>
      <c r="O182" s="66">
        <f t="shared" si="18"/>
        <v>0</v>
      </c>
      <c r="P182" s="66">
        <f t="shared" si="19"/>
        <v>0</v>
      </c>
      <c r="Q182" s="92">
        <f t="shared" ref="Q182" si="28">SUM(P182:P184)</f>
        <v>0</v>
      </c>
    </row>
    <row r="183" spans="2:17" x14ac:dyDescent="0.35">
      <c r="B183" s="240"/>
      <c r="C183" s="243"/>
      <c r="D183" s="246"/>
      <c r="E183" s="243"/>
      <c r="F183" s="1" t="s">
        <v>4</v>
      </c>
      <c r="G183" s="1"/>
      <c r="H183" s="1"/>
      <c r="I183" s="1"/>
      <c r="J183" s="1"/>
      <c r="K183" s="66">
        <f t="shared" si="16"/>
        <v>0</v>
      </c>
      <c r="L183" s="1"/>
      <c r="M183" s="7"/>
      <c r="N183" s="83">
        <f t="shared" si="17"/>
        <v>0</v>
      </c>
      <c r="O183" s="66">
        <f t="shared" si="18"/>
        <v>0</v>
      </c>
      <c r="P183" s="66">
        <f t="shared" si="19"/>
        <v>0</v>
      </c>
      <c r="Q183" s="93"/>
    </row>
    <row r="184" spans="2:17" x14ac:dyDescent="0.35">
      <c r="B184" s="241"/>
      <c r="C184" s="244"/>
      <c r="D184" s="247"/>
      <c r="E184" s="244"/>
      <c r="F184" s="1" t="s">
        <v>4</v>
      </c>
      <c r="G184" s="1"/>
      <c r="H184" s="1"/>
      <c r="I184" s="1"/>
      <c r="J184" s="1"/>
      <c r="K184" s="66">
        <f t="shared" si="16"/>
        <v>0</v>
      </c>
      <c r="L184" s="1"/>
      <c r="M184" s="7"/>
      <c r="N184" s="83">
        <f t="shared" si="17"/>
        <v>0</v>
      </c>
      <c r="O184" s="66">
        <f t="shared" si="18"/>
        <v>0</v>
      </c>
      <c r="P184" s="66">
        <f t="shared" si="19"/>
        <v>0</v>
      </c>
      <c r="Q184" s="93"/>
    </row>
    <row r="185" spans="2:17" x14ac:dyDescent="0.35">
      <c r="B185" s="239">
        <f>'3.1 Gofynion optimaidd N ycnwd '!B63</f>
        <v>0</v>
      </c>
      <c r="C185" s="242">
        <f>'3.1 Gofynion optimaidd N ycnwd '!C63</f>
        <v>0</v>
      </c>
      <c r="D185" s="245"/>
      <c r="E185" s="242" t="str">
        <f>'3.1 Gofynion optimaidd N ycnwd '!F63</f>
        <v>(Blank)</v>
      </c>
      <c r="F185" s="1" t="s">
        <v>4</v>
      </c>
      <c r="G185" s="1"/>
      <c r="H185" s="1"/>
      <c r="I185" s="1"/>
      <c r="J185" s="1"/>
      <c r="K185" s="66">
        <f t="shared" si="16"/>
        <v>0</v>
      </c>
      <c r="L185" s="1"/>
      <c r="M185" s="7"/>
      <c r="N185" s="83">
        <f t="shared" si="17"/>
        <v>0</v>
      </c>
      <c r="O185" s="66">
        <f t="shared" si="18"/>
        <v>0</v>
      </c>
      <c r="P185" s="66">
        <f t="shared" si="19"/>
        <v>0</v>
      </c>
      <c r="Q185" s="92">
        <f t="shared" ref="Q185" si="29">SUM(P185:P187)</f>
        <v>0</v>
      </c>
    </row>
    <row r="186" spans="2:17" x14ac:dyDescent="0.35">
      <c r="B186" s="240"/>
      <c r="C186" s="243"/>
      <c r="D186" s="246"/>
      <c r="E186" s="243"/>
      <c r="F186" s="1" t="s">
        <v>4</v>
      </c>
      <c r="G186" s="1"/>
      <c r="H186" s="1"/>
      <c r="I186" s="1"/>
      <c r="J186" s="1"/>
      <c r="K186" s="66">
        <f t="shared" si="16"/>
        <v>0</v>
      </c>
      <c r="L186" s="1"/>
      <c r="M186" s="7"/>
      <c r="N186" s="83">
        <f t="shared" si="17"/>
        <v>0</v>
      </c>
      <c r="O186" s="66">
        <f t="shared" si="18"/>
        <v>0</v>
      </c>
      <c r="P186" s="66">
        <f t="shared" si="19"/>
        <v>0</v>
      </c>
      <c r="Q186" s="93"/>
    </row>
    <row r="187" spans="2:17" x14ac:dyDescent="0.35">
      <c r="B187" s="241"/>
      <c r="C187" s="244"/>
      <c r="D187" s="247"/>
      <c r="E187" s="244"/>
      <c r="F187" s="1" t="s">
        <v>4</v>
      </c>
      <c r="G187" s="1"/>
      <c r="H187" s="1"/>
      <c r="I187" s="1"/>
      <c r="J187" s="1"/>
      <c r="K187" s="66">
        <f t="shared" si="16"/>
        <v>0</v>
      </c>
      <c r="L187" s="1"/>
      <c r="M187" s="7"/>
      <c r="N187" s="83">
        <f t="shared" si="17"/>
        <v>0</v>
      </c>
      <c r="O187" s="66">
        <f t="shared" si="18"/>
        <v>0</v>
      </c>
      <c r="P187" s="66">
        <f t="shared" si="19"/>
        <v>0</v>
      </c>
      <c r="Q187" s="93"/>
    </row>
    <row r="188" spans="2:17" x14ac:dyDescent="0.35">
      <c r="B188" s="239">
        <f>'3.1 Gofynion optimaidd N ycnwd '!B64</f>
        <v>0</v>
      </c>
      <c r="C188" s="242">
        <f>'3.1 Gofynion optimaidd N ycnwd '!C64</f>
        <v>0</v>
      </c>
      <c r="D188" s="245"/>
      <c r="E188" s="242" t="str">
        <f>'3.1 Gofynion optimaidd N ycnwd '!F64</f>
        <v>(Blank)</v>
      </c>
      <c r="F188" s="1" t="s">
        <v>4</v>
      </c>
      <c r="G188" s="1"/>
      <c r="H188" s="1"/>
      <c r="I188" s="1"/>
      <c r="J188" s="1"/>
      <c r="K188" s="66">
        <f t="shared" si="16"/>
        <v>0</v>
      </c>
      <c r="L188" s="1"/>
      <c r="M188" s="7"/>
      <c r="N188" s="83">
        <f t="shared" si="17"/>
        <v>0</v>
      </c>
      <c r="O188" s="66">
        <f t="shared" si="18"/>
        <v>0</v>
      </c>
      <c r="P188" s="66">
        <f t="shared" si="19"/>
        <v>0</v>
      </c>
      <c r="Q188" s="92">
        <f t="shared" ref="Q188" si="30">SUM(P188:P190)</f>
        <v>0</v>
      </c>
    </row>
    <row r="189" spans="2:17" x14ac:dyDescent="0.35">
      <c r="B189" s="240"/>
      <c r="C189" s="243"/>
      <c r="D189" s="246"/>
      <c r="E189" s="243"/>
      <c r="F189" s="1" t="s">
        <v>4</v>
      </c>
      <c r="G189" s="1"/>
      <c r="H189" s="1"/>
      <c r="I189" s="1"/>
      <c r="J189" s="1"/>
      <c r="K189" s="66">
        <f t="shared" si="16"/>
        <v>0</v>
      </c>
      <c r="L189" s="1"/>
      <c r="M189" s="7"/>
      <c r="N189" s="83">
        <f t="shared" si="17"/>
        <v>0</v>
      </c>
      <c r="O189" s="66">
        <f t="shared" si="18"/>
        <v>0</v>
      </c>
      <c r="P189" s="66">
        <f t="shared" si="19"/>
        <v>0</v>
      </c>
      <c r="Q189" s="93"/>
    </row>
    <row r="190" spans="2:17" x14ac:dyDescent="0.35">
      <c r="B190" s="241"/>
      <c r="C190" s="244"/>
      <c r="D190" s="247"/>
      <c r="E190" s="244"/>
      <c r="F190" s="1" t="s">
        <v>4</v>
      </c>
      <c r="G190" s="1"/>
      <c r="H190" s="1"/>
      <c r="I190" s="1"/>
      <c r="J190" s="1"/>
      <c r="K190" s="66">
        <f t="shared" si="16"/>
        <v>0</v>
      </c>
      <c r="L190" s="1"/>
      <c r="M190" s="7"/>
      <c r="N190" s="83">
        <f t="shared" si="17"/>
        <v>0</v>
      </c>
      <c r="O190" s="66">
        <f t="shared" si="18"/>
        <v>0</v>
      </c>
      <c r="P190" s="66">
        <f t="shared" si="19"/>
        <v>0</v>
      </c>
      <c r="Q190" s="93"/>
    </row>
    <row r="191" spans="2:17" x14ac:dyDescent="0.35">
      <c r="B191" s="239">
        <f>'3.1 Gofynion optimaidd N ycnwd '!B65</f>
        <v>0</v>
      </c>
      <c r="C191" s="242">
        <f>'3.1 Gofynion optimaidd N ycnwd '!C65</f>
        <v>0</v>
      </c>
      <c r="D191" s="245"/>
      <c r="E191" s="242" t="str">
        <f>'3.1 Gofynion optimaidd N ycnwd '!F65</f>
        <v>(Blank)</v>
      </c>
      <c r="F191" s="1" t="s">
        <v>4</v>
      </c>
      <c r="G191" s="1"/>
      <c r="H191" s="1"/>
      <c r="I191" s="1"/>
      <c r="J191" s="1"/>
      <c r="K191" s="66">
        <f t="shared" si="16"/>
        <v>0</v>
      </c>
      <c r="L191" s="1"/>
      <c r="M191" s="7"/>
      <c r="N191" s="83">
        <f t="shared" si="17"/>
        <v>0</v>
      </c>
      <c r="O191" s="66">
        <f t="shared" si="18"/>
        <v>0</v>
      </c>
      <c r="P191" s="66">
        <f t="shared" si="19"/>
        <v>0</v>
      </c>
      <c r="Q191" s="92">
        <f t="shared" ref="Q191" si="31">SUM(P191:P193)</f>
        <v>0</v>
      </c>
    </row>
    <row r="192" spans="2:17" x14ac:dyDescent="0.35">
      <c r="B192" s="240"/>
      <c r="C192" s="243"/>
      <c r="D192" s="246"/>
      <c r="E192" s="243"/>
      <c r="F192" s="1" t="s">
        <v>4</v>
      </c>
      <c r="G192" s="1"/>
      <c r="H192" s="1"/>
      <c r="I192" s="1"/>
      <c r="J192" s="1"/>
      <c r="K192" s="66">
        <f t="shared" si="16"/>
        <v>0</v>
      </c>
      <c r="L192" s="1"/>
      <c r="M192" s="7"/>
      <c r="N192" s="83">
        <f t="shared" si="17"/>
        <v>0</v>
      </c>
      <c r="O192" s="66">
        <f t="shared" si="18"/>
        <v>0</v>
      </c>
      <c r="P192" s="66">
        <f t="shared" si="19"/>
        <v>0</v>
      </c>
      <c r="Q192" s="93"/>
    </row>
    <row r="193" spans="2:17" x14ac:dyDescent="0.35">
      <c r="B193" s="241"/>
      <c r="C193" s="244"/>
      <c r="D193" s="247"/>
      <c r="E193" s="244"/>
      <c r="F193" s="1" t="s">
        <v>4</v>
      </c>
      <c r="G193" s="1"/>
      <c r="H193" s="1"/>
      <c r="I193" s="1"/>
      <c r="J193" s="1"/>
      <c r="K193" s="66">
        <f t="shared" si="16"/>
        <v>0</v>
      </c>
      <c r="L193" s="1"/>
      <c r="M193" s="7"/>
      <c r="N193" s="83">
        <f t="shared" si="17"/>
        <v>0</v>
      </c>
      <c r="O193" s="66">
        <f t="shared" si="18"/>
        <v>0</v>
      </c>
      <c r="P193" s="66">
        <f t="shared" si="19"/>
        <v>0</v>
      </c>
      <c r="Q193" s="93"/>
    </row>
    <row r="194" spans="2:17" x14ac:dyDescent="0.35">
      <c r="B194" s="239">
        <f>'3.1 Gofynion optimaidd N ycnwd '!B66</f>
        <v>0</v>
      </c>
      <c r="C194" s="242">
        <f>'3.1 Gofynion optimaidd N ycnwd '!C66</f>
        <v>0</v>
      </c>
      <c r="D194" s="245"/>
      <c r="E194" s="242" t="str">
        <f>'3.1 Gofynion optimaidd N ycnwd '!F66</f>
        <v>(Blank)</v>
      </c>
      <c r="F194" s="1" t="s">
        <v>4</v>
      </c>
      <c r="G194" s="1"/>
      <c r="H194" s="1"/>
      <c r="I194" s="1"/>
      <c r="J194" s="1"/>
      <c r="K194" s="66">
        <f t="shared" si="16"/>
        <v>0</v>
      </c>
      <c r="L194" s="1"/>
      <c r="M194" s="7"/>
      <c r="N194" s="83">
        <f t="shared" si="17"/>
        <v>0</v>
      </c>
      <c r="O194" s="66">
        <f t="shared" si="18"/>
        <v>0</v>
      </c>
      <c r="P194" s="66">
        <f t="shared" si="19"/>
        <v>0</v>
      </c>
      <c r="Q194" s="92">
        <f t="shared" ref="Q194" si="32">SUM(P194:P196)</f>
        <v>0</v>
      </c>
    </row>
    <row r="195" spans="2:17" x14ac:dyDescent="0.35">
      <c r="B195" s="240"/>
      <c r="C195" s="243"/>
      <c r="D195" s="246"/>
      <c r="E195" s="243"/>
      <c r="F195" s="1" t="s">
        <v>4</v>
      </c>
      <c r="G195" s="1"/>
      <c r="H195" s="1"/>
      <c r="I195" s="1"/>
      <c r="J195" s="1"/>
      <c r="K195" s="66">
        <f t="shared" si="16"/>
        <v>0</v>
      </c>
      <c r="L195" s="1"/>
      <c r="M195" s="7"/>
      <c r="N195" s="83">
        <f t="shared" si="17"/>
        <v>0</v>
      </c>
      <c r="O195" s="66">
        <f t="shared" si="18"/>
        <v>0</v>
      </c>
      <c r="P195" s="66">
        <f t="shared" si="19"/>
        <v>0</v>
      </c>
      <c r="Q195" s="93"/>
    </row>
    <row r="196" spans="2:17" x14ac:dyDescent="0.35">
      <c r="B196" s="241"/>
      <c r="C196" s="244"/>
      <c r="D196" s="247"/>
      <c r="E196" s="244"/>
      <c r="F196" s="1" t="s">
        <v>4</v>
      </c>
      <c r="G196" s="1"/>
      <c r="H196" s="1"/>
      <c r="I196" s="1"/>
      <c r="J196" s="1"/>
      <c r="K196" s="66">
        <f t="shared" si="16"/>
        <v>0</v>
      </c>
      <c r="L196" s="1"/>
      <c r="M196" s="7"/>
      <c r="N196" s="83">
        <f t="shared" si="17"/>
        <v>0</v>
      </c>
      <c r="O196" s="66">
        <f t="shared" si="18"/>
        <v>0</v>
      </c>
      <c r="P196" s="66">
        <f t="shared" si="19"/>
        <v>0</v>
      </c>
      <c r="Q196" s="93"/>
    </row>
    <row r="197" spans="2:17" x14ac:dyDescent="0.35">
      <c r="B197" s="239">
        <f>'3.1 Gofynion optimaidd N ycnwd '!B67</f>
        <v>0</v>
      </c>
      <c r="C197" s="242">
        <f>'3.1 Gofynion optimaidd N ycnwd '!C67</f>
        <v>0</v>
      </c>
      <c r="D197" s="245"/>
      <c r="E197" s="242" t="str">
        <f>'3.1 Gofynion optimaidd N ycnwd '!F67</f>
        <v>(Blank)</v>
      </c>
      <c r="F197" s="1" t="s">
        <v>4</v>
      </c>
      <c r="G197" s="1"/>
      <c r="H197" s="1"/>
      <c r="I197" s="1"/>
      <c r="J197" s="1"/>
      <c r="K197" s="66">
        <f t="shared" si="16"/>
        <v>0</v>
      </c>
      <c r="L197" s="1"/>
      <c r="M197" s="7"/>
      <c r="N197" s="83">
        <f t="shared" si="17"/>
        <v>0</v>
      </c>
      <c r="O197" s="66">
        <f t="shared" si="18"/>
        <v>0</v>
      </c>
      <c r="P197" s="66">
        <f t="shared" si="19"/>
        <v>0</v>
      </c>
      <c r="Q197" s="92">
        <f t="shared" ref="Q197" si="33">SUM(P197:P199)</f>
        <v>0</v>
      </c>
    </row>
    <row r="198" spans="2:17" x14ac:dyDescent="0.35">
      <c r="B198" s="240"/>
      <c r="C198" s="243"/>
      <c r="D198" s="246"/>
      <c r="E198" s="243"/>
      <c r="F198" s="1" t="s">
        <v>4</v>
      </c>
      <c r="G198" s="1"/>
      <c r="H198" s="1"/>
      <c r="I198" s="1"/>
      <c r="J198" s="1"/>
      <c r="K198" s="66">
        <f t="shared" si="16"/>
        <v>0</v>
      </c>
      <c r="L198" s="1"/>
      <c r="M198" s="7"/>
      <c r="N198" s="83">
        <f t="shared" si="17"/>
        <v>0</v>
      </c>
      <c r="O198" s="66">
        <f t="shared" si="18"/>
        <v>0</v>
      </c>
      <c r="P198" s="66">
        <f t="shared" si="19"/>
        <v>0</v>
      </c>
      <c r="Q198" s="93"/>
    </row>
    <row r="199" spans="2:17" x14ac:dyDescent="0.35">
      <c r="B199" s="241"/>
      <c r="C199" s="244"/>
      <c r="D199" s="247"/>
      <c r="E199" s="244"/>
      <c r="F199" s="1" t="s">
        <v>4</v>
      </c>
      <c r="G199" s="1"/>
      <c r="H199" s="1"/>
      <c r="I199" s="1"/>
      <c r="J199" s="1"/>
      <c r="K199" s="66">
        <f t="shared" si="16"/>
        <v>0</v>
      </c>
      <c r="L199" s="1"/>
      <c r="M199" s="7"/>
      <c r="N199" s="83">
        <f t="shared" si="17"/>
        <v>0</v>
      </c>
      <c r="O199" s="66">
        <f t="shared" si="18"/>
        <v>0</v>
      </c>
      <c r="P199" s="66">
        <f t="shared" si="19"/>
        <v>0</v>
      </c>
      <c r="Q199" s="93"/>
    </row>
    <row r="200" spans="2:17" x14ac:dyDescent="0.35">
      <c r="B200" s="239">
        <f>'3.1 Gofynion optimaidd N ycnwd '!B68</f>
        <v>0</v>
      </c>
      <c r="C200" s="242">
        <f>'3.1 Gofynion optimaidd N ycnwd '!C68</f>
        <v>0</v>
      </c>
      <c r="D200" s="245"/>
      <c r="E200" s="242" t="str">
        <f>'3.1 Gofynion optimaidd N ycnwd '!F68</f>
        <v>(Blank)</v>
      </c>
      <c r="F200" s="1" t="s">
        <v>4</v>
      </c>
      <c r="G200" s="1"/>
      <c r="H200" s="1"/>
      <c r="I200" s="1"/>
      <c r="J200" s="1"/>
      <c r="K200" s="66">
        <f t="shared" si="16"/>
        <v>0</v>
      </c>
      <c r="L200" s="1"/>
      <c r="M200" s="7"/>
      <c r="N200" s="83">
        <f t="shared" si="17"/>
        <v>0</v>
      </c>
      <c r="O200" s="66">
        <f t="shared" si="18"/>
        <v>0</v>
      </c>
      <c r="P200" s="66">
        <f t="shared" si="19"/>
        <v>0</v>
      </c>
      <c r="Q200" s="92">
        <f t="shared" ref="Q200" si="34">SUM(P200:P202)</f>
        <v>0</v>
      </c>
    </row>
    <row r="201" spans="2:17" x14ac:dyDescent="0.35">
      <c r="B201" s="240"/>
      <c r="C201" s="243"/>
      <c r="D201" s="246"/>
      <c r="E201" s="243"/>
      <c r="F201" s="1" t="s">
        <v>4</v>
      </c>
      <c r="G201" s="1"/>
      <c r="H201" s="1"/>
      <c r="I201" s="1"/>
      <c r="J201" s="1"/>
      <c r="K201" s="66">
        <f t="shared" si="16"/>
        <v>0</v>
      </c>
      <c r="L201" s="1"/>
      <c r="M201" s="7"/>
      <c r="N201" s="83">
        <f t="shared" si="17"/>
        <v>0</v>
      </c>
      <c r="O201" s="66">
        <f t="shared" si="18"/>
        <v>0</v>
      </c>
      <c r="P201" s="66">
        <f t="shared" si="19"/>
        <v>0</v>
      </c>
      <c r="Q201" s="93"/>
    </row>
    <row r="202" spans="2:17" x14ac:dyDescent="0.35">
      <c r="B202" s="241"/>
      <c r="C202" s="244"/>
      <c r="D202" s="247"/>
      <c r="E202" s="244"/>
      <c r="F202" s="1" t="s">
        <v>4</v>
      </c>
      <c r="G202" s="1"/>
      <c r="H202" s="1"/>
      <c r="I202" s="1"/>
      <c r="J202" s="1"/>
      <c r="K202" s="66">
        <f t="shared" si="16"/>
        <v>0</v>
      </c>
      <c r="L202" s="1"/>
      <c r="M202" s="7"/>
      <c r="N202" s="83">
        <f t="shared" si="17"/>
        <v>0</v>
      </c>
      <c r="O202" s="66">
        <f t="shared" si="18"/>
        <v>0</v>
      </c>
      <c r="P202" s="66">
        <f t="shared" si="19"/>
        <v>0</v>
      </c>
      <c r="Q202" s="93"/>
    </row>
    <row r="203" spans="2:17" x14ac:dyDescent="0.35">
      <c r="B203" s="239">
        <f>'3.1 Gofynion optimaidd N ycnwd '!B69</f>
        <v>0</v>
      </c>
      <c r="C203" s="242">
        <f>'3.1 Gofynion optimaidd N ycnwd '!C69</f>
        <v>0</v>
      </c>
      <c r="D203" s="245"/>
      <c r="E203" s="242" t="str">
        <f>'3.1 Gofynion optimaidd N ycnwd '!F69</f>
        <v>(Blank)</v>
      </c>
      <c r="F203" s="1" t="s">
        <v>4</v>
      </c>
      <c r="G203" s="1"/>
      <c r="H203" s="1"/>
      <c r="I203" s="1"/>
      <c r="J203" s="1"/>
      <c r="K203" s="66">
        <f t="shared" si="16"/>
        <v>0</v>
      </c>
      <c r="L203" s="1"/>
      <c r="M203" s="7"/>
      <c r="N203" s="83">
        <f t="shared" si="17"/>
        <v>0</v>
      </c>
      <c r="O203" s="66">
        <f t="shared" si="18"/>
        <v>0</v>
      </c>
      <c r="P203" s="66">
        <f t="shared" si="19"/>
        <v>0</v>
      </c>
      <c r="Q203" s="92">
        <f t="shared" ref="Q203" si="35">SUM(P203:P205)</f>
        <v>0</v>
      </c>
    </row>
    <row r="204" spans="2:17" x14ac:dyDescent="0.35">
      <c r="B204" s="240"/>
      <c r="C204" s="243"/>
      <c r="D204" s="246"/>
      <c r="E204" s="243"/>
      <c r="F204" s="1" t="s">
        <v>4</v>
      </c>
      <c r="G204" s="1"/>
      <c r="H204" s="1"/>
      <c r="I204" s="1"/>
      <c r="J204" s="1"/>
      <c r="K204" s="66">
        <f t="shared" si="16"/>
        <v>0</v>
      </c>
      <c r="L204" s="1"/>
      <c r="M204" s="7"/>
      <c r="N204" s="83">
        <f t="shared" si="17"/>
        <v>0</v>
      </c>
      <c r="O204" s="66">
        <f t="shared" si="18"/>
        <v>0</v>
      </c>
      <c r="P204" s="66">
        <f t="shared" si="19"/>
        <v>0</v>
      </c>
      <c r="Q204" s="93"/>
    </row>
    <row r="205" spans="2:17" x14ac:dyDescent="0.35">
      <c r="B205" s="241"/>
      <c r="C205" s="244"/>
      <c r="D205" s="247"/>
      <c r="E205" s="244"/>
      <c r="F205" s="1" t="s">
        <v>4</v>
      </c>
      <c r="G205" s="1"/>
      <c r="H205" s="1"/>
      <c r="I205" s="1"/>
      <c r="J205" s="1"/>
      <c r="K205" s="66">
        <f t="shared" si="16"/>
        <v>0</v>
      </c>
      <c r="L205" s="1"/>
      <c r="M205" s="7"/>
      <c r="N205" s="83">
        <f t="shared" si="17"/>
        <v>0</v>
      </c>
      <c r="O205" s="66">
        <f t="shared" si="18"/>
        <v>0</v>
      </c>
      <c r="P205" s="66">
        <f t="shared" si="19"/>
        <v>0</v>
      </c>
      <c r="Q205" s="93"/>
    </row>
    <row r="206" spans="2:17" x14ac:dyDescent="0.35">
      <c r="B206" s="239">
        <f>'3.1 Gofynion optimaidd N ycnwd '!B70</f>
        <v>0</v>
      </c>
      <c r="C206" s="242">
        <f>'3.1 Gofynion optimaidd N ycnwd '!C70</f>
        <v>0</v>
      </c>
      <c r="D206" s="245"/>
      <c r="E206" s="242" t="str">
        <f>'3.1 Gofynion optimaidd N ycnwd '!F70</f>
        <v>(Blank)</v>
      </c>
      <c r="F206" s="1" t="s">
        <v>4</v>
      </c>
      <c r="G206" s="1"/>
      <c r="H206" s="1"/>
      <c r="I206" s="1"/>
      <c r="J206" s="1"/>
      <c r="K206" s="66">
        <f t="shared" si="16"/>
        <v>0</v>
      </c>
      <c r="L206" s="1"/>
      <c r="M206" s="7"/>
      <c r="N206" s="83">
        <f t="shared" si="17"/>
        <v>0</v>
      </c>
      <c r="O206" s="66">
        <f t="shared" si="18"/>
        <v>0</v>
      </c>
      <c r="P206" s="66">
        <f t="shared" si="19"/>
        <v>0</v>
      </c>
      <c r="Q206" s="92">
        <f t="shared" ref="Q206" si="36">SUM(P206:P208)</f>
        <v>0</v>
      </c>
    </row>
    <row r="207" spans="2:17" x14ac:dyDescent="0.35">
      <c r="B207" s="240"/>
      <c r="C207" s="243"/>
      <c r="D207" s="246"/>
      <c r="E207" s="243"/>
      <c r="F207" s="1" t="s">
        <v>4</v>
      </c>
      <c r="G207" s="1"/>
      <c r="H207" s="1"/>
      <c r="I207" s="1"/>
      <c r="J207" s="1"/>
      <c r="K207" s="66">
        <f t="shared" si="16"/>
        <v>0</v>
      </c>
      <c r="L207" s="1"/>
      <c r="M207" s="7"/>
      <c r="N207" s="83">
        <f t="shared" si="17"/>
        <v>0</v>
      </c>
      <c r="O207" s="66">
        <f t="shared" si="18"/>
        <v>0</v>
      </c>
      <c r="P207" s="66">
        <f t="shared" si="19"/>
        <v>0</v>
      </c>
      <c r="Q207" s="93"/>
    </row>
    <row r="208" spans="2:17" x14ac:dyDescent="0.35">
      <c r="B208" s="241"/>
      <c r="C208" s="244"/>
      <c r="D208" s="247"/>
      <c r="E208" s="244"/>
      <c r="F208" s="1" t="s">
        <v>4</v>
      </c>
      <c r="G208" s="1"/>
      <c r="H208" s="1"/>
      <c r="I208" s="1"/>
      <c r="J208" s="1"/>
      <c r="K208" s="66">
        <f t="shared" si="16"/>
        <v>0</v>
      </c>
      <c r="L208" s="1"/>
      <c r="M208" s="7"/>
      <c r="N208" s="83">
        <f t="shared" si="17"/>
        <v>0</v>
      </c>
      <c r="O208" s="66">
        <f t="shared" si="18"/>
        <v>0</v>
      </c>
      <c r="P208" s="66">
        <f t="shared" si="19"/>
        <v>0</v>
      </c>
      <c r="Q208" s="93"/>
    </row>
    <row r="209" spans="2:17" x14ac:dyDescent="0.35">
      <c r="B209" s="239">
        <f>'3.1 Gofynion optimaidd N ycnwd '!B71</f>
        <v>0</v>
      </c>
      <c r="C209" s="242">
        <f>'3.1 Gofynion optimaidd N ycnwd '!C71</f>
        <v>0</v>
      </c>
      <c r="D209" s="245"/>
      <c r="E209" s="242" t="str">
        <f>'3.1 Gofynion optimaidd N ycnwd '!F71</f>
        <v>(Blank)</v>
      </c>
      <c r="F209" s="1" t="s">
        <v>4</v>
      </c>
      <c r="G209" s="1"/>
      <c r="H209" s="1"/>
      <c r="I209" s="1"/>
      <c r="J209" s="1"/>
      <c r="K209" s="66">
        <f t="shared" si="16"/>
        <v>0</v>
      </c>
      <c r="L209" s="1"/>
      <c r="M209" s="7"/>
      <c r="N209" s="83">
        <f t="shared" si="17"/>
        <v>0</v>
      </c>
      <c r="O209" s="66">
        <f t="shared" si="18"/>
        <v>0</v>
      </c>
      <c r="P209" s="66">
        <f t="shared" si="19"/>
        <v>0</v>
      </c>
      <c r="Q209" s="92">
        <f t="shared" ref="Q209" si="37">SUM(P209:P211)</f>
        <v>0</v>
      </c>
    </row>
    <row r="210" spans="2:17" x14ac:dyDescent="0.35">
      <c r="B210" s="240"/>
      <c r="C210" s="243"/>
      <c r="D210" s="246"/>
      <c r="E210" s="243"/>
      <c r="F210" s="1" t="s">
        <v>4</v>
      </c>
      <c r="G210" s="1"/>
      <c r="H210" s="1"/>
      <c r="I210" s="1"/>
      <c r="J210" s="1"/>
      <c r="K210" s="66">
        <f t="shared" si="16"/>
        <v>0</v>
      </c>
      <c r="L210" s="1"/>
      <c r="M210" s="7"/>
      <c r="N210" s="83">
        <f t="shared" si="17"/>
        <v>0</v>
      </c>
      <c r="O210" s="66">
        <f t="shared" si="18"/>
        <v>0</v>
      </c>
      <c r="P210" s="66">
        <f t="shared" si="19"/>
        <v>0</v>
      </c>
      <c r="Q210" s="93"/>
    </row>
    <row r="211" spans="2:17" x14ac:dyDescent="0.35">
      <c r="B211" s="241"/>
      <c r="C211" s="244"/>
      <c r="D211" s="247"/>
      <c r="E211" s="244"/>
      <c r="F211" s="1" t="s">
        <v>4</v>
      </c>
      <c r="G211" s="1"/>
      <c r="H211" s="1"/>
      <c r="I211" s="1"/>
      <c r="J211" s="1"/>
      <c r="K211" s="66">
        <f t="shared" si="16"/>
        <v>0</v>
      </c>
      <c r="L211" s="1"/>
      <c r="M211" s="7"/>
      <c r="N211" s="83">
        <f t="shared" si="17"/>
        <v>0</v>
      </c>
      <c r="O211" s="66">
        <f t="shared" si="18"/>
        <v>0</v>
      </c>
      <c r="P211" s="66">
        <f t="shared" si="19"/>
        <v>0</v>
      </c>
      <c r="Q211" s="93"/>
    </row>
    <row r="212" spans="2:17" x14ac:dyDescent="0.35">
      <c r="B212" s="239">
        <f>'3.1 Gofynion optimaidd N ycnwd '!B72</f>
        <v>0</v>
      </c>
      <c r="C212" s="242">
        <f>'3.1 Gofynion optimaidd N ycnwd '!C72</f>
        <v>0</v>
      </c>
      <c r="D212" s="245"/>
      <c r="E212" s="242" t="str">
        <f>'3.1 Gofynion optimaidd N ycnwd '!F72</f>
        <v>(Blank)</v>
      </c>
      <c r="F212" s="1" t="s">
        <v>4</v>
      </c>
      <c r="G212" s="1"/>
      <c r="H212" s="1"/>
      <c r="I212" s="1"/>
      <c r="J212" s="1"/>
      <c r="K212" s="66">
        <f t="shared" si="16"/>
        <v>0</v>
      </c>
      <c r="L212" s="1"/>
      <c r="M212" s="7"/>
      <c r="N212" s="83">
        <f t="shared" si="17"/>
        <v>0</v>
      </c>
      <c r="O212" s="66">
        <f t="shared" si="18"/>
        <v>0</v>
      </c>
      <c r="P212" s="66">
        <f t="shared" si="19"/>
        <v>0</v>
      </c>
      <c r="Q212" s="92">
        <f t="shared" ref="Q212" si="38">SUM(P212:P214)</f>
        <v>0</v>
      </c>
    </row>
    <row r="213" spans="2:17" x14ac:dyDescent="0.35">
      <c r="B213" s="240"/>
      <c r="C213" s="243"/>
      <c r="D213" s="246"/>
      <c r="E213" s="243"/>
      <c r="F213" s="1" t="s">
        <v>4</v>
      </c>
      <c r="G213" s="1"/>
      <c r="H213" s="1"/>
      <c r="I213" s="1"/>
      <c r="J213" s="1"/>
      <c r="K213" s="66">
        <f t="shared" si="16"/>
        <v>0</v>
      </c>
      <c r="L213" s="1"/>
      <c r="M213" s="7"/>
      <c r="N213" s="83">
        <f t="shared" si="17"/>
        <v>0</v>
      </c>
      <c r="O213" s="66">
        <f t="shared" si="18"/>
        <v>0</v>
      </c>
      <c r="P213" s="66">
        <f t="shared" si="19"/>
        <v>0</v>
      </c>
      <c r="Q213" s="93"/>
    </row>
    <row r="214" spans="2:17" x14ac:dyDescent="0.35">
      <c r="B214" s="241"/>
      <c r="C214" s="244"/>
      <c r="D214" s="247"/>
      <c r="E214" s="244"/>
      <c r="F214" s="1" t="s">
        <v>4</v>
      </c>
      <c r="G214" s="1"/>
      <c r="H214" s="1"/>
      <c r="I214" s="1"/>
      <c r="J214" s="1"/>
      <c r="K214" s="66">
        <f t="shared" si="16"/>
        <v>0</v>
      </c>
      <c r="L214" s="1"/>
      <c r="M214" s="7"/>
      <c r="N214" s="83">
        <f t="shared" si="17"/>
        <v>0</v>
      </c>
      <c r="O214" s="66">
        <f t="shared" si="18"/>
        <v>0</v>
      </c>
      <c r="P214" s="66">
        <f t="shared" si="19"/>
        <v>0</v>
      </c>
      <c r="Q214" s="93"/>
    </row>
    <row r="215" spans="2:17" x14ac:dyDescent="0.35">
      <c r="B215" s="239">
        <f>'3.1 Gofynion optimaidd N ycnwd '!B73</f>
        <v>0</v>
      </c>
      <c r="C215" s="242">
        <f>'3.1 Gofynion optimaidd N ycnwd '!C73</f>
        <v>0</v>
      </c>
      <c r="D215" s="245"/>
      <c r="E215" s="242" t="str">
        <f>'3.1 Gofynion optimaidd N ycnwd '!F73</f>
        <v>(Blank)</v>
      </c>
      <c r="F215" s="1" t="s">
        <v>4</v>
      </c>
      <c r="G215" s="1"/>
      <c r="H215" s="1"/>
      <c r="I215" s="1"/>
      <c r="J215" s="1"/>
      <c r="K215" s="66">
        <f t="shared" si="16"/>
        <v>0</v>
      </c>
      <c r="L215" s="1"/>
      <c r="M215" s="7"/>
      <c r="N215" s="83">
        <f t="shared" si="17"/>
        <v>0</v>
      </c>
      <c r="O215" s="66">
        <f t="shared" si="18"/>
        <v>0</v>
      </c>
      <c r="P215" s="66">
        <f t="shared" si="19"/>
        <v>0</v>
      </c>
      <c r="Q215" s="92">
        <f t="shared" ref="Q215" si="39">SUM(P215:P217)</f>
        <v>0</v>
      </c>
    </row>
    <row r="216" spans="2:17" x14ac:dyDescent="0.35">
      <c r="B216" s="240"/>
      <c r="C216" s="243"/>
      <c r="D216" s="246"/>
      <c r="E216" s="243"/>
      <c r="F216" s="1" t="s">
        <v>4</v>
      </c>
      <c r="G216" s="1"/>
      <c r="H216" s="1"/>
      <c r="I216" s="1"/>
      <c r="J216" s="1"/>
      <c r="K216" s="66">
        <f t="shared" si="16"/>
        <v>0</v>
      </c>
      <c r="L216" s="1"/>
      <c r="M216" s="7"/>
      <c r="N216" s="83">
        <f t="shared" si="17"/>
        <v>0</v>
      </c>
      <c r="O216" s="66">
        <f t="shared" si="18"/>
        <v>0</v>
      </c>
      <c r="P216" s="66">
        <f t="shared" si="19"/>
        <v>0</v>
      </c>
      <c r="Q216" s="93"/>
    </row>
    <row r="217" spans="2:17" x14ac:dyDescent="0.35">
      <c r="B217" s="241"/>
      <c r="C217" s="244"/>
      <c r="D217" s="247"/>
      <c r="E217" s="244"/>
      <c r="F217" s="1" t="s">
        <v>4</v>
      </c>
      <c r="G217" s="1"/>
      <c r="H217" s="1"/>
      <c r="I217" s="1"/>
      <c r="J217" s="1"/>
      <c r="K217" s="66">
        <f t="shared" si="16"/>
        <v>0</v>
      </c>
      <c r="L217" s="1"/>
      <c r="M217" s="7"/>
      <c r="N217" s="83">
        <f t="shared" si="17"/>
        <v>0</v>
      </c>
      <c r="O217" s="66">
        <f t="shared" si="18"/>
        <v>0</v>
      </c>
      <c r="P217" s="66">
        <f t="shared" si="19"/>
        <v>0</v>
      </c>
      <c r="Q217" s="93"/>
    </row>
    <row r="218" spans="2:17" x14ac:dyDescent="0.35">
      <c r="B218" s="239">
        <f>'3.1 Gofynion optimaidd N ycnwd '!B74</f>
        <v>0</v>
      </c>
      <c r="C218" s="242">
        <f>'3.1 Gofynion optimaidd N ycnwd '!C74</f>
        <v>0</v>
      </c>
      <c r="D218" s="245"/>
      <c r="E218" s="242" t="str">
        <f>'3.1 Gofynion optimaidd N ycnwd '!F74</f>
        <v>(Blank)</v>
      </c>
      <c r="F218" s="1" t="s">
        <v>4</v>
      </c>
      <c r="G218" s="1"/>
      <c r="H218" s="1"/>
      <c r="I218" s="1"/>
      <c r="J218" s="1"/>
      <c r="K218" s="66">
        <f t="shared" si="16"/>
        <v>0</v>
      </c>
      <c r="L218" s="1"/>
      <c r="M218" s="7"/>
      <c r="N218" s="83">
        <f t="shared" si="17"/>
        <v>0</v>
      </c>
      <c r="O218" s="66">
        <f t="shared" si="18"/>
        <v>0</v>
      </c>
      <c r="P218" s="66">
        <f t="shared" si="19"/>
        <v>0</v>
      </c>
      <c r="Q218" s="92">
        <f t="shared" ref="Q218" si="40">SUM(P218:P220)</f>
        <v>0</v>
      </c>
    </row>
    <row r="219" spans="2:17" x14ac:dyDescent="0.35">
      <c r="B219" s="240"/>
      <c r="C219" s="243"/>
      <c r="D219" s="246"/>
      <c r="E219" s="243"/>
      <c r="F219" s="1" t="s">
        <v>4</v>
      </c>
      <c r="G219" s="1"/>
      <c r="H219" s="1"/>
      <c r="I219" s="1"/>
      <c r="J219" s="1"/>
      <c r="K219" s="66">
        <f t="shared" si="16"/>
        <v>0</v>
      </c>
      <c r="L219" s="1"/>
      <c r="M219" s="7"/>
      <c r="N219" s="83">
        <f t="shared" si="17"/>
        <v>0</v>
      </c>
      <c r="O219" s="66">
        <f t="shared" si="18"/>
        <v>0</v>
      </c>
      <c r="P219" s="66">
        <f t="shared" si="19"/>
        <v>0</v>
      </c>
      <c r="Q219" s="93"/>
    </row>
    <row r="220" spans="2:17" x14ac:dyDescent="0.35">
      <c r="B220" s="241"/>
      <c r="C220" s="244"/>
      <c r="D220" s="247"/>
      <c r="E220" s="244"/>
      <c r="F220" s="1" t="s">
        <v>4</v>
      </c>
      <c r="G220" s="1"/>
      <c r="H220" s="1"/>
      <c r="I220" s="1"/>
      <c r="J220" s="1"/>
      <c r="K220" s="66">
        <f t="shared" si="16"/>
        <v>0</v>
      </c>
      <c r="L220" s="1"/>
      <c r="M220" s="7"/>
      <c r="N220" s="83">
        <f t="shared" si="17"/>
        <v>0</v>
      </c>
      <c r="O220" s="66">
        <f t="shared" si="18"/>
        <v>0</v>
      </c>
      <c r="P220" s="66">
        <f t="shared" si="19"/>
        <v>0</v>
      </c>
      <c r="Q220" s="93"/>
    </row>
    <row r="221" spans="2:17" x14ac:dyDescent="0.35">
      <c r="B221" s="239">
        <f>'3.1 Gofynion optimaidd N ycnwd '!B75</f>
        <v>0</v>
      </c>
      <c r="C221" s="242">
        <f>'3.1 Gofynion optimaidd N ycnwd '!C75</f>
        <v>0</v>
      </c>
      <c r="D221" s="245"/>
      <c r="E221" s="242" t="str">
        <f>'3.1 Gofynion optimaidd N ycnwd '!F75</f>
        <v>(Blank)</v>
      </c>
      <c r="F221" s="1" t="s">
        <v>4</v>
      </c>
      <c r="G221" s="1"/>
      <c r="H221" s="1"/>
      <c r="I221" s="1"/>
      <c r="J221" s="1"/>
      <c r="K221" s="66">
        <f t="shared" si="16"/>
        <v>0</v>
      </c>
      <c r="L221" s="1"/>
      <c r="M221" s="7"/>
      <c r="N221" s="83">
        <f t="shared" si="17"/>
        <v>0</v>
      </c>
      <c r="O221" s="66">
        <f t="shared" si="18"/>
        <v>0</v>
      </c>
      <c r="P221" s="66">
        <f t="shared" si="19"/>
        <v>0</v>
      </c>
      <c r="Q221" s="92">
        <f t="shared" ref="Q221" si="41">SUM(P221:P223)</f>
        <v>0</v>
      </c>
    </row>
    <row r="222" spans="2:17" x14ac:dyDescent="0.35">
      <c r="B222" s="240"/>
      <c r="C222" s="243"/>
      <c r="D222" s="246"/>
      <c r="E222" s="243"/>
      <c r="F222" s="1" t="s">
        <v>4</v>
      </c>
      <c r="G222" s="1"/>
      <c r="H222" s="1"/>
      <c r="I222" s="1"/>
      <c r="J222" s="1"/>
      <c r="K222" s="66">
        <f t="shared" ref="K222:K244" si="42">VLOOKUP(F222,$T$8:$V$27,2, FALSE)</f>
        <v>0</v>
      </c>
      <c r="L222" s="1"/>
      <c r="M222" s="7"/>
      <c r="N222" s="83">
        <f t="shared" ref="N222:N244" si="43">SUM(((J222*K222)*M222))*H222</f>
        <v>0</v>
      </c>
      <c r="O222" s="66">
        <f t="shared" ref="O222:O244" si="44">SUM(((J222*L222)*M222))*H222</f>
        <v>0</v>
      </c>
      <c r="P222" s="66">
        <f t="shared" ref="P222:P244" si="45">SUM(O222+N222)</f>
        <v>0</v>
      </c>
      <c r="Q222" s="93"/>
    </row>
    <row r="223" spans="2:17" x14ac:dyDescent="0.35">
      <c r="B223" s="241"/>
      <c r="C223" s="244"/>
      <c r="D223" s="247"/>
      <c r="E223" s="244"/>
      <c r="F223" s="1" t="s">
        <v>4</v>
      </c>
      <c r="G223" s="1"/>
      <c r="H223" s="1"/>
      <c r="I223" s="1"/>
      <c r="J223" s="1"/>
      <c r="K223" s="66">
        <f t="shared" si="42"/>
        <v>0</v>
      </c>
      <c r="L223" s="1"/>
      <c r="M223" s="7"/>
      <c r="N223" s="83">
        <f t="shared" si="43"/>
        <v>0</v>
      </c>
      <c r="O223" s="66">
        <f t="shared" si="44"/>
        <v>0</v>
      </c>
      <c r="P223" s="66">
        <f t="shared" si="45"/>
        <v>0</v>
      </c>
      <c r="Q223" s="93"/>
    </row>
    <row r="224" spans="2:17" x14ac:dyDescent="0.35">
      <c r="B224" s="239">
        <f>'3.1 Gofynion optimaidd N ycnwd '!B76</f>
        <v>0</v>
      </c>
      <c r="C224" s="242">
        <f>'3.1 Gofynion optimaidd N ycnwd '!C76</f>
        <v>0</v>
      </c>
      <c r="D224" s="245"/>
      <c r="E224" s="242" t="str">
        <f>'3.1 Gofynion optimaidd N ycnwd '!F76</f>
        <v>(Blank)</v>
      </c>
      <c r="F224" s="1" t="s">
        <v>4</v>
      </c>
      <c r="G224" s="1"/>
      <c r="H224" s="1"/>
      <c r="I224" s="1"/>
      <c r="J224" s="1"/>
      <c r="K224" s="66">
        <f t="shared" si="42"/>
        <v>0</v>
      </c>
      <c r="L224" s="1"/>
      <c r="M224" s="7"/>
      <c r="N224" s="83">
        <f t="shared" si="43"/>
        <v>0</v>
      </c>
      <c r="O224" s="66">
        <f t="shared" si="44"/>
        <v>0</v>
      </c>
      <c r="P224" s="66">
        <f t="shared" si="45"/>
        <v>0</v>
      </c>
      <c r="Q224" s="92">
        <f t="shared" ref="Q224" si="46">SUM(P224:P226)</f>
        <v>0</v>
      </c>
    </row>
    <row r="225" spans="2:17" x14ac:dyDescent="0.35">
      <c r="B225" s="240"/>
      <c r="C225" s="243"/>
      <c r="D225" s="246"/>
      <c r="E225" s="243"/>
      <c r="F225" s="1" t="s">
        <v>4</v>
      </c>
      <c r="G225" s="1"/>
      <c r="H225" s="1"/>
      <c r="I225" s="1"/>
      <c r="J225" s="1"/>
      <c r="K225" s="66">
        <f t="shared" si="42"/>
        <v>0</v>
      </c>
      <c r="L225" s="1"/>
      <c r="M225" s="7"/>
      <c r="N225" s="83">
        <f t="shared" si="43"/>
        <v>0</v>
      </c>
      <c r="O225" s="66">
        <f t="shared" si="44"/>
        <v>0</v>
      </c>
      <c r="P225" s="66">
        <f t="shared" si="45"/>
        <v>0</v>
      </c>
      <c r="Q225" s="93"/>
    </row>
    <row r="226" spans="2:17" x14ac:dyDescent="0.35">
      <c r="B226" s="241"/>
      <c r="C226" s="244"/>
      <c r="D226" s="247"/>
      <c r="E226" s="244"/>
      <c r="F226" s="1" t="s">
        <v>4</v>
      </c>
      <c r="G226" s="1"/>
      <c r="H226" s="1"/>
      <c r="I226" s="1"/>
      <c r="J226" s="1"/>
      <c r="K226" s="66">
        <f t="shared" si="42"/>
        <v>0</v>
      </c>
      <c r="L226" s="1"/>
      <c r="M226" s="7"/>
      <c r="N226" s="83">
        <f t="shared" si="43"/>
        <v>0</v>
      </c>
      <c r="O226" s="66">
        <f t="shared" si="44"/>
        <v>0</v>
      </c>
      <c r="P226" s="66">
        <f t="shared" si="45"/>
        <v>0</v>
      </c>
      <c r="Q226" s="93"/>
    </row>
    <row r="227" spans="2:17" x14ac:dyDescent="0.35">
      <c r="B227" s="239">
        <f>'3.1 Gofynion optimaidd N ycnwd '!B77</f>
        <v>0</v>
      </c>
      <c r="C227" s="242">
        <f>'3.1 Gofynion optimaidd N ycnwd '!C77</f>
        <v>0</v>
      </c>
      <c r="D227" s="245"/>
      <c r="E227" s="242" t="str">
        <f>'3.1 Gofynion optimaidd N ycnwd '!F77</f>
        <v>(Blank)</v>
      </c>
      <c r="F227" s="1" t="s">
        <v>4</v>
      </c>
      <c r="G227" s="1"/>
      <c r="H227" s="1"/>
      <c r="I227" s="1"/>
      <c r="J227" s="1"/>
      <c r="K227" s="66">
        <f t="shared" si="42"/>
        <v>0</v>
      </c>
      <c r="L227" s="1"/>
      <c r="M227" s="7"/>
      <c r="N227" s="83">
        <f t="shared" si="43"/>
        <v>0</v>
      </c>
      <c r="O227" s="66">
        <f t="shared" si="44"/>
        <v>0</v>
      </c>
      <c r="P227" s="66">
        <f t="shared" si="45"/>
        <v>0</v>
      </c>
      <c r="Q227" s="92">
        <f t="shared" ref="Q227" si="47">SUM(P227:P229)</f>
        <v>0</v>
      </c>
    </row>
    <row r="228" spans="2:17" x14ac:dyDescent="0.35">
      <c r="B228" s="240"/>
      <c r="C228" s="243"/>
      <c r="D228" s="246"/>
      <c r="E228" s="243"/>
      <c r="F228" s="1" t="s">
        <v>4</v>
      </c>
      <c r="G228" s="1"/>
      <c r="H228" s="1"/>
      <c r="I228" s="1"/>
      <c r="J228" s="1"/>
      <c r="K228" s="66">
        <f t="shared" si="42"/>
        <v>0</v>
      </c>
      <c r="L228" s="1"/>
      <c r="M228" s="7"/>
      <c r="N228" s="83">
        <f t="shared" si="43"/>
        <v>0</v>
      </c>
      <c r="O228" s="66">
        <f t="shared" si="44"/>
        <v>0</v>
      </c>
      <c r="P228" s="66">
        <f t="shared" si="45"/>
        <v>0</v>
      </c>
      <c r="Q228" s="93"/>
    </row>
    <row r="229" spans="2:17" x14ac:dyDescent="0.35">
      <c r="B229" s="241"/>
      <c r="C229" s="244"/>
      <c r="D229" s="247"/>
      <c r="E229" s="244"/>
      <c r="F229" s="1" t="s">
        <v>4</v>
      </c>
      <c r="G229" s="1"/>
      <c r="H229" s="1"/>
      <c r="I229" s="1"/>
      <c r="J229" s="1"/>
      <c r="K229" s="66">
        <f t="shared" si="42"/>
        <v>0</v>
      </c>
      <c r="L229" s="1"/>
      <c r="M229" s="7"/>
      <c r="N229" s="83">
        <f t="shared" si="43"/>
        <v>0</v>
      </c>
      <c r="O229" s="66">
        <f t="shared" si="44"/>
        <v>0</v>
      </c>
      <c r="P229" s="66">
        <f t="shared" si="45"/>
        <v>0</v>
      </c>
      <c r="Q229" s="93"/>
    </row>
    <row r="230" spans="2:17" x14ac:dyDescent="0.35">
      <c r="B230" s="239">
        <f>'3.1 Gofynion optimaidd N ycnwd '!B78</f>
        <v>0</v>
      </c>
      <c r="C230" s="242">
        <f>'3.1 Gofynion optimaidd N ycnwd '!C78</f>
        <v>0</v>
      </c>
      <c r="D230" s="245"/>
      <c r="E230" s="242" t="str">
        <f>'3.1 Gofynion optimaidd N ycnwd '!F78</f>
        <v>(Blank)</v>
      </c>
      <c r="F230" s="1" t="s">
        <v>4</v>
      </c>
      <c r="G230" s="1"/>
      <c r="H230" s="1"/>
      <c r="I230" s="1"/>
      <c r="J230" s="1"/>
      <c r="K230" s="66">
        <f t="shared" si="42"/>
        <v>0</v>
      </c>
      <c r="L230" s="1"/>
      <c r="M230" s="7"/>
      <c r="N230" s="83">
        <f t="shared" si="43"/>
        <v>0</v>
      </c>
      <c r="O230" s="66">
        <f t="shared" si="44"/>
        <v>0</v>
      </c>
      <c r="P230" s="66">
        <f t="shared" si="45"/>
        <v>0</v>
      </c>
      <c r="Q230" s="92">
        <f t="shared" ref="Q230" si="48">SUM(P230:P232)</f>
        <v>0</v>
      </c>
    </row>
    <row r="231" spans="2:17" x14ac:dyDescent="0.35">
      <c r="B231" s="240"/>
      <c r="C231" s="243"/>
      <c r="D231" s="246"/>
      <c r="E231" s="243"/>
      <c r="F231" s="1" t="s">
        <v>4</v>
      </c>
      <c r="G231" s="1"/>
      <c r="H231" s="1"/>
      <c r="I231" s="1"/>
      <c r="J231" s="1"/>
      <c r="K231" s="66">
        <f t="shared" si="42"/>
        <v>0</v>
      </c>
      <c r="L231" s="1"/>
      <c r="M231" s="7"/>
      <c r="N231" s="83">
        <f t="shared" si="43"/>
        <v>0</v>
      </c>
      <c r="O231" s="66">
        <f t="shared" si="44"/>
        <v>0</v>
      </c>
      <c r="P231" s="66">
        <f t="shared" si="45"/>
        <v>0</v>
      </c>
      <c r="Q231" s="93"/>
    </row>
    <row r="232" spans="2:17" x14ac:dyDescent="0.35">
      <c r="B232" s="241"/>
      <c r="C232" s="244"/>
      <c r="D232" s="247"/>
      <c r="E232" s="244"/>
      <c r="F232" s="1" t="s">
        <v>4</v>
      </c>
      <c r="G232" s="1"/>
      <c r="H232" s="1"/>
      <c r="I232" s="1"/>
      <c r="J232" s="1"/>
      <c r="K232" s="66">
        <f t="shared" si="42"/>
        <v>0</v>
      </c>
      <c r="L232" s="1"/>
      <c r="M232" s="7"/>
      <c r="N232" s="83">
        <f t="shared" si="43"/>
        <v>0</v>
      </c>
      <c r="O232" s="66">
        <f t="shared" si="44"/>
        <v>0</v>
      </c>
      <c r="P232" s="66">
        <f t="shared" si="45"/>
        <v>0</v>
      </c>
      <c r="Q232" s="93"/>
    </row>
    <row r="233" spans="2:17" x14ac:dyDescent="0.35">
      <c r="B233" s="239">
        <f>'3.1 Gofynion optimaidd N ycnwd '!B79</f>
        <v>0</v>
      </c>
      <c r="C233" s="242">
        <f>'3.1 Gofynion optimaidd N ycnwd '!C79</f>
        <v>0</v>
      </c>
      <c r="D233" s="245"/>
      <c r="E233" s="242" t="str">
        <f>'3.1 Gofynion optimaidd N ycnwd '!F79</f>
        <v>(Blank)</v>
      </c>
      <c r="F233" s="1" t="s">
        <v>4</v>
      </c>
      <c r="G233" s="1"/>
      <c r="H233" s="1"/>
      <c r="I233" s="1"/>
      <c r="J233" s="1"/>
      <c r="K233" s="66">
        <f t="shared" si="42"/>
        <v>0</v>
      </c>
      <c r="L233" s="1"/>
      <c r="M233" s="7"/>
      <c r="N233" s="83">
        <f t="shared" si="43"/>
        <v>0</v>
      </c>
      <c r="O233" s="66">
        <f t="shared" si="44"/>
        <v>0</v>
      </c>
      <c r="P233" s="66">
        <f t="shared" si="45"/>
        <v>0</v>
      </c>
      <c r="Q233" s="92">
        <f t="shared" ref="Q233" si="49">SUM(P233:P235)</f>
        <v>0</v>
      </c>
    </row>
    <row r="234" spans="2:17" x14ac:dyDescent="0.35">
      <c r="B234" s="240"/>
      <c r="C234" s="243"/>
      <c r="D234" s="246"/>
      <c r="E234" s="243"/>
      <c r="F234" s="1" t="s">
        <v>4</v>
      </c>
      <c r="G234" s="1"/>
      <c r="H234" s="1"/>
      <c r="I234" s="1"/>
      <c r="J234" s="1"/>
      <c r="K234" s="66">
        <f t="shared" si="42"/>
        <v>0</v>
      </c>
      <c r="L234" s="1"/>
      <c r="M234" s="7"/>
      <c r="N234" s="83">
        <f t="shared" si="43"/>
        <v>0</v>
      </c>
      <c r="O234" s="66">
        <f t="shared" si="44"/>
        <v>0</v>
      </c>
      <c r="P234" s="66">
        <f t="shared" si="45"/>
        <v>0</v>
      </c>
      <c r="Q234" s="93"/>
    </row>
    <row r="235" spans="2:17" x14ac:dyDescent="0.35">
      <c r="B235" s="241"/>
      <c r="C235" s="244"/>
      <c r="D235" s="247"/>
      <c r="E235" s="244"/>
      <c r="F235" s="1" t="s">
        <v>4</v>
      </c>
      <c r="G235" s="1"/>
      <c r="H235" s="1"/>
      <c r="I235" s="1"/>
      <c r="J235" s="1"/>
      <c r="K235" s="66">
        <f t="shared" si="42"/>
        <v>0</v>
      </c>
      <c r="L235" s="1"/>
      <c r="M235" s="7"/>
      <c r="N235" s="83">
        <f t="shared" si="43"/>
        <v>0</v>
      </c>
      <c r="O235" s="66">
        <f t="shared" si="44"/>
        <v>0</v>
      </c>
      <c r="P235" s="66">
        <f t="shared" si="45"/>
        <v>0</v>
      </c>
      <c r="Q235" s="93"/>
    </row>
    <row r="236" spans="2:17" x14ac:dyDescent="0.35">
      <c r="B236" s="239">
        <f>'3.1 Gofynion optimaidd N ycnwd '!B80</f>
        <v>0</v>
      </c>
      <c r="C236" s="242">
        <f>'3.1 Gofynion optimaidd N ycnwd '!C80</f>
        <v>0</v>
      </c>
      <c r="D236" s="245"/>
      <c r="E236" s="242" t="str">
        <f>'3.1 Gofynion optimaidd N ycnwd '!F80</f>
        <v>(Blank)</v>
      </c>
      <c r="F236" s="1" t="s">
        <v>4</v>
      </c>
      <c r="G236" s="1"/>
      <c r="H236" s="1"/>
      <c r="I236" s="1"/>
      <c r="J236" s="1"/>
      <c r="K236" s="66">
        <f t="shared" si="42"/>
        <v>0</v>
      </c>
      <c r="L236" s="1"/>
      <c r="M236" s="7"/>
      <c r="N236" s="83">
        <f t="shared" si="43"/>
        <v>0</v>
      </c>
      <c r="O236" s="66">
        <f t="shared" si="44"/>
        <v>0</v>
      </c>
      <c r="P236" s="66">
        <f t="shared" si="45"/>
        <v>0</v>
      </c>
      <c r="Q236" s="92">
        <f t="shared" ref="Q236" si="50">SUM(P236:P238)</f>
        <v>0</v>
      </c>
    </row>
    <row r="237" spans="2:17" x14ac:dyDescent="0.35">
      <c r="B237" s="240"/>
      <c r="C237" s="243"/>
      <c r="D237" s="246"/>
      <c r="E237" s="243"/>
      <c r="F237" s="1" t="s">
        <v>4</v>
      </c>
      <c r="G237" s="1"/>
      <c r="H237" s="1"/>
      <c r="I237" s="1"/>
      <c r="J237" s="1"/>
      <c r="K237" s="66">
        <f t="shared" si="42"/>
        <v>0</v>
      </c>
      <c r="L237" s="1"/>
      <c r="M237" s="7"/>
      <c r="N237" s="83">
        <f t="shared" si="43"/>
        <v>0</v>
      </c>
      <c r="O237" s="66">
        <f t="shared" si="44"/>
        <v>0</v>
      </c>
      <c r="P237" s="66">
        <f t="shared" si="45"/>
        <v>0</v>
      </c>
      <c r="Q237" s="93"/>
    </row>
    <row r="238" spans="2:17" x14ac:dyDescent="0.35">
      <c r="B238" s="241"/>
      <c r="C238" s="244"/>
      <c r="D238" s="247"/>
      <c r="E238" s="244"/>
      <c r="F238" s="1" t="s">
        <v>4</v>
      </c>
      <c r="G238" s="1"/>
      <c r="H238" s="1"/>
      <c r="I238" s="1"/>
      <c r="J238" s="1"/>
      <c r="K238" s="66">
        <f t="shared" si="42"/>
        <v>0</v>
      </c>
      <c r="L238" s="1"/>
      <c r="M238" s="7"/>
      <c r="N238" s="83">
        <f t="shared" si="43"/>
        <v>0</v>
      </c>
      <c r="O238" s="66">
        <f t="shared" si="44"/>
        <v>0</v>
      </c>
      <c r="P238" s="66">
        <f t="shared" si="45"/>
        <v>0</v>
      </c>
      <c r="Q238" s="93"/>
    </row>
    <row r="239" spans="2:17" x14ac:dyDescent="0.35">
      <c r="B239" s="239">
        <f>'3.1 Gofynion optimaidd N ycnwd '!B81</f>
        <v>0</v>
      </c>
      <c r="C239" s="242">
        <f>'3.1 Gofynion optimaidd N ycnwd '!C81</f>
        <v>0</v>
      </c>
      <c r="D239" s="245"/>
      <c r="E239" s="242" t="str">
        <f>'3.1 Gofynion optimaidd N ycnwd '!F81</f>
        <v>(Blank)</v>
      </c>
      <c r="F239" s="1" t="s">
        <v>4</v>
      </c>
      <c r="G239" s="1"/>
      <c r="H239" s="1"/>
      <c r="I239" s="1"/>
      <c r="J239" s="1"/>
      <c r="K239" s="66">
        <f t="shared" si="42"/>
        <v>0</v>
      </c>
      <c r="L239" s="1"/>
      <c r="M239" s="7"/>
      <c r="N239" s="83">
        <f t="shared" si="43"/>
        <v>0</v>
      </c>
      <c r="O239" s="66">
        <f t="shared" si="44"/>
        <v>0</v>
      </c>
      <c r="P239" s="66">
        <f t="shared" si="45"/>
        <v>0</v>
      </c>
      <c r="Q239" s="92">
        <f t="shared" ref="Q239" si="51">SUM(P239:P241)</f>
        <v>0</v>
      </c>
    </row>
    <row r="240" spans="2:17" x14ac:dyDescent="0.35">
      <c r="B240" s="240"/>
      <c r="C240" s="243"/>
      <c r="D240" s="246"/>
      <c r="E240" s="243"/>
      <c r="F240" s="1" t="s">
        <v>4</v>
      </c>
      <c r="G240" s="1"/>
      <c r="H240" s="1"/>
      <c r="I240" s="1"/>
      <c r="J240" s="1"/>
      <c r="K240" s="66">
        <f t="shared" si="42"/>
        <v>0</v>
      </c>
      <c r="L240" s="1"/>
      <c r="M240" s="7"/>
      <c r="N240" s="83">
        <f t="shared" si="43"/>
        <v>0</v>
      </c>
      <c r="O240" s="66">
        <f t="shared" si="44"/>
        <v>0</v>
      </c>
      <c r="P240" s="66">
        <f t="shared" si="45"/>
        <v>0</v>
      </c>
      <c r="Q240" s="93"/>
    </row>
    <row r="241" spans="2:17" x14ac:dyDescent="0.35">
      <c r="B241" s="241"/>
      <c r="C241" s="244"/>
      <c r="D241" s="247"/>
      <c r="E241" s="244"/>
      <c r="F241" s="1" t="s">
        <v>4</v>
      </c>
      <c r="G241" s="1"/>
      <c r="H241" s="1"/>
      <c r="I241" s="1"/>
      <c r="J241" s="1"/>
      <c r="K241" s="66">
        <f t="shared" si="42"/>
        <v>0</v>
      </c>
      <c r="L241" s="1"/>
      <c r="M241" s="7"/>
      <c r="N241" s="83">
        <f t="shared" si="43"/>
        <v>0</v>
      </c>
      <c r="O241" s="66">
        <f t="shared" si="44"/>
        <v>0</v>
      </c>
      <c r="P241" s="66">
        <f t="shared" si="45"/>
        <v>0</v>
      </c>
      <c r="Q241" s="93"/>
    </row>
    <row r="242" spans="2:17" x14ac:dyDescent="0.35">
      <c r="B242" s="239">
        <f>'3.1 Gofynion optimaidd N ycnwd '!B82</f>
        <v>0</v>
      </c>
      <c r="C242" s="242">
        <f>'3.1 Gofynion optimaidd N ycnwd '!C82</f>
        <v>0</v>
      </c>
      <c r="D242" s="245"/>
      <c r="E242" s="242" t="str">
        <f>'3.1 Gofynion optimaidd N ycnwd '!F82</f>
        <v>(Blank)</v>
      </c>
      <c r="F242" s="1" t="s">
        <v>4</v>
      </c>
      <c r="G242" s="1"/>
      <c r="H242" s="1"/>
      <c r="I242" s="1"/>
      <c r="J242" s="1"/>
      <c r="K242" s="66">
        <f t="shared" si="42"/>
        <v>0</v>
      </c>
      <c r="L242" s="1"/>
      <c r="M242" s="7"/>
      <c r="N242" s="83">
        <f t="shared" si="43"/>
        <v>0</v>
      </c>
      <c r="O242" s="66">
        <f t="shared" si="44"/>
        <v>0</v>
      </c>
      <c r="P242" s="66">
        <f t="shared" si="45"/>
        <v>0</v>
      </c>
      <c r="Q242" s="92">
        <f t="shared" ref="Q242" si="52">SUM(P242:P244)</f>
        <v>0</v>
      </c>
    </row>
    <row r="243" spans="2:17" x14ac:dyDescent="0.35">
      <c r="B243" s="240"/>
      <c r="C243" s="243"/>
      <c r="D243" s="246"/>
      <c r="E243" s="243"/>
      <c r="F243" s="1" t="s">
        <v>4</v>
      </c>
      <c r="G243" s="1"/>
      <c r="H243" s="1"/>
      <c r="I243" s="1"/>
      <c r="J243" s="1"/>
      <c r="K243" s="66">
        <f t="shared" si="42"/>
        <v>0</v>
      </c>
      <c r="L243" s="1"/>
      <c r="M243" s="7"/>
      <c r="N243" s="83">
        <f t="shared" si="43"/>
        <v>0</v>
      </c>
      <c r="O243" s="66">
        <f t="shared" si="44"/>
        <v>0</v>
      </c>
      <c r="P243" s="66">
        <f t="shared" si="45"/>
        <v>0</v>
      </c>
      <c r="Q243" s="93"/>
    </row>
    <row r="244" spans="2:17" x14ac:dyDescent="0.35">
      <c r="B244" s="241"/>
      <c r="C244" s="244"/>
      <c r="D244" s="247"/>
      <c r="E244" s="244"/>
      <c r="F244" s="1" t="s">
        <v>4</v>
      </c>
      <c r="G244" s="1"/>
      <c r="H244" s="1"/>
      <c r="I244" s="1"/>
      <c r="J244" s="1"/>
      <c r="K244" s="66">
        <f t="shared" si="42"/>
        <v>0</v>
      </c>
      <c r="L244" s="1"/>
      <c r="M244" s="7"/>
      <c r="N244" s="83">
        <f t="shared" si="43"/>
        <v>0</v>
      </c>
      <c r="O244" s="66">
        <f t="shared" si="44"/>
        <v>0</v>
      </c>
      <c r="P244" s="66">
        <f t="shared" si="45"/>
        <v>0</v>
      </c>
      <c r="Q244" s="93"/>
    </row>
    <row r="245" spans="2:17" x14ac:dyDescent="0.35">
      <c r="B245" s="239">
        <f>'3.1 Gofynion optimaidd N ycnwd '!B83</f>
        <v>0</v>
      </c>
      <c r="C245" s="242">
        <f>'3.1 Gofynion optimaidd N ycnwd '!C83</f>
        <v>0</v>
      </c>
      <c r="D245" s="245"/>
      <c r="E245" s="242" t="str">
        <f>'3.1 Gofynion optimaidd N ycnwd '!F83</f>
        <v>(Blank)</v>
      </c>
      <c r="F245" s="1" t="s">
        <v>4</v>
      </c>
      <c r="G245" s="1"/>
      <c r="H245" s="1"/>
      <c r="I245" s="1"/>
      <c r="J245" s="1"/>
      <c r="K245" s="66">
        <f t="shared" ref="K245:K301" si="53">VLOOKUP(F245,$T$8:$V$27,2, FALSE)</f>
        <v>0</v>
      </c>
      <c r="L245" s="1"/>
      <c r="M245" s="7"/>
      <c r="N245" s="83">
        <f t="shared" ref="N245:N301" si="54">SUM(((J245*K245)*M245))*H245</f>
        <v>0</v>
      </c>
      <c r="O245" s="66">
        <f t="shared" ref="O245:O301" si="55">SUM(((J245*L245)*M245))*H245</f>
        <v>0</v>
      </c>
      <c r="P245" s="66">
        <f t="shared" ref="P245:P301" si="56">SUM(O245+N245)</f>
        <v>0</v>
      </c>
      <c r="Q245" s="92">
        <f t="shared" ref="Q245:Q299" si="57">SUM(P245:P247)</f>
        <v>0</v>
      </c>
    </row>
    <row r="246" spans="2:17" x14ac:dyDescent="0.35">
      <c r="B246" s="240"/>
      <c r="C246" s="243"/>
      <c r="D246" s="246"/>
      <c r="E246" s="243"/>
      <c r="F246" s="1" t="s">
        <v>4</v>
      </c>
      <c r="G246" s="1"/>
      <c r="H246" s="1"/>
      <c r="I246" s="1"/>
      <c r="J246" s="1"/>
      <c r="K246" s="66">
        <f t="shared" si="53"/>
        <v>0</v>
      </c>
      <c r="L246" s="1"/>
      <c r="M246" s="7"/>
      <c r="N246" s="83">
        <f t="shared" si="54"/>
        <v>0</v>
      </c>
      <c r="O246" s="66">
        <f t="shared" si="55"/>
        <v>0</v>
      </c>
      <c r="P246" s="66">
        <f t="shared" si="56"/>
        <v>0</v>
      </c>
      <c r="Q246" s="93"/>
    </row>
    <row r="247" spans="2:17" x14ac:dyDescent="0.35">
      <c r="B247" s="241"/>
      <c r="C247" s="244"/>
      <c r="D247" s="247"/>
      <c r="E247" s="244"/>
      <c r="F247" s="1" t="s">
        <v>4</v>
      </c>
      <c r="G247" s="1"/>
      <c r="H247" s="1"/>
      <c r="I247" s="1"/>
      <c r="J247" s="1"/>
      <c r="K247" s="66">
        <f t="shared" si="53"/>
        <v>0</v>
      </c>
      <c r="L247" s="1"/>
      <c r="M247" s="7"/>
      <c r="N247" s="83">
        <f t="shared" si="54"/>
        <v>0</v>
      </c>
      <c r="O247" s="66">
        <f t="shared" si="55"/>
        <v>0</v>
      </c>
      <c r="P247" s="66">
        <f t="shared" si="56"/>
        <v>0</v>
      </c>
      <c r="Q247" s="93"/>
    </row>
    <row r="248" spans="2:17" x14ac:dyDescent="0.35">
      <c r="B248" s="239">
        <f>'3.1 Gofynion optimaidd N ycnwd '!B84</f>
        <v>0</v>
      </c>
      <c r="C248" s="242">
        <f>'3.1 Gofynion optimaidd N ycnwd '!C84</f>
        <v>0</v>
      </c>
      <c r="D248" s="245"/>
      <c r="E248" s="242" t="str">
        <f>'3.1 Gofynion optimaidd N ycnwd '!F84</f>
        <v>(Blank)</v>
      </c>
      <c r="F248" s="1" t="s">
        <v>4</v>
      </c>
      <c r="G248" s="1"/>
      <c r="H248" s="1"/>
      <c r="I248" s="1"/>
      <c r="J248" s="1"/>
      <c r="K248" s="66">
        <f t="shared" si="53"/>
        <v>0</v>
      </c>
      <c r="L248" s="1"/>
      <c r="M248" s="7"/>
      <c r="N248" s="83">
        <f t="shared" si="54"/>
        <v>0</v>
      </c>
      <c r="O248" s="66">
        <f t="shared" si="55"/>
        <v>0</v>
      </c>
      <c r="P248" s="66">
        <f t="shared" si="56"/>
        <v>0</v>
      </c>
      <c r="Q248" s="92">
        <f t="shared" si="57"/>
        <v>0</v>
      </c>
    </row>
    <row r="249" spans="2:17" x14ac:dyDescent="0.35">
      <c r="B249" s="240"/>
      <c r="C249" s="243"/>
      <c r="D249" s="246"/>
      <c r="E249" s="243"/>
      <c r="F249" s="1" t="s">
        <v>4</v>
      </c>
      <c r="G249" s="1"/>
      <c r="H249" s="1"/>
      <c r="I249" s="1"/>
      <c r="J249" s="1"/>
      <c r="K249" s="66">
        <f t="shared" si="53"/>
        <v>0</v>
      </c>
      <c r="L249" s="1"/>
      <c r="M249" s="7"/>
      <c r="N249" s="83">
        <f t="shared" si="54"/>
        <v>0</v>
      </c>
      <c r="O249" s="66">
        <f t="shared" si="55"/>
        <v>0</v>
      </c>
      <c r="P249" s="66">
        <f t="shared" si="56"/>
        <v>0</v>
      </c>
      <c r="Q249" s="93"/>
    </row>
    <row r="250" spans="2:17" x14ac:dyDescent="0.35">
      <c r="B250" s="241"/>
      <c r="C250" s="244"/>
      <c r="D250" s="247"/>
      <c r="E250" s="244"/>
      <c r="F250" s="1" t="s">
        <v>4</v>
      </c>
      <c r="G250" s="1"/>
      <c r="H250" s="1"/>
      <c r="I250" s="1"/>
      <c r="J250" s="1"/>
      <c r="K250" s="66">
        <f t="shared" si="53"/>
        <v>0</v>
      </c>
      <c r="L250" s="1"/>
      <c r="M250" s="7"/>
      <c r="N250" s="83">
        <f t="shared" si="54"/>
        <v>0</v>
      </c>
      <c r="O250" s="66">
        <f t="shared" si="55"/>
        <v>0</v>
      </c>
      <c r="P250" s="66">
        <f t="shared" si="56"/>
        <v>0</v>
      </c>
      <c r="Q250" s="93"/>
    </row>
    <row r="251" spans="2:17" x14ac:dyDescent="0.35">
      <c r="B251" s="239">
        <f>'3.1 Gofynion optimaidd N ycnwd '!B85</f>
        <v>0</v>
      </c>
      <c r="C251" s="242">
        <f>'3.1 Gofynion optimaidd N ycnwd '!C85</f>
        <v>0</v>
      </c>
      <c r="D251" s="245"/>
      <c r="E251" s="242" t="str">
        <f>'3.1 Gofynion optimaidd N ycnwd '!F85</f>
        <v>(Blank)</v>
      </c>
      <c r="F251" s="1" t="s">
        <v>4</v>
      </c>
      <c r="G251" s="1"/>
      <c r="H251" s="1"/>
      <c r="I251" s="1"/>
      <c r="J251" s="1"/>
      <c r="K251" s="66">
        <f t="shared" si="53"/>
        <v>0</v>
      </c>
      <c r="L251" s="1"/>
      <c r="M251" s="7"/>
      <c r="N251" s="83">
        <f t="shared" si="54"/>
        <v>0</v>
      </c>
      <c r="O251" s="66">
        <f t="shared" si="55"/>
        <v>0</v>
      </c>
      <c r="P251" s="66">
        <f t="shared" si="56"/>
        <v>0</v>
      </c>
      <c r="Q251" s="92">
        <f t="shared" si="57"/>
        <v>0</v>
      </c>
    </row>
    <row r="252" spans="2:17" x14ac:dyDescent="0.35">
      <c r="B252" s="240"/>
      <c r="C252" s="243"/>
      <c r="D252" s="246"/>
      <c r="E252" s="243"/>
      <c r="F252" s="1" t="s">
        <v>4</v>
      </c>
      <c r="G252" s="1"/>
      <c r="H252" s="1"/>
      <c r="I252" s="1"/>
      <c r="J252" s="1"/>
      <c r="K252" s="66">
        <f t="shared" si="53"/>
        <v>0</v>
      </c>
      <c r="L252" s="1"/>
      <c r="M252" s="7"/>
      <c r="N252" s="83">
        <f t="shared" si="54"/>
        <v>0</v>
      </c>
      <c r="O252" s="66">
        <f t="shared" si="55"/>
        <v>0</v>
      </c>
      <c r="P252" s="66">
        <f t="shared" si="56"/>
        <v>0</v>
      </c>
      <c r="Q252" s="93"/>
    </row>
    <row r="253" spans="2:17" x14ac:dyDescent="0.35">
      <c r="B253" s="241"/>
      <c r="C253" s="244"/>
      <c r="D253" s="247"/>
      <c r="E253" s="244"/>
      <c r="F253" s="1" t="s">
        <v>4</v>
      </c>
      <c r="G253" s="1"/>
      <c r="H253" s="1"/>
      <c r="I253" s="1"/>
      <c r="J253" s="1"/>
      <c r="K253" s="66">
        <f t="shared" si="53"/>
        <v>0</v>
      </c>
      <c r="L253" s="1"/>
      <c r="M253" s="7"/>
      <c r="N253" s="83">
        <f t="shared" si="54"/>
        <v>0</v>
      </c>
      <c r="O253" s="66">
        <f t="shared" si="55"/>
        <v>0</v>
      </c>
      <c r="P253" s="66">
        <f t="shared" si="56"/>
        <v>0</v>
      </c>
      <c r="Q253" s="93"/>
    </row>
    <row r="254" spans="2:17" x14ac:dyDescent="0.35">
      <c r="B254" s="239">
        <f>'3.1 Gofynion optimaidd N ycnwd '!B86</f>
        <v>0</v>
      </c>
      <c r="C254" s="242">
        <f>'3.1 Gofynion optimaidd N ycnwd '!C86</f>
        <v>0</v>
      </c>
      <c r="D254" s="245"/>
      <c r="E254" s="242" t="str">
        <f>'3.1 Gofynion optimaidd N ycnwd '!F86</f>
        <v>(Blank)</v>
      </c>
      <c r="F254" s="1" t="s">
        <v>4</v>
      </c>
      <c r="G254" s="1"/>
      <c r="H254" s="1"/>
      <c r="I254" s="1"/>
      <c r="J254" s="1"/>
      <c r="K254" s="66">
        <f t="shared" si="53"/>
        <v>0</v>
      </c>
      <c r="L254" s="1"/>
      <c r="M254" s="7"/>
      <c r="N254" s="83">
        <f t="shared" si="54"/>
        <v>0</v>
      </c>
      <c r="O254" s="66">
        <f t="shared" si="55"/>
        <v>0</v>
      </c>
      <c r="P254" s="66">
        <f t="shared" si="56"/>
        <v>0</v>
      </c>
      <c r="Q254" s="92">
        <f t="shared" si="57"/>
        <v>0</v>
      </c>
    </row>
    <row r="255" spans="2:17" x14ac:dyDescent="0.35">
      <c r="B255" s="240"/>
      <c r="C255" s="243"/>
      <c r="D255" s="246"/>
      <c r="E255" s="243"/>
      <c r="F255" s="1" t="s">
        <v>4</v>
      </c>
      <c r="G255" s="1"/>
      <c r="H255" s="1"/>
      <c r="I255" s="1"/>
      <c r="J255" s="1"/>
      <c r="K255" s="66">
        <f t="shared" si="53"/>
        <v>0</v>
      </c>
      <c r="L255" s="1"/>
      <c r="M255" s="7"/>
      <c r="N255" s="83">
        <f t="shared" si="54"/>
        <v>0</v>
      </c>
      <c r="O255" s="66">
        <f t="shared" si="55"/>
        <v>0</v>
      </c>
      <c r="P255" s="66">
        <f t="shared" si="56"/>
        <v>0</v>
      </c>
      <c r="Q255" s="93"/>
    </row>
    <row r="256" spans="2:17" x14ac:dyDescent="0.35">
      <c r="B256" s="241"/>
      <c r="C256" s="244"/>
      <c r="D256" s="247"/>
      <c r="E256" s="244"/>
      <c r="F256" s="1" t="s">
        <v>4</v>
      </c>
      <c r="G256" s="1"/>
      <c r="H256" s="1"/>
      <c r="I256" s="1"/>
      <c r="J256" s="1"/>
      <c r="K256" s="66">
        <f t="shared" si="53"/>
        <v>0</v>
      </c>
      <c r="L256" s="1"/>
      <c r="M256" s="7"/>
      <c r="N256" s="83">
        <f t="shared" si="54"/>
        <v>0</v>
      </c>
      <c r="O256" s="66">
        <f t="shared" si="55"/>
        <v>0</v>
      </c>
      <c r="P256" s="66">
        <f t="shared" si="56"/>
        <v>0</v>
      </c>
      <c r="Q256" s="93"/>
    </row>
    <row r="257" spans="2:17" x14ac:dyDescent="0.35">
      <c r="B257" s="239">
        <f>'3.1 Gofynion optimaidd N ycnwd '!B87</f>
        <v>0</v>
      </c>
      <c r="C257" s="242">
        <f>'3.1 Gofynion optimaidd N ycnwd '!C87</f>
        <v>0</v>
      </c>
      <c r="D257" s="245"/>
      <c r="E257" s="242" t="str">
        <f>'3.1 Gofynion optimaidd N ycnwd '!F87</f>
        <v>(Blank)</v>
      </c>
      <c r="F257" s="1" t="s">
        <v>4</v>
      </c>
      <c r="G257" s="1"/>
      <c r="H257" s="1"/>
      <c r="I257" s="1"/>
      <c r="J257" s="1"/>
      <c r="K257" s="66">
        <f t="shared" si="53"/>
        <v>0</v>
      </c>
      <c r="L257" s="1"/>
      <c r="M257" s="7"/>
      <c r="N257" s="83">
        <f t="shared" si="54"/>
        <v>0</v>
      </c>
      <c r="O257" s="66">
        <f t="shared" si="55"/>
        <v>0</v>
      </c>
      <c r="P257" s="66">
        <f t="shared" si="56"/>
        <v>0</v>
      </c>
      <c r="Q257" s="92">
        <f t="shared" si="57"/>
        <v>0</v>
      </c>
    </row>
    <row r="258" spans="2:17" x14ac:dyDescent="0.35">
      <c r="B258" s="240"/>
      <c r="C258" s="243"/>
      <c r="D258" s="246"/>
      <c r="E258" s="243"/>
      <c r="F258" s="1" t="s">
        <v>4</v>
      </c>
      <c r="G258" s="1"/>
      <c r="H258" s="1"/>
      <c r="I258" s="1"/>
      <c r="J258" s="1"/>
      <c r="K258" s="66">
        <f t="shared" si="53"/>
        <v>0</v>
      </c>
      <c r="L258" s="1"/>
      <c r="M258" s="7"/>
      <c r="N258" s="83">
        <f t="shared" si="54"/>
        <v>0</v>
      </c>
      <c r="O258" s="66">
        <f t="shared" si="55"/>
        <v>0</v>
      </c>
      <c r="P258" s="66">
        <f t="shared" si="56"/>
        <v>0</v>
      </c>
      <c r="Q258" s="93"/>
    </row>
    <row r="259" spans="2:17" x14ac:dyDescent="0.35">
      <c r="B259" s="241"/>
      <c r="C259" s="244"/>
      <c r="D259" s="247"/>
      <c r="E259" s="244"/>
      <c r="F259" s="1" t="s">
        <v>4</v>
      </c>
      <c r="G259" s="1"/>
      <c r="H259" s="1"/>
      <c r="I259" s="1"/>
      <c r="J259" s="1"/>
      <c r="K259" s="66">
        <f t="shared" si="53"/>
        <v>0</v>
      </c>
      <c r="L259" s="1"/>
      <c r="M259" s="7"/>
      <c r="N259" s="83">
        <f t="shared" si="54"/>
        <v>0</v>
      </c>
      <c r="O259" s="66">
        <f t="shared" si="55"/>
        <v>0</v>
      </c>
      <c r="P259" s="66">
        <f t="shared" si="56"/>
        <v>0</v>
      </c>
      <c r="Q259" s="93"/>
    </row>
    <row r="260" spans="2:17" x14ac:dyDescent="0.35">
      <c r="B260" s="239">
        <f>'3.1 Gofynion optimaidd N ycnwd '!B88</f>
        <v>0</v>
      </c>
      <c r="C260" s="242">
        <f>'3.1 Gofynion optimaidd N ycnwd '!C88</f>
        <v>0</v>
      </c>
      <c r="D260" s="245"/>
      <c r="E260" s="242" t="str">
        <f>'3.1 Gofynion optimaidd N ycnwd '!F88</f>
        <v>(Blank)</v>
      </c>
      <c r="F260" s="1" t="s">
        <v>4</v>
      </c>
      <c r="G260" s="1"/>
      <c r="H260" s="1"/>
      <c r="I260" s="1"/>
      <c r="J260" s="1"/>
      <c r="K260" s="66">
        <f t="shared" si="53"/>
        <v>0</v>
      </c>
      <c r="L260" s="1"/>
      <c r="M260" s="7"/>
      <c r="N260" s="83">
        <f t="shared" si="54"/>
        <v>0</v>
      </c>
      <c r="O260" s="66">
        <f t="shared" si="55"/>
        <v>0</v>
      </c>
      <c r="P260" s="66">
        <f t="shared" si="56"/>
        <v>0</v>
      </c>
      <c r="Q260" s="92">
        <f t="shared" si="57"/>
        <v>0</v>
      </c>
    </row>
    <row r="261" spans="2:17" x14ac:dyDescent="0.35">
      <c r="B261" s="240"/>
      <c r="C261" s="243"/>
      <c r="D261" s="246"/>
      <c r="E261" s="243"/>
      <c r="F261" s="1" t="s">
        <v>4</v>
      </c>
      <c r="G261" s="1"/>
      <c r="H261" s="1"/>
      <c r="I261" s="1"/>
      <c r="J261" s="1"/>
      <c r="K261" s="66">
        <f t="shared" si="53"/>
        <v>0</v>
      </c>
      <c r="L261" s="1"/>
      <c r="M261" s="7"/>
      <c r="N261" s="83">
        <f t="shared" si="54"/>
        <v>0</v>
      </c>
      <c r="O261" s="66">
        <f t="shared" si="55"/>
        <v>0</v>
      </c>
      <c r="P261" s="66">
        <f t="shared" si="56"/>
        <v>0</v>
      </c>
      <c r="Q261" s="93"/>
    </row>
    <row r="262" spans="2:17" x14ac:dyDescent="0.35">
      <c r="B262" s="241"/>
      <c r="C262" s="244"/>
      <c r="D262" s="247"/>
      <c r="E262" s="244"/>
      <c r="F262" s="1" t="s">
        <v>4</v>
      </c>
      <c r="G262" s="1"/>
      <c r="H262" s="1"/>
      <c r="I262" s="1"/>
      <c r="J262" s="1"/>
      <c r="K262" s="66">
        <f t="shared" si="53"/>
        <v>0</v>
      </c>
      <c r="L262" s="1"/>
      <c r="M262" s="7"/>
      <c r="N262" s="83">
        <f t="shared" si="54"/>
        <v>0</v>
      </c>
      <c r="O262" s="66">
        <f t="shared" si="55"/>
        <v>0</v>
      </c>
      <c r="P262" s="66">
        <f t="shared" si="56"/>
        <v>0</v>
      </c>
      <c r="Q262" s="93"/>
    </row>
    <row r="263" spans="2:17" x14ac:dyDescent="0.35">
      <c r="B263" s="239">
        <f>'3.1 Gofynion optimaidd N ycnwd '!B89</f>
        <v>0</v>
      </c>
      <c r="C263" s="242">
        <f>'3.1 Gofynion optimaidd N ycnwd '!C89</f>
        <v>0</v>
      </c>
      <c r="D263" s="245"/>
      <c r="E263" s="242" t="str">
        <f>'3.1 Gofynion optimaidd N ycnwd '!F89</f>
        <v>(Blank)</v>
      </c>
      <c r="F263" s="1" t="s">
        <v>4</v>
      </c>
      <c r="G263" s="1"/>
      <c r="H263" s="1"/>
      <c r="I263" s="1"/>
      <c r="J263" s="1"/>
      <c r="K263" s="66">
        <f t="shared" si="53"/>
        <v>0</v>
      </c>
      <c r="L263" s="1"/>
      <c r="M263" s="7"/>
      <c r="N263" s="83">
        <f t="shared" si="54"/>
        <v>0</v>
      </c>
      <c r="O263" s="66">
        <f t="shared" si="55"/>
        <v>0</v>
      </c>
      <c r="P263" s="66">
        <f t="shared" si="56"/>
        <v>0</v>
      </c>
      <c r="Q263" s="92">
        <f t="shared" si="57"/>
        <v>0</v>
      </c>
    </row>
    <row r="264" spans="2:17" x14ac:dyDescent="0.35">
      <c r="B264" s="240"/>
      <c r="C264" s="243"/>
      <c r="D264" s="246"/>
      <c r="E264" s="243"/>
      <c r="F264" s="1" t="s">
        <v>4</v>
      </c>
      <c r="G264" s="1"/>
      <c r="H264" s="1"/>
      <c r="I264" s="1"/>
      <c r="J264" s="1"/>
      <c r="K264" s="66">
        <f t="shared" si="53"/>
        <v>0</v>
      </c>
      <c r="L264" s="1"/>
      <c r="M264" s="7"/>
      <c r="N264" s="83">
        <f t="shared" si="54"/>
        <v>0</v>
      </c>
      <c r="O264" s="66">
        <f t="shared" si="55"/>
        <v>0</v>
      </c>
      <c r="P264" s="66">
        <f t="shared" si="56"/>
        <v>0</v>
      </c>
      <c r="Q264" s="93"/>
    </row>
    <row r="265" spans="2:17" x14ac:dyDescent="0.35">
      <c r="B265" s="241"/>
      <c r="C265" s="244"/>
      <c r="D265" s="247"/>
      <c r="E265" s="244"/>
      <c r="F265" s="1" t="s">
        <v>4</v>
      </c>
      <c r="G265" s="1"/>
      <c r="H265" s="1"/>
      <c r="I265" s="1"/>
      <c r="J265" s="1"/>
      <c r="K265" s="66">
        <f t="shared" si="53"/>
        <v>0</v>
      </c>
      <c r="L265" s="1"/>
      <c r="M265" s="7"/>
      <c r="N265" s="83">
        <f t="shared" si="54"/>
        <v>0</v>
      </c>
      <c r="O265" s="66">
        <f t="shared" si="55"/>
        <v>0</v>
      </c>
      <c r="P265" s="66">
        <f t="shared" si="56"/>
        <v>0</v>
      </c>
      <c r="Q265" s="93"/>
    </row>
    <row r="266" spans="2:17" x14ac:dyDescent="0.35">
      <c r="B266" s="239">
        <f>'3.1 Gofynion optimaidd N ycnwd '!B90</f>
        <v>0</v>
      </c>
      <c r="C266" s="242">
        <f>'3.1 Gofynion optimaidd N ycnwd '!C90</f>
        <v>0</v>
      </c>
      <c r="D266" s="245"/>
      <c r="E266" s="242" t="str">
        <f>'3.1 Gofynion optimaidd N ycnwd '!F90</f>
        <v>(Blank)</v>
      </c>
      <c r="F266" s="1" t="s">
        <v>4</v>
      </c>
      <c r="G266" s="1"/>
      <c r="H266" s="1"/>
      <c r="I266" s="1"/>
      <c r="J266" s="1"/>
      <c r="K266" s="66">
        <f t="shared" si="53"/>
        <v>0</v>
      </c>
      <c r="L266" s="1"/>
      <c r="M266" s="7"/>
      <c r="N266" s="83">
        <f t="shared" si="54"/>
        <v>0</v>
      </c>
      <c r="O266" s="66">
        <f t="shared" si="55"/>
        <v>0</v>
      </c>
      <c r="P266" s="66">
        <f t="shared" si="56"/>
        <v>0</v>
      </c>
      <c r="Q266" s="92">
        <f t="shared" si="57"/>
        <v>0</v>
      </c>
    </row>
    <row r="267" spans="2:17" x14ac:dyDescent="0.35">
      <c r="B267" s="240"/>
      <c r="C267" s="243"/>
      <c r="D267" s="246"/>
      <c r="E267" s="243"/>
      <c r="F267" s="1" t="s">
        <v>4</v>
      </c>
      <c r="G267" s="1"/>
      <c r="H267" s="1"/>
      <c r="I267" s="1"/>
      <c r="J267" s="1"/>
      <c r="K267" s="66">
        <f t="shared" si="53"/>
        <v>0</v>
      </c>
      <c r="L267" s="1"/>
      <c r="M267" s="7"/>
      <c r="N267" s="83">
        <f t="shared" si="54"/>
        <v>0</v>
      </c>
      <c r="O267" s="66">
        <f t="shared" si="55"/>
        <v>0</v>
      </c>
      <c r="P267" s="66">
        <f t="shared" si="56"/>
        <v>0</v>
      </c>
      <c r="Q267" s="93"/>
    </row>
    <row r="268" spans="2:17" x14ac:dyDescent="0.35">
      <c r="B268" s="241"/>
      <c r="C268" s="244"/>
      <c r="D268" s="247"/>
      <c r="E268" s="244"/>
      <c r="F268" s="1" t="s">
        <v>4</v>
      </c>
      <c r="G268" s="1"/>
      <c r="H268" s="1"/>
      <c r="I268" s="1"/>
      <c r="J268" s="1"/>
      <c r="K268" s="66">
        <f t="shared" si="53"/>
        <v>0</v>
      </c>
      <c r="L268" s="1"/>
      <c r="M268" s="7"/>
      <c r="N268" s="83">
        <f t="shared" si="54"/>
        <v>0</v>
      </c>
      <c r="O268" s="66">
        <f t="shared" si="55"/>
        <v>0</v>
      </c>
      <c r="P268" s="66">
        <f t="shared" si="56"/>
        <v>0</v>
      </c>
      <c r="Q268" s="93"/>
    </row>
    <row r="269" spans="2:17" x14ac:dyDescent="0.35">
      <c r="B269" s="239">
        <f>'3.1 Gofynion optimaidd N ycnwd '!B91</f>
        <v>0</v>
      </c>
      <c r="C269" s="242">
        <f>'3.1 Gofynion optimaidd N ycnwd '!C91</f>
        <v>0</v>
      </c>
      <c r="D269" s="245"/>
      <c r="E269" s="242" t="str">
        <f>'3.1 Gofynion optimaidd N ycnwd '!F91</f>
        <v>(Blank)</v>
      </c>
      <c r="F269" s="1" t="s">
        <v>4</v>
      </c>
      <c r="G269" s="1"/>
      <c r="H269" s="1"/>
      <c r="I269" s="1"/>
      <c r="J269" s="1"/>
      <c r="K269" s="66">
        <f t="shared" si="53"/>
        <v>0</v>
      </c>
      <c r="L269" s="1"/>
      <c r="M269" s="7"/>
      <c r="N269" s="83">
        <f t="shared" si="54"/>
        <v>0</v>
      </c>
      <c r="O269" s="66">
        <f t="shared" si="55"/>
        <v>0</v>
      </c>
      <c r="P269" s="66">
        <f t="shared" si="56"/>
        <v>0</v>
      </c>
      <c r="Q269" s="92">
        <f t="shared" si="57"/>
        <v>0</v>
      </c>
    </row>
    <row r="270" spans="2:17" x14ac:dyDescent="0.35">
      <c r="B270" s="240"/>
      <c r="C270" s="243"/>
      <c r="D270" s="246"/>
      <c r="E270" s="243"/>
      <c r="F270" s="1" t="s">
        <v>4</v>
      </c>
      <c r="G270" s="1"/>
      <c r="H270" s="1"/>
      <c r="I270" s="1"/>
      <c r="J270" s="1"/>
      <c r="K270" s="66">
        <f t="shared" si="53"/>
        <v>0</v>
      </c>
      <c r="L270" s="1"/>
      <c r="M270" s="7"/>
      <c r="N270" s="83">
        <f t="shared" si="54"/>
        <v>0</v>
      </c>
      <c r="O270" s="66">
        <f t="shared" si="55"/>
        <v>0</v>
      </c>
      <c r="P270" s="66">
        <f t="shared" si="56"/>
        <v>0</v>
      </c>
      <c r="Q270" s="93"/>
    </row>
    <row r="271" spans="2:17" x14ac:dyDescent="0.35">
      <c r="B271" s="241"/>
      <c r="C271" s="244"/>
      <c r="D271" s="247"/>
      <c r="E271" s="244"/>
      <c r="F271" s="1" t="s">
        <v>4</v>
      </c>
      <c r="G271" s="1"/>
      <c r="H271" s="1"/>
      <c r="I271" s="1"/>
      <c r="J271" s="1"/>
      <c r="K271" s="66">
        <f t="shared" si="53"/>
        <v>0</v>
      </c>
      <c r="L271" s="1"/>
      <c r="M271" s="7"/>
      <c r="N271" s="83">
        <f t="shared" si="54"/>
        <v>0</v>
      </c>
      <c r="O271" s="66">
        <f t="shared" si="55"/>
        <v>0</v>
      </c>
      <c r="P271" s="66">
        <f t="shared" si="56"/>
        <v>0</v>
      </c>
      <c r="Q271" s="93"/>
    </row>
    <row r="272" spans="2:17" x14ac:dyDescent="0.35">
      <c r="B272" s="239">
        <f>'3.1 Gofynion optimaidd N ycnwd '!B92</f>
        <v>0</v>
      </c>
      <c r="C272" s="242">
        <f>'3.1 Gofynion optimaidd N ycnwd '!C92</f>
        <v>0</v>
      </c>
      <c r="D272" s="245"/>
      <c r="E272" s="242" t="str">
        <f>'3.1 Gofynion optimaidd N ycnwd '!F92</f>
        <v>(Blank)</v>
      </c>
      <c r="F272" s="1" t="s">
        <v>4</v>
      </c>
      <c r="G272" s="1"/>
      <c r="H272" s="1"/>
      <c r="I272" s="1"/>
      <c r="J272" s="1"/>
      <c r="K272" s="66">
        <f t="shared" si="53"/>
        <v>0</v>
      </c>
      <c r="L272" s="1"/>
      <c r="M272" s="7"/>
      <c r="N272" s="83">
        <f t="shared" si="54"/>
        <v>0</v>
      </c>
      <c r="O272" s="66">
        <f t="shared" si="55"/>
        <v>0</v>
      </c>
      <c r="P272" s="66">
        <f t="shared" si="56"/>
        <v>0</v>
      </c>
      <c r="Q272" s="92">
        <f t="shared" si="57"/>
        <v>0</v>
      </c>
    </row>
    <row r="273" spans="2:17" x14ac:dyDescent="0.35">
      <c r="B273" s="240"/>
      <c r="C273" s="243"/>
      <c r="D273" s="246"/>
      <c r="E273" s="243"/>
      <c r="F273" s="1" t="s">
        <v>4</v>
      </c>
      <c r="G273" s="1"/>
      <c r="H273" s="1"/>
      <c r="I273" s="1"/>
      <c r="J273" s="1"/>
      <c r="K273" s="66">
        <f t="shared" si="53"/>
        <v>0</v>
      </c>
      <c r="L273" s="1"/>
      <c r="M273" s="7"/>
      <c r="N273" s="83">
        <f t="shared" si="54"/>
        <v>0</v>
      </c>
      <c r="O273" s="66">
        <f t="shared" si="55"/>
        <v>0</v>
      </c>
      <c r="P273" s="66">
        <f t="shared" si="56"/>
        <v>0</v>
      </c>
      <c r="Q273" s="93"/>
    </row>
    <row r="274" spans="2:17" x14ac:dyDescent="0.35">
      <c r="B274" s="241"/>
      <c r="C274" s="244"/>
      <c r="D274" s="247"/>
      <c r="E274" s="244"/>
      <c r="F274" s="1" t="s">
        <v>4</v>
      </c>
      <c r="G274" s="1"/>
      <c r="H274" s="1"/>
      <c r="I274" s="1"/>
      <c r="J274" s="1"/>
      <c r="K274" s="66">
        <f t="shared" si="53"/>
        <v>0</v>
      </c>
      <c r="L274" s="1"/>
      <c r="M274" s="7"/>
      <c r="N274" s="83">
        <f t="shared" si="54"/>
        <v>0</v>
      </c>
      <c r="O274" s="66">
        <f t="shared" si="55"/>
        <v>0</v>
      </c>
      <c r="P274" s="66">
        <f t="shared" si="56"/>
        <v>0</v>
      </c>
      <c r="Q274" s="93"/>
    </row>
    <row r="275" spans="2:17" x14ac:dyDescent="0.35">
      <c r="B275" s="239">
        <f>'3.1 Gofynion optimaidd N ycnwd '!B93</f>
        <v>0</v>
      </c>
      <c r="C275" s="242">
        <f>'3.1 Gofynion optimaidd N ycnwd '!C93</f>
        <v>0</v>
      </c>
      <c r="D275" s="245"/>
      <c r="E275" s="242" t="str">
        <f>'3.1 Gofynion optimaidd N ycnwd '!F93</f>
        <v>(Blank)</v>
      </c>
      <c r="F275" s="1" t="s">
        <v>4</v>
      </c>
      <c r="G275" s="1"/>
      <c r="H275" s="1"/>
      <c r="I275" s="1"/>
      <c r="J275" s="1"/>
      <c r="K275" s="66">
        <f t="shared" si="53"/>
        <v>0</v>
      </c>
      <c r="L275" s="1"/>
      <c r="M275" s="7"/>
      <c r="N275" s="83">
        <f t="shared" si="54"/>
        <v>0</v>
      </c>
      <c r="O275" s="66">
        <f t="shared" si="55"/>
        <v>0</v>
      </c>
      <c r="P275" s="66">
        <f t="shared" si="56"/>
        <v>0</v>
      </c>
      <c r="Q275" s="92">
        <f t="shared" si="57"/>
        <v>0</v>
      </c>
    </row>
    <row r="276" spans="2:17" x14ac:dyDescent="0.35">
      <c r="B276" s="240"/>
      <c r="C276" s="243"/>
      <c r="D276" s="246"/>
      <c r="E276" s="243"/>
      <c r="F276" s="1" t="s">
        <v>4</v>
      </c>
      <c r="G276" s="1"/>
      <c r="H276" s="1"/>
      <c r="I276" s="1"/>
      <c r="J276" s="1"/>
      <c r="K276" s="66">
        <f t="shared" si="53"/>
        <v>0</v>
      </c>
      <c r="L276" s="1"/>
      <c r="M276" s="7"/>
      <c r="N276" s="83">
        <f t="shared" si="54"/>
        <v>0</v>
      </c>
      <c r="O276" s="66">
        <f t="shared" si="55"/>
        <v>0</v>
      </c>
      <c r="P276" s="66">
        <f t="shared" si="56"/>
        <v>0</v>
      </c>
      <c r="Q276" s="93"/>
    </row>
    <row r="277" spans="2:17" x14ac:dyDescent="0.35">
      <c r="B277" s="241"/>
      <c r="C277" s="244"/>
      <c r="D277" s="247"/>
      <c r="E277" s="244"/>
      <c r="F277" s="1" t="s">
        <v>4</v>
      </c>
      <c r="G277" s="1"/>
      <c r="H277" s="1"/>
      <c r="I277" s="1"/>
      <c r="J277" s="1"/>
      <c r="K277" s="66">
        <f t="shared" si="53"/>
        <v>0</v>
      </c>
      <c r="L277" s="1"/>
      <c r="M277" s="7"/>
      <c r="N277" s="83">
        <f t="shared" si="54"/>
        <v>0</v>
      </c>
      <c r="O277" s="66">
        <f t="shared" si="55"/>
        <v>0</v>
      </c>
      <c r="P277" s="66">
        <f t="shared" si="56"/>
        <v>0</v>
      </c>
      <c r="Q277" s="93"/>
    </row>
    <row r="278" spans="2:17" x14ac:dyDescent="0.35">
      <c r="B278" s="239">
        <f>'3.1 Gofynion optimaidd N ycnwd '!B94</f>
        <v>0</v>
      </c>
      <c r="C278" s="242">
        <f>'3.1 Gofynion optimaidd N ycnwd '!C94</f>
        <v>0</v>
      </c>
      <c r="D278" s="245"/>
      <c r="E278" s="242" t="str">
        <f>'3.1 Gofynion optimaidd N ycnwd '!F94</f>
        <v>(Blank)</v>
      </c>
      <c r="F278" s="1" t="s">
        <v>4</v>
      </c>
      <c r="G278" s="1"/>
      <c r="H278" s="1"/>
      <c r="I278" s="1"/>
      <c r="J278" s="1"/>
      <c r="K278" s="66">
        <f t="shared" si="53"/>
        <v>0</v>
      </c>
      <c r="L278" s="1"/>
      <c r="M278" s="7"/>
      <c r="N278" s="83">
        <f t="shared" si="54"/>
        <v>0</v>
      </c>
      <c r="O278" s="66">
        <f t="shared" si="55"/>
        <v>0</v>
      </c>
      <c r="P278" s="66">
        <f t="shared" si="56"/>
        <v>0</v>
      </c>
      <c r="Q278" s="92">
        <f t="shared" si="57"/>
        <v>0</v>
      </c>
    </row>
    <row r="279" spans="2:17" x14ac:dyDescent="0.35">
      <c r="B279" s="240"/>
      <c r="C279" s="243"/>
      <c r="D279" s="246"/>
      <c r="E279" s="243"/>
      <c r="F279" s="1" t="s">
        <v>4</v>
      </c>
      <c r="G279" s="1"/>
      <c r="H279" s="1"/>
      <c r="I279" s="1"/>
      <c r="J279" s="1"/>
      <c r="K279" s="66">
        <f t="shared" si="53"/>
        <v>0</v>
      </c>
      <c r="L279" s="1"/>
      <c r="M279" s="7"/>
      <c r="N279" s="83">
        <f t="shared" si="54"/>
        <v>0</v>
      </c>
      <c r="O279" s="66">
        <f t="shared" si="55"/>
        <v>0</v>
      </c>
      <c r="P279" s="66">
        <f t="shared" si="56"/>
        <v>0</v>
      </c>
      <c r="Q279" s="93"/>
    </row>
    <row r="280" spans="2:17" x14ac:dyDescent="0.35">
      <c r="B280" s="241"/>
      <c r="C280" s="244"/>
      <c r="D280" s="247"/>
      <c r="E280" s="244"/>
      <c r="F280" s="1" t="s">
        <v>4</v>
      </c>
      <c r="G280" s="1"/>
      <c r="H280" s="1"/>
      <c r="I280" s="1"/>
      <c r="J280" s="1"/>
      <c r="K280" s="66">
        <f t="shared" si="53"/>
        <v>0</v>
      </c>
      <c r="L280" s="1"/>
      <c r="M280" s="7"/>
      <c r="N280" s="83">
        <f t="shared" si="54"/>
        <v>0</v>
      </c>
      <c r="O280" s="66">
        <f t="shared" si="55"/>
        <v>0</v>
      </c>
      <c r="P280" s="66">
        <f t="shared" si="56"/>
        <v>0</v>
      </c>
      <c r="Q280" s="93"/>
    </row>
    <row r="281" spans="2:17" x14ac:dyDescent="0.35">
      <c r="B281" s="239">
        <f>'3.1 Gofynion optimaidd N ycnwd '!B95</f>
        <v>0</v>
      </c>
      <c r="C281" s="242">
        <f>'3.1 Gofynion optimaidd N ycnwd '!C95</f>
        <v>0</v>
      </c>
      <c r="D281" s="245"/>
      <c r="E281" s="242" t="str">
        <f>'3.1 Gofynion optimaidd N ycnwd '!F95</f>
        <v>(Blank)</v>
      </c>
      <c r="F281" s="1" t="s">
        <v>4</v>
      </c>
      <c r="G281" s="1"/>
      <c r="H281" s="1"/>
      <c r="I281" s="1"/>
      <c r="J281" s="1"/>
      <c r="K281" s="66">
        <f t="shared" si="53"/>
        <v>0</v>
      </c>
      <c r="L281" s="1"/>
      <c r="M281" s="7"/>
      <c r="N281" s="83">
        <f t="shared" si="54"/>
        <v>0</v>
      </c>
      <c r="O281" s="66">
        <f t="shared" si="55"/>
        <v>0</v>
      </c>
      <c r="P281" s="66">
        <f t="shared" si="56"/>
        <v>0</v>
      </c>
      <c r="Q281" s="92">
        <f t="shared" si="57"/>
        <v>0</v>
      </c>
    </row>
    <row r="282" spans="2:17" x14ac:dyDescent="0.35">
      <c r="B282" s="240"/>
      <c r="C282" s="243"/>
      <c r="D282" s="246"/>
      <c r="E282" s="243"/>
      <c r="F282" s="1" t="s">
        <v>4</v>
      </c>
      <c r="G282" s="1"/>
      <c r="H282" s="1"/>
      <c r="I282" s="1"/>
      <c r="J282" s="1"/>
      <c r="K282" s="66">
        <f t="shared" si="53"/>
        <v>0</v>
      </c>
      <c r="L282" s="1"/>
      <c r="M282" s="7"/>
      <c r="N282" s="83">
        <f t="shared" si="54"/>
        <v>0</v>
      </c>
      <c r="O282" s="66">
        <f t="shared" si="55"/>
        <v>0</v>
      </c>
      <c r="P282" s="66">
        <f t="shared" si="56"/>
        <v>0</v>
      </c>
      <c r="Q282" s="93"/>
    </row>
    <row r="283" spans="2:17" x14ac:dyDescent="0.35">
      <c r="B283" s="241"/>
      <c r="C283" s="244"/>
      <c r="D283" s="247"/>
      <c r="E283" s="244"/>
      <c r="F283" s="1" t="s">
        <v>4</v>
      </c>
      <c r="G283" s="1"/>
      <c r="H283" s="1"/>
      <c r="I283" s="1"/>
      <c r="J283" s="1"/>
      <c r="K283" s="66">
        <f t="shared" si="53"/>
        <v>0</v>
      </c>
      <c r="L283" s="1"/>
      <c r="M283" s="7"/>
      <c r="N283" s="83">
        <f t="shared" si="54"/>
        <v>0</v>
      </c>
      <c r="O283" s="66">
        <f t="shared" si="55"/>
        <v>0</v>
      </c>
      <c r="P283" s="66">
        <f t="shared" si="56"/>
        <v>0</v>
      </c>
      <c r="Q283" s="93"/>
    </row>
    <row r="284" spans="2:17" x14ac:dyDescent="0.35">
      <c r="B284" s="239">
        <f>'3.1 Gofynion optimaidd N ycnwd '!B96</f>
        <v>0</v>
      </c>
      <c r="C284" s="242">
        <f>'3.1 Gofynion optimaidd N ycnwd '!C96</f>
        <v>0</v>
      </c>
      <c r="D284" s="245"/>
      <c r="E284" s="242" t="str">
        <f>'3.1 Gofynion optimaidd N ycnwd '!F96</f>
        <v>(Blank)</v>
      </c>
      <c r="F284" s="1" t="s">
        <v>4</v>
      </c>
      <c r="G284" s="1"/>
      <c r="H284" s="1"/>
      <c r="I284" s="1"/>
      <c r="J284" s="1"/>
      <c r="K284" s="66">
        <f t="shared" si="53"/>
        <v>0</v>
      </c>
      <c r="L284" s="1"/>
      <c r="M284" s="7"/>
      <c r="N284" s="83">
        <f t="shared" si="54"/>
        <v>0</v>
      </c>
      <c r="O284" s="66">
        <f t="shared" si="55"/>
        <v>0</v>
      </c>
      <c r="P284" s="66">
        <f t="shared" si="56"/>
        <v>0</v>
      </c>
      <c r="Q284" s="92">
        <f t="shared" si="57"/>
        <v>0</v>
      </c>
    </row>
    <row r="285" spans="2:17" x14ac:dyDescent="0.35">
      <c r="B285" s="240"/>
      <c r="C285" s="243"/>
      <c r="D285" s="246"/>
      <c r="E285" s="243"/>
      <c r="F285" s="1" t="s">
        <v>4</v>
      </c>
      <c r="G285" s="1"/>
      <c r="H285" s="1"/>
      <c r="I285" s="1"/>
      <c r="J285" s="1"/>
      <c r="K285" s="66">
        <f t="shared" si="53"/>
        <v>0</v>
      </c>
      <c r="L285" s="1"/>
      <c r="M285" s="7"/>
      <c r="N285" s="83">
        <f t="shared" si="54"/>
        <v>0</v>
      </c>
      <c r="O285" s="66">
        <f t="shared" si="55"/>
        <v>0</v>
      </c>
      <c r="P285" s="66">
        <f t="shared" si="56"/>
        <v>0</v>
      </c>
      <c r="Q285" s="93"/>
    </row>
    <row r="286" spans="2:17" x14ac:dyDescent="0.35">
      <c r="B286" s="241"/>
      <c r="C286" s="244"/>
      <c r="D286" s="247"/>
      <c r="E286" s="244"/>
      <c r="F286" s="1" t="s">
        <v>4</v>
      </c>
      <c r="G286" s="1"/>
      <c r="H286" s="1"/>
      <c r="I286" s="1"/>
      <c r="J286" s="1"/>
      <c r="K286" s="66">
        <f t="shared" si="53"/>
        <v>0</v>
      </c>
      <c r="L286" s="1"/>
      <c r="M286" s="7"/>
      <c r="N286" s="83">
        <f t="shared" si="54"/>
        <v>0</v>
      </c>
      <c r="O286" s="66">
        <f t="shared" si="55"/>
        <v>0</v>
      </c>
      <c r="P286" s="66">
        <f t="shared" si="56"/>
        <v>0</v>
      </c>
      <c r="Q286" s="93"/>
    </row>
    <row r="287" spans="2:17" x14ac:dyDescent="0.35">
      <c r="B287" s="239">
        <f>'3.1 Gofynion optimaidd N ycnwd '!B97</f>
        <v>0</v>
      </c>
      <c r="C287" s="242">
        <f>'3.1 Gofynion optimaidd N ycnwd '!C97</f>
        <v>0</v>
      </c>
      <c r="D287" s="245"/>
      <c r="E287" s="242" t="str">
        <f>'3.1 Gofynion optimaidd N ycnwd '!F97</f>
        <v>(Blank)</v>
      </c>
      <c r="F287" s="1" t="s">
        <v>4</v>
      </c>
      <c r="G287" s="1"/>
      <c r="H287" s="1"/>
      <c r="I287" s="1"/>
      <c r="J287" s="1"/>
      <c r="K287" s="66">
        <f t="shared" si="53"/>
        <v>0</v>
      </c>
      <c r="L287" s="1"/>
      <c r="M287" s="7"/>
      <c r="N287" s="83">
        <f t="shared" si="54"/>
        <v>0</v>
      </c>
      <c r="O287" s="66">
        <f t="shared" si="55"/>
        <v>0</v>
      </c>
      <c r="P287" s="66">
        <f t="shared" si="56"/>
        <v>0</v>
      </c>
      <c r="Q287" s="92">
        <f t="shared" si="57"/>
        <v>0</v>
      </c>
    </row>
    <row r="288" spans="2:17" x14ac:dyDescent="0.35">
      <c r="B288" s="240"/>
      <c r="C288" s="243"/>
      <c r="D288" s="246"/>
      <c r="E288" s="243"/>
      <c r="F288" s="1" t="s">
        <v>4</v>
      </c>
      <c r="G288" s="1"/>
      <c r="H288" s="1"/>
      <c r="I288" s="1"/>
      <c r="J288" s="1"/>
      <c r="K288" s="66">
        <f t="shared" si="53"/>
        <v>0</v>
      </c>
      <c r="L288" s="1"/>
      <c r="M288" s="7"/>
      <c r="N288" s="83">
        <f t="shared" si="54"/>
        <v>0</v>
      </c>
      <c r="O288" s="66">
        <f t="shared" si="55"/>
        <v>0</v>
      </c>
      <c r="P288" s="66">
        <f t="shared" si="56"/>
        <v>0</v>
      </c>
      <c r="Q288" s="93"/>
    </row>
    <row r="289" spans="2:17" x14ac:dyDescent="0.35">
      <c r="B289" s="241"/>
      <c r="C289" s="244"/>
      <c r="D289" s="247"/>
      <c r="E289" s="244"/>
      <c r="F289" s="1" t="s">
        <v>4</v>
      </c>
      <c r="G289" s="1"/>
      <c r="H289" s="1"/>
      <c r="I289" s="1"/>
      <c r="J289" s="1"/>
      <c r="K289" s="66">
        <f t="shared" si="53"/>
        <v>0</v>
      </c>
      <c r="L289" s="1"/>
      <c r="M289" s="7"/>
      <c r="N289" s="83">
        <f t="shared" si="54"/>
        <v>0</v>
      </c>
      <c r="O289" s="66">
        <f t="shared" si="55"/>
        <v>0</v>
      </c>
      <c r="P289" s="66">
        <f t="shared" si="56"/>
        <v>0</v>
      </c>
      <c r="Q289" s="93"/>
    </row>
    <row r="290" spans="2:17" x14ac:dyDescent="0.35">
      <c r="B290" s="239">
        <f>'3.1 Gofynion optimaidd N ycnwd '!B98</f>
        <v>0</v>
      </c>
      <c r="C290" s="242">
        <f>'3.1 Gofynion optimaidd N ycnwd '!C98</f>
        <v>0</v>
      </c>
      <c r="D290" s="245"/>
      <c r="E290" s="242" t="str">
        <f>'3.1 Gofynion optimaidd N ycnwd '!F98</f>
        <v>(Blank)</v>
      </c>
      <c r="F290" s="1" t="s">
        <v>4</v>
      </c>
      <c r="G290" s="1"/>
      <c r="H290" s="1"/>
      <c r="I290" s="1"/>
      <c r="J290" s="1"/>
      <c r="K290" s="66">
        <f t="shared" si="53"/>
        <v>0</v>
      </c>
      <c r="L290" s="1"/>
      <c r="M290" s="7"/>
      <c r="N290" s="83">
        <f t="shared" si="54"/>
        <v>0</v>
      </c>
      <c r="O290" s="66">
        <f t="shared" si="55"/>
        <v>0</v>
      </c>
      <c r="P290" s="66">
        <f t="shared" si="56"/>
        <v>0</v>
      </c>
      <c r="Q290" s="92">
        <f t="shared" si="57"/>
        <v>0</v>
      </c>
    </row>
    <row r="291" spans="2:17" x14ac:dyDescent="0.35">
      <c r="B291" s="240"/>
      <c r="C291" s="243"/>
      <c r="D291" s="246"/>
      <c r="E291" s="243"/>
      <c r="F291" s="1" t="s">
        <v>4</v>
      </c>
      <c r="G291" s="1"/>
      <c r="H291" s="1"/>
      <c r="I291" s="1"/>
      <c r="J291" s="1"/>
      <c r="K291" s="66">
        <f t="shared" si="53"/>
        <v>0</v>
      </c>
      <c r="L291" s="1"/>
      <c r="M291" s="7"/>
      <c r="N291" s="83">
        <f t="shared" si="54"/>
        <v>0</v>
      </c>
      <c r="O291" s="66">
        <f t="shared" si="55"/>
        <v>0</v>
      </c>
      <c r="P291" s="66">
        <f t="shared" si="56"/>
        <v>0</v>
      </c>
      <c r="Q291" s="93"/>
    </row>
    <row r="292" spans="2:17" x14ac:dyDescent="0.35">
      <c r="B292" s="241"/>
      <c r="C292" s="244"/>
      <c r="D292" s="247"/>
      <c r="E292" s="244"/>
      <c r="F292" s="1" t="s">
        <v>4</v>
      </c>
      <c r="G292" s="1"/>
      <c r="H292" s="1"/>
      <c r="I292" s="1"/>
      <c r="J292" s="1"/>
      <c r="K292" s="66">
        <f t="shared" si="53"/>
        <v>0</v>
      </c>
      <c r="L292" s="1"/>
      <c r="M292" s="7"/>
      <c r="N292" s="83">
        <f t="shared" si="54"/>
        <v>0</v>
      </c>
      <c r="O292" s="66">
        <f t="shared" si="55"/>
        <v>0</v>
      </c>
      <c r="P292" s="66">
        <f t="shared" si="56"/>
        <v>0</v>
      </c>
      <c r="Q292" s="93"/>
    </row>
    <row r="293" spans="2:17" x14ac:dyDescent="0.35">
      <c r="B293" s="239">
        <f>'3.1 Gofynion optimaidd N ycnwd '!B99</f>
        <v>0</v>
      </c>
      <c r="C293" s="242">
        <f>'3.1 Gofynion optimaidd N ycnwd '!C99</f>
        <v>0</v>
      </c>
      <c r="D293" s="245"/>
      <c r="E293" s="242" t="str">
        <f>'3.1 Gofynion optimaidd N ycnwd '!F99</f>
        <v>(Blank)</v>
      </c>
      <c r="F293" s="1" t="s">
        <v>4</v>
      </c>
      <c r="G293" s="1"/>
      <c r="H293" s="1"/>
      <c r="I293" s="1"/>
      <c r="J293" s="1"/>
      <c r="K293" s="66">
        <f t="shared" si="53"/>
        <v>0</v>
      </c>
      <c r="L293" s="1"/>
      <c r="M293" s="7"/>
      <c r="N293" s="83">
        <f t="shared" si="54"/>
        <v>0</v>
      </c>
      <c r="O293" s="66">
        <f t="shared" si="55"/>
        <v>0</v>
      </c>
      <c r="P293" s="66">
        <f t="shared" si="56"/>
        <v>0</v>
      </c>
      <c r="Q293" s="92">
        <f t="shared" si="57"/>
        <v>0</v>
      </c>
    </row>
    <row r="294" spans="2:17" x14ac:dyDescent="0.35">
      <c r="B294" s="240"/>
      <c r="C294" s="243"/>
      <c r="D294" s="246"/>
      <c r="E294" s="243"/>
      <c r="F294" s="1" t="s">
        <v>4</v>
      </c>
      <c r="G294" s="1"/>
      <c r="H294" s="1"/>
      <c r="I294" s="1"/>
      <c r="J294" s="1"/>
      <c r="K294" s="66">
        <f t="shared" si="53"/>
        <v>0</v>
      </c>
      <c r="L294" s="1"/>
      <c r="M294" s="7"/>
      <c r="N294" s="83">
        <f t="shared" si="54"/>
        <v>0</v>
      </c>
      <c r="O294" s="66">
        <f t="shared" si="55"/>
        <v>0</v>
      </c>
      <c r="P294" s="66">
        <f t="shared" si="56"/>
        <v>0</v>
      </c>
      <c r="Q294" s="93"/>
    </row>
    <row r="295" spans="2:17" x14ac:dyDescent="0.35">
      <c r="B295" s="241"/>
      <c r="C295" s="244"/>
      <c r="D295" s="247"/>
      <c r="E295" s="244"/>
      <c r="F295" s="1" t="s">
        <v>4</v>
      </c>
      <c r="G295" s="1"/>
      <c r="H295" s="1"/>
      <c r="I295" s="1"/>
      <c r="J295" s="1"/>
      <c r="K295" s="66">
        <f t="shared" si="53"/>
        <v>0</v>
      </c>
      <c r="L295" s="1"/>
      <c r="M295" s="7"/>
      <c r="N295" s="83">
        <f t="shared" si="54"/>
        <v>0</v>
      </c>
      <c r="O295" s="66">
        <f t="shared" si="55"/>
        <v>0</v>
      </c>
      <c r="P295" s="66">
        <f t="shared" si="56"/>
        <v>0</v>
      </c>
      <c r="Q295" s="93"/>
    </row>
    <row r="296" spans="2:17" x14ac:dyDescent="0.35">
      <c r="B296" s="239">
        <f>'3.1 Gofynion optimaidd N ycnwd '!B100</f>
        <v>0</v>
      </c>
      <c r="C296" s="242">
        <f>'3.1 Gofynion optimaidd N ycnwd '!C100</f>
        <v>0</v>
      </c>
      <c r="D296" s="245"/>
      <c r="E296" s="242" t="str">
        <f>'3.1 Gofynion optimaidd N ycnwd '!F100</f>
        <v>(Blank)</v>
      </c>
      <c r="F296" s="1" t="s">
        <v>4</v>
      </c>
      <c r="G296" s="1"/>
      <c r="H296" s="1"/>
      <c r="I296" s="1"/>
      <c r="J296" s="1"/>
      <c r="K296" s="66">
        <f t="shared" si="53"/>
        <v>0</v>
      </c>
      <c r="L296" s="1"/>
      <c r="M296" s="7"/>
      <c r="N296" s="83">
        <f t="shared" si="54"/>
        <v>0</v>
      </c>
      <c r="O296" s="66">
        <f t="shared" si="55"/>
        <v>0</v>
      </c>
      <c r="P296" s="66">
        <f t="shared" si="56"/>
        <v>0</v>
      </c>
      <c r="Q296" s="92">
        <f t="shared" si="57"/>
        <v>0</v>
      </c>
    </row>
    <row r="297" spans="2:17" x14ac:dyDescent="0.35">
      <c r="B297" s="240"/>
      <c r="C297" s="243"/>
      <c r="D297" s="246"/>
      <c r="E297" s="243"/>
      <c r="F297" s="1" t="s">
        <v>4</v>
      </c>
      <c r="G297" s="1"/>
      <c r="H297" s="1"/>
      <c r="I297" s="1"/>
      <c r="J297" s="1"/>
      <c r="K297" s="66">
        <f t="shared" si="53"/>
        <v>0</v>
      </c>
      <c r="L297" s="1"/>
      <c r="M297" s="7"/>
      <c r="N297" s="83">
        <f t="shared" si="54"/>
        <v>0</v>
      </c>
      <c r="O297" s="66">
        <f t="shared" si="55"/>
        <v>0</v>
      </c>
      <c r="P297" s="66">
        <f t="shared" si="56"/>
        <v>0</v>
      </c>
      <c r="Q297" s="93"/>
    </row>
    <row r="298" spans="2:17" x14ac:dyDescent="0.35">
      <c r="B298" s="241"/>
      <c r="C298" s="244"/>
      <c r="D298" s="247"/>
      <c r="E298" s="244"/>
      <c r="F298" s="1" t="s">
        <v>4</v>
      </c>
      <c r="G298" s="1"/>
      <c r="H298" s="1"/>
      <c r="I298" s="1"/>
      <c r="J298" s="1"/>
      <c r="K298" s="66">
        <f t="shared" si="53"/>
        <v>0</v>
      </c>
      <c r="L298" s="1"/>
      <c r="M298" s="7"/>
      <c r="N298" s="83">
        <f t="shared" si="54"/>
        <v>0</v>
      </c>
      <c r="O298" s="66">
        <f t="shared" si="55"/>
        <v>0</v>
      </c>
      <c r="P298" s="66">
        <f t="shared" si="56"/>
        <v>0</v>
      </c>
      <c r="Q298" s="93"/>
    </row>
    <row r="299" spans="2:17" x14ac:dyDescent="0.35">
      <c r="B299" s="239">
        <f>'3.1 Gofynion optimaidd N ycnwd '!B101</f>
        <v>0</v>
      </c>
      <c r="C299" s="242">
        <f>'3.1 Gofynion optimaidd N ycnwd '!C101</f>
        <v>0</v>
      </c>
      <c r="D299" s="245"/>
      <c r="E299" s="242" t="str">
        <f>'3.1 Gofynion optimaidd N ycnwd '!F101</f>
        <v>(Blank)</v>
      </c>
      <c r="F299" s="1" t="s">
        <v>4</v>
      </c>
      <c r="G299" s="1"/>
      <c r="H299" s="1"/>
      <c r="I299" s="1"/>
      <c r="J299" s="1"/>
      <c r="K299" s="66">
        <f t="shared" si="53"/>
        <v>0</v>
      </c>
      <c r="L299" s="1"/>
      <c r="M299" s="7"/>
      <c r="N299" s="83">
        <f t="shared" si="54"/>
        <v>0</v>
      </c>
      <c r="O299" s="66">
        <f t="shared" si="55"/>
        <v>0</v>
      </c>
      <c r="P299" s="66">
        <f t="shared" si="56"/>
        <v>0</v>
      </c>
      <c r="Q299" s="92">
        <f t="shared" si="57"/>
        <v>0</v>
      </c>
    </row>
    <row r="300" spans="2:17" x14ac:dyDescent="0.35">
      <c r="B300" s="240"/>
      <c r="C300" s="243"/>
      <c r="D300" s="246"/>
      <c r="E300" s="243"/>
      <c r="F300" s="1" t="s">
        <v>4</v>
      </c>
      <c r="G300" s="1"/>
      <c r="H300" s="1"/>
      <c r="I300" s="1"/>
      <c r="J300" s="1"/>
      <c r="K300" s="66">
        <f t="shared" si="53"/>
        <v>0</v>
      </c>
      <c r="L300" s="1"/>
      <c r="M300" s="7"/>
      <c r="N300" s="83">
        <f t="shared" si="54"/>
        <v>0</v>
      </c>
      <c r="O300" s="66">
        <f t="shared" si="55"/>
        <v>0</v>
      </c>
      <c r="P300" s="66">
        <f t="shared" si="56"/>
        <v>0</v>
      </c>
      <c r="Q300" s="93"/>
    </row>
    <row r="301" spans="2:17" x14ac:dyDescent="0.35">
      <c r="B301" s="241"/>
      <c r="C301" s="244"/>
      <c r="D301" s="247"/>
      <c r="E301" s="244"/>
      <c r="F301" s="1" t="s">
        <v>4</v>
      </c>
      <c r="G301" s="1"/>
      <c r="H301" s="1"/>
      <c r="I301" s="1"/>
      <c r="J301" s="1"/>
      <c r="K301" s="66">
        <f t="shared" si="53"/>
        <v>0</v>
      </c>
      <c r="L301" s="1"/>
      <c r="M301" s="7"/>
      <c r="N301" s="83">
        <f t="shared" si="54"/>
        <v>0</v>
      </c>
      <c r="O301" s="66">
        <f t="shared" si="55"/>
        <v>0</v>
      </c>
      <c r="P301" s="66">
        <f t="shared" si="56"/>
        <v>0</v>
      </c>
      <c r="Q301" s="93"/>
    </row>
    <row r="302" spans="2:17" x14ac:dyDescent="0.35">
      <c r="B302" s="239">
        <f>'3.1 Gofynion optimaidd N ycnwd '!B102</f>
        <v>0</v>
      </c>
      <c r="C302" s="242">
        <f>'3.1 Gofynion optimaidd N ycnwd '!C102</f>
        <v>0</v>
      </c>
      <c r="D302" s="245"/>
      <c r="E302" s="242" t="str">
        <f>'3.1 Gofynion optimaidd N ycnwd '!F102</f>
        <v>(Blank)</v>
      </c>
      <c r="F302" s="1" t="s">
        <v>4</v>
      </c>
      <c r="G302" s="1"/>
      <c r="H302" s="1"/>
      <c r="I302" s="1"/>
      <c r="J302" s="1"/>
      <c r="K302" s="66">
        <f t="shared" ref="K302:K365" si="58">VLOOKUP(F302,$T$8:$V$27,2, FALSE)</f>
        <v>0</v>
      </c>
      <c r="L302" s="1"/>
      <c r="M302" s="7"/>
      <c r="N302" s="83">
        <f t="shared" ref="N302:N365" si="59">SUM(((J302*K302)*M302))*H302</f>
        <v>0</v>
      </c>
      <c r="O302" s="66">
        <f t="shared" ref="O302:O365" si="60">SUM(((J302*L302)*M302))*H302</f>
        <v>0</v>
      </c>
      <c r="P302" s="66">
        <f t="shared" ref="P302:P365" si="61">SUM(O302+N302)</f>
        <v>0</v>
      </c>
      <c r="Q302" s="92">
        <f t="shared" ref="Q302:Q365" si="62">SUM(P302:P304)</f>
        <v>0</v>
      </c>
    </row>
    <row r="303" spans="2:17" x14ac:dyDescent="0.35">
      <c r="B303" s="240"/>
      <c r="C303" s="243"/>
      <c r="D303" s="246"/>
      <c r="E303" s="243"/>
      <c r="F303" s="1" t="s">
        <v>4</v>
      </c>
      <c r="G303" s="1"/>
      <c r="H303" s="1"/>
      <c r="I303" s="1"/>
      <c r="J303" s="1"/>
      <c r="K303" s="66">
        <f t="shared" si="58"/>
        <v>0</v>
      </c>
      <c r="L303" s="1"/>
      <c r="M303" s="7"/>
      <c r="N303" s="83">
        <f t="shared" si="59"/>
        <v>0</v>
      </c>
      <c r="O303" s="66">
        <f t="shared" si="60"/>
        <v>0</v>
      </c>
      <c r="P303" s="66">
        <f t="shared" si="61"/>
        <v>0</v>
      </c>
      <c r="Q303" s="93"/>
    </row>
    <row r="304" spans="2:17" x14ac:dyDescent="0.35">
      <c r="B304" s="241"/>
      <c r="C304" s="244"/>
      <c r="D304" s="247"/>
      <c r="E304" s="244"/>
      <c r="F304" s="1" t="s">
        <v>4</v>
      </c>
      <c r="G304" s="1"/>
      <c r="H304" s="1"/>
      <c r="I304" s="1"/>
      <c r="J304" s="1"/>
      <c r="K304" s="66">
        <f t="shared" si="58"/>
        <v>0</v>
      </c>
      <c r="L304" s="1"/>
      <c r="M304" s="7"/>
      <c r="N304" s="83">
        <f t="shared" si="59"/>
        <v>0</v>
      </c>
      <c r="O304" s="66">
        <f t="shared" si="60"/>
        <v>0</v>
      </c>
      <c r="P304" s="66">
        <f t="shared" si="61"/>
        <v>0</v>
      </c>
      <c r="Q304" s="93"/>
    </row>
    <row r="305" spans="2:17" x14ac:dyDescent="0.35">
      <c r="B305" s="239">
        <f>'3.1 Gofynion optimaidd N ycnwd '!B103</f>
        <v>0</v>
      </c>
      <c r="C305" s="242">
        <f>'3.1 Gofynion optimaidd N ycnwd '!C103</f>
        <v>0</v>
      </c>
      <c r="D305" s="245"/>
      <c r="E305" s="242" t="str">
        <f>'3.1 Gofynion optimaidd N ycnwd '!F103</f>
        <v>(Blank)</v>
      </c>
      <c r="F305" s="1" t="s">
        <v>4</v>
      </c>
      <c r="G305" s="1"/>
      <c r="H305" s="1"/>
      <c r="I305" s="1"/>
      <c r="J305" s="1"/>
      <c r="K305" s="66">
        <f t="shared" si="58"/>
        <v>0</v>
      </c>
      <c r="L305" s="1"/>
      <c r="M305" s="7"/>
      <c r="N305" s="83">
        <f t="shared" si="59"/>
        <v>0</v>
      </c>
      <c r="O305" s="66">
        <f t="shared" si="60"/>
        <v>0</v>
      </c>
      <c r="P305" s="66">
        <f t="shared" si="61"/>
        <v>0</v>
      </c>
      <c r="Q305" s="92">
        <f t="shared" si="62"/>
        <v>0</v>
      </c>
    </row>
    <row r="306" spans="2:17" x14ac:dyDescent="0.35">
      <c r="B306" s="240"/>
      <c r="C306" s="243"/>
      <c r="D306" s="246"/>
      <c r="E306" s="243"/>
      <c r="F306" s="1" t="s">
        <v>4</v>
      </c>
      <c r="G306" s="1"/>
      <c r="H306" s="1"/>
      <c r="I306" s="1"/>
      <c r="J306" s="1"/>
      <c r="K306" s="66">
        <f t="shared" si="58"/>
        <v>0</v>
      </c>
      <c r="L306" s="1"/>
      <c r="M306" s="7"/>
      <c r="N306" s="83">
        <f t="shared" si="59"/>
        <v>0</v>
      </c>
      <c r="O306" s="66">
        <f t="shared" si="60"/>
        <v>0</v>
      </c>
      <c r="P306" s="66">
        <f t="shared" si="61"/>
        <v>0</v>
      </c>
      <c r="Q306" s="93"/>
    </row>
    <row r="307" spans="2:17" x14ac:dyDescent="0.35">
      <c r="B307" s="241"/>
      <c r="C307" s="244"/>
      <c r="D307" s="247"/>
      <c r="E307" s="244"/>
      <c r="F307" s="1" t="s">
        <v>4</v>
      </c>
      <c r="G307" s="1"/>
      <c r="H307" s="1"/>
      <c r="I307" s="1"/>
      <c r="J307" s="1"/>
      <c r="K307" s="66">
        <f t="shared" si="58"/>
        <v>0</v>
      </c>
      <c r="L307" s="1"/>
      <c r="M307" s="7"/>
      <c r="N307" s="83">
        <f t="shared" si="59"/>
        <v>0</v>
      </c>
      <c r="O307" s="66">
        <f t="shared" si="60"/>
        <v>0</v>
      </c>
      <c r="P307" s="66">
        <f t="shared" si="61"/>
        <v>0</v>
      </c>
      <c r="Q307" s="93"/>
    </row>
    <row r="308" spans="2:17" x14ac:dyDescent="0.35">
      <c r="B308" s="239">
        <f>'3.1 Gofynion optimaidd N ycnwd '!B104</f>
        <v>0</v>
      </c>
      <c r="C308" s="242">
        <f>'3.1 Gofynion optimaidd N ycnwd '!C104</f>
        <v>0</v>
      </c>
      <c r="D308" s="245"/>
      <c r="E308" s="242" t="str">
        <f>'3.1 Gofynion optimaidd N ycnwd '!F104</f>
        <v>(Blank)</v>
      </c>
      <c r="F308" s="1" t="s">
        <v>4</v>
      </c>
      <c r="G308" s="1"/>
      <c r="H308" s="1"/>
      <c r="I308" s="1"/>
      <c r="J308" s="1"/>
      <c r="K308" s="66">
        <f t="shared" si="58"/>
        <v>0</v>
      </c>
      <c r="L308" s="1"/>
      <c r="M308" s="7"/>
      <c r="N308" s="83">
        <f t="shared" si="59"/>
        <v>0</v>
      </c>
      <c r="O308" s="66">
        <f t="shared" si="60"/>
        <v>0</v>
      </c>
      <c r="P308" s="66">
        <f t="shared" si="61"/>
        <v>0</v>
      </c>
      <c r="Q308" s="92">
        <f t="shared" si="62"/>
        <v>0</v>
      </c>
    </row>
    <row r="309" spans="2:17" x14ac:dyDescent="0.35">
      <c r="B309" s="240"/>
      <c r="C309" s="243"/>
      <c r="D309" s="246"/>
      <c r="E309" s="243"/>
      <c r="F309" s="1" t="s">
        <v>4</v>
      </c>
      <c r="G309" s="1"/>
      <c r="H309" s="1"/>
      <c r="I309" s="1"/>
      <c r="J309" s="1"/>
      <c r="K309" s="66">
        <f t="shared" si="58"/>
        <v>0</v>
      </c>
      <c r="L309" s="1"/>
      <c r="M309" s="7"/>
      <c r="N309" s="83">
        <f t="shared" si="59"/>
        <v>0</v>
      </c>
      <c r="O309" s="66">
        <f t="shared" si="60"/>
        <v>0</v>
      </c>
      <c r="P309" s="66">
        <f t="shared" si="61"/>
        <v>0</v>
      </c>
      <c r="Q309" s="93"/>
    </row>
    <row r="310" spans="2:17" x14ac:dyDescent="0.35">
      <c r="B310" s="241"/>
      <c r="C310" s="244"/>
      <c r="D310" s="247"/>
      <c r="E310" s="244"/>
      <c r="F310" s="1" t="s">
        <v>4</v>
      </c>
      <c r="G310" s="1"/>
      <c r="H310" s="1"/>
      <c r="I310" s="1"/>
      <c r="J310" s="1"/>
      <c r="K310" s="66">
        <f t="shared" si="58"/>
        <v>0</v>
      </c>
      <c r="L310" s="1"/>
      <c r="M310" s="7"/>
      <c r="N310" s="83">
        <f t="shared" si="59"/>
        <v>0</v>
      </c>
      <c r="O310" s="66">
        <f t="shared" si="60"/>
        <v>0</v>
      </c>
      <c r="P310" s="66">
        <f t="shared" si="61"/>
        <v>0</v>
      </c>
      <c r="Q310" s="93"/>
    </row>
    <row r="311" spans="2:17" x14ac:dyDescent="0.35">
      <c r="B311" s="239">
        <f>'3.1 Gofynion optimaidd N ycnwd '!B105</f>
        <v>0</v>
      </c>
      <c r="C311" s="242">
        <f>'3.1 Gofynion optimaidd N ycnwd '!C105</f>
        <v>0</v>
      </c>
      <c r="D311" s="245"/>
      <c r="E311" s="242" t="str">
        <f>'3.1 Gofynion optimaidd N ycnwd '!F105</f>
        <v>(Blank)</v>
      </c>
      <c r="F311" s="1" t="s">
        <v>4</v>
      </c>
      <c r="G311" s="1"/>
      <c r="H311" s="1"/>
      <c r="I311" s="1"/>
      <c r="J311" s="1"/>
      <c r="K311" s="66">
        <f t="shared" si="58"/>
        <v>0</v>
      </c>
      <c r="L311" s="1"/>
      <c r="M311" s="7"/>
      <c r="N311" s="83">
        <f t="shared" si="59"/>
        <v>0</v>
      </c>
      <c r="O311" s="66">
        <f t="shared" si="60"/>
        <v>0</v>
      </c>
      <c r="P311" s="66">
        <f t="shared" si="61"/>
        <v>0</v>
      </c>
      <c r="Q311" s="92">
        <f t="shared" si="62"/>
        <v>0</v>
      </c>
    </row>
    <row r="312" spans="2:17" x14ac:dyDescent="0.35">
      <c r="B312" s="240"/>
      <c r="C312" s="243"/>
      <c r="D312" s="246"/>
      <c r="E312" s="243"/>
      <c r="F312" s="1" t="s">
        <v>4</v>
      </c>
      <c r="G312" s="1"/>
      <c r="H312" s="1"/>
      <c r="I312" s="1"/>
      <c r="J312" s="1"/>
      <c r="K312" s="66">
        <f t="shared" si="58"/>
        <v>0</v>
      </c>
      <c r="L312" s="1"/>
      <c r="M312" s="7"/>
      <c r="N312" s="83">
        <f t="shared" si="59"/>
        <v>0</v>
      </c>
      <c r="O312" s="66">
        <f t="shared" si="60"/>
        <v>0</v>
      </c>
      <c r="P312" s="66">
        <f t="shared" si="61"/>
        <v>0</v>
      </c>
      <c r="Q312" s="93"/>
    </row>
    <row r="313" spans="2:17" x14ac:dyDescent="0.35">
      <c r="B313" s="241"/>
      <c r="C313" s="244"/>
      <c r="D313" s="247"/>
      <c r="E313" s="244"/>
      <c r="F313" s="1" t="s">
        <v>4</v>
      </c>
      <c r="G313" s="1"/>
      <c r="H313" s="1"/>
      <c r="I313" s="1"/>
      <c r="J313" s="1"/>
      <c r="K313" s="66">
        <f t="shared" si="58"/>
        <v>0</v>
      </c>
      <c r="L313" s="1"/>
      <c r="M313" s="7"/>
      <c r="N313" s="83">
        <f t="shared" si="59"/>
        <v>0</v>
      </c>
      <c r="O313" s="66">
        <f t="shared" si="60"/>
        <v>0</v>
      </c>
      <c r="P313" s="66">
        <f t="shared" si="61"/>
        <v>0</v>
      </c>
      <c r="Q313" s="93"/>
    </row>
    <row r="314" spans="2:17" x14ac:dyDescent="0.35">
      <c r="B314" s="239">
        <f>'3.1 Gofynion optimaidd N ycnwd '!B106</f>
        <v>0</v>
      </c>
      <c r="C314" s="242">
        <f>'3.1 Gofynion optimaidd N ycnwd '!C106</f>
        <v>0</v>
      </c>
      <c r="D314" s="245"/>
      <c r="E314" s="242" t="str">
        <f>'3.1 Gofynion optimaidd N ycnwd '!F106</f>
        <v>(Blank)</v>
      </c>
      <c r="F314" s="1" t="s">
        <v>4</v>
      </c>
      <c r="G314" s="1"/>
      <c r="H314" s="1"/>
      <c r="I314" s="1"/>
      <c r="J314" s="1"/>
      <c r="K314" s="66">
        <f t="shared" si="58"/>
        <v>0</v>
      </c>
      <c r="L314" s="1"/>
      <c r="M314" s="7"/>
      <c r="N314" s="83">
        <f t="shared" si="59"/>
        <v>0</v>
      </c>
      <c r="O314" s="66">
        <f t="shared" si="60"/>
        <v>0</v>
      </c>
      <c r="P314" s="66">
        <f t="shared" si="61"/>
        <v>0</v>
      </c>
      <c r="Q314" s="92">
        <f t="shared" si="62"/>
        <v>0</v>
      </c>
    </row>
    <row r="315" spans="2:17" x14ac:dyDescent="0.35">
      <c r="B315" s="240"/>
      <c r="C315" s="243"/>
      <c r="D315" s="246"/>
      <c r="E315" s="243"/>
      <c r="F315" s="1" t="s">
        <v>4</v>
      </c>
      <c r="G315" s="1"/>
      <c r="H315" s="1"/>
      <c r="I315" s="1"/>
      <c r="J315" s="1"/>
      <c r="K315" s="66">
        <f t="shared" si="58"/>
        <v>0</v>
      </c>
      <c r="L315" s="1"/>
      <c r="M315" s="7"/>
      <c r="N315" s="83">
        <f t="shared" si="59"/>
        <v>0</v>
      </c>
      <c r="O315" s="66">
        <f t="shared" si="60"/>
        <v>0</v>
      </c>
      <c r="P315" s="66">
        <f t="shared" si="61"/>
        <v>0</v>
      </c>
      <c r="Q315" s="93"/>
    </row>
    <row r="316" spans="2:17" x14ac:dyDescent="0.35">
      <c r="B316" s="241"/>
      <c r="C316" s="244"/>
      <c r="D316" s="247"/>
      <c r="E316" s="244"/>
      <c r="F316" s="1" t="s">
        <v>4</v>
      </c>
      <c r="G316" s="1"/>
      <c r="H316" s="1"/>
      <c r="I316" s="1"/>
      <c r="J316" s="1"/>
      <c r="K316" s="66">
        <f t="shared" si="58"/>
        <v>0</v>
      </c>
      <c r="L316" s="1"/>
      <c r="M316" s="7"/>
      <c r="N316" s="83">
        <f t="shared" si="59"/>
        <v>0</v>
      </c>
      <c r="O316" s="66">
        <f t="shared" si="60"/>
        <v>0</v>
      </c>
      <c r="P316" s="66">
        <f t="shared" si="61"/>
        <v>0</v>
      </c>
      <c r="Q316" s="93"/>
    </row>
    <row r="317" spans="2:17" x14ac:dyDescent="0.35">
      <c r="B317" s="239">
        <f>'3.1 Gofynion optimaidd N ycnwd '!B107</f>
        <v>0</v>
      </c>
      <c r="C317" s="242">
        <f>'3.1 Gofynion optimaidd N ycnwd '!C107</f>
        <v>0</v>
      </c>
      <c r="D317" s="245"/>
      <c r="E317" s="242" t="str">
        <f>'3.1 Gofynion optimaidd N ycnwd '!F107</f>
        <v>(Blank)</v>
      </c>
      <c r="F317" s="1" t="s">
        <v>4</v>
      </c>
      <c r="G317" s="1"/>
      <c r="H317" s="1"/>
      <c r="I317" s="1"/>
      <c r="J317" s="1"/>
      <c r="K317" s="66">
        <f t="shared" si="58"/>
        <v>0</v>
      </c>
      <c r="L317" s="1"/>
      <c r="M317" s="7"/>
      <c r="N317" s="83">
        <f t="shared" si="59"/>
        <v>0</v>
      </c>
      <c r="O317" s="66">
        <f t="shared" si="60"/>
        <v>0</v>
      </c>
      <c r="P317" s="66">
        <f t="shared" si="61"/>
        <v>0</v>
      </c>
      <c r="Q317" s="92">
        <f t="shared" si="62"/>
        <v>0</v>
      </c>
    </row>
    <row r="318" spans="2:17" x14ac:dyDescent="0.35">
      <c r="B318" s="240"/>
      <c r="C318" s="243"/>
      <c r="D318" s="246"/>
      <c r="E318" s="243"/>
      <c r="F318" s="1" t="s">
        <v>4</v>
      </c>
      <c r="G318" s="1"/>
      <c r="H318" s="1"/>
      <c r="I318" s="1"/>
      <c r="J318" s="1"/>
      <c r="K318" s="66">
        <f t="shared" si="58"/>
        <v>0</v>
      </c>
      <c r="L318" s="1"/>
      <c r="M318" s="7"/>
      <c r="N318" s="83">
        <f t="shared" si="59"/>
        <v>0</v>
      </c>
      <c r="O318" s="66">
        <f t="shared" si="60"/>
        <v>0</v>
      </c>
      <c r="P318" s="66">
        <f t="shared" si="61"/>
        <v>0</v>
      </c>
      <c r="Q318" s="93"/>
    </row>
    <row r="319" spans="2:17" x14ac:dyDescent="0.35">
      <c r="B319" s="241"/>
      <c r="C319" s="244"/>
      <c r="D319" s="247"/>
      <c r="E319" s="244"/>
      <c r="F319" s="1" t="s">
        <v>4</v>
      </c>
      <c r="G319" s="1"/>
      <c r="H319" s="1"/>
      <c r="I319" s="1"/>
      <c r="J319" s="1"/>
      <c r="K319" s="66">
        <f t="shared" si="58"/>
        <v>0</v>
      </c>
      <c r="L319" s="1"/>
      <c r="M319" s="7"/>
      <c r="N319" s="83">
        <f t="shared" si="59"/>
        <v>0</v>
      </c>
      <c r="O319" s="66">
        <f t="shared" si="60"/>
        <v>0</v>
      </c>
      <c r="P319" s="66">
        <f t="shared" si="61"/>
        <v>0</v>
      </c>
      <c r="Q319" s="93"/>
    </row>
    <row r="320" spans="2:17" x14ac:dyDescent="0.35">
      <c r="B320" s="239">
        <f>'3.1 Gofynion optimaidd N ycnwd '!B108</f>
        <v>0</v>
      </c>
      <c r="C320" s="242">
        <f>'3.1 Gofynion optimaidd N ycnwd '!C108</f>
        <v>0</v>
      </c>
      <c r="D320" s="245"/>
      <c r="E320" s="242" t="str">
        <f>'3.1 Gofynion optimaidd N ycnwd '!F108</f>
        <v>(Blank)</v>
      </c>
      <c r="F320" s="1" t="s">
        <v>4</v>
      </c>
      <c r="G320" s="1"/>
      <c r="H320" s="1"/>
      <c r="I320" s="1"/>
      <c r="J320" s="1"/>
      <c r="K320" s="66">
        <f t="shared" si="58"/>
        <v>0</v>
      </c>
      <c r="L320" s="1"/>
      <c r="M320" s="7"/>
      <c r="N320" s="83">
        <f t="shared" si="59"/>
        <v>0</v>
      </c>
      <c r="O320" s="66">
        <f t="shared" si="60"/>
        <v>0</v>
      </c>
      <c r="P320" s="66">
        <f t="shared" si="61"/>
        <v>0</v>
      </c>
      <c r="Q320" s="92">
        <f t="shared" si="62"/>
        <v>0</v>
      </c>
    </row>
    <row r="321" spans="2:17" x14ac:dyDescent="0.35">
      <c r="B321" s="240"/>
      <c r="C321" s="243"/>
      <c r="D321" s="246"/>
      <c r="E321" s="243"/>
      <c r="F321" s="1" t="s">
        <v>4</v>
      </c>
      <c r="G321" s="1"/>
      <c r="H321" s="1"/>
      <c r="I321" s="1"/>
      <c r="J321" s="1"/>
      <c r="K321" s="66">
        <f t="shared" si="58"/>
        <v>0</v>
      </c>
      <c r="L321" s="1"/>
      <c r="M321" s="7"/>
      <c r="N321" s="83">
        <f t="shared" si="59"/>
        <v>0</v>
      </c>
      <c r="O321" s="66">
        <f t="shared" si="60"/>
        <v>0</v>
      </c>
      <c r="P321" s="66">
        <f t="shared" si="61"/>
        <v>0</v>
      </c>
      <c r="Q321" s="93"/>
    </row>
    <row r="322" spans="2:17" x14ac:dyDescent="0.35">
      <c r="B322" s="241"/>
      <c r="C322" s="244"/>
      <c r="D322" s="247"/>
      <c r="E322" s="244"/>
      <c r="F322" s="1" t="s">
        <v>4</v>
      </c>
      <c r="G322" s="1"/>
      <c r="H322" s="1"/>
      <c r="I322" s="1"/>
      <c r="J322" s="1"/>
      <c r="K322" s="66">
        <f t="shared" si="58"/>
        <v>0</v>
      </c>
      <c r="L322" s="1"/>
      <c r="M322" s="7"/>
      <c r="N322" s="83">
        <f t="shared" si="59"/>
        <v>0</v>
      </c>
      <c r="O322" s="66">
        <f t="shared" si="60"/>
        <v>0</v>
      </c>
      <c r="P322" s="66">
        <f t="shared" si="61"/>
        <v>0</v>
      </c>
      <c r="Q322" s="93"/>
    </row>
    <row r="323" spans="2:17" x14ac:dyDescent="0.35">
      <c r="B323" s="239">
        <f>'3.1 Gofynion optimaidd N ycnwd '!B109</f>
        <v>0</v>
      </c>
      <c r="C323" s="242">
        <f>'3.1 Gofynion optimaidd N ycnwd '!C109</f>
        <v>0</v>
      </c>
      <c r="D323" s="245"/>
      <c r="E323" s="242" t="str">
        <f>'3.1 Gofynion optimaidd N ycnwd '!F109</f>
        <v>(Blank)</v>
      </c>
      <c r="F323" s="1" t="s">
        <v>4</v>
      </c>
      <c r="G323" s="1"/>
      <c r="H323" s="1"/>
      <c r="I323" s="1"/>
      <c r="J323" s="1"/>
      <c r="K323" s="66">
        <f t="shared" si="58"/>
        <v>0</v>
      </c>
      <c r="L323" s="1"/>
      <c r="M323" s="7"/>
      <c r="N323" s="83">
        <f t="shared" si="59"/>
        <v>0</v>
      </c>
      <c r="O323" s="66">
        <f t="shared" si="60"/>
        <v>0</v>
      </c>
      <c r="P323" s="66">
        <f t="shared" si="61"/>
        <v>0</v>
      </c>
      <c r="Q323" s="92">
        <f t="shared" si="62"/>
        <v>0</v>
      </c>
    </row>
    <row r="324" spans="2:17" x14ac:dyDescent="0.35">
      <c r="B324" s="240"/>
      <c r="C324" s="243"/>
      <c r="D324" s="246"/>
      <c r="E324" s="243"/>
      <c r="F324" s="1" t="s">
        <v>4</v>
      </c>
      <c r="G324" s="1"/>
      <c r="H324" s="1"/>
      <c r="I324" s="1"/>
      <c r="J324" s="1"/>
      <c r="K324" s="66">
        <f t="shared" si="58"/>
        <v>0</v>
      </c>
      <c r="L324" s="1"/>
      <c r="M324" s="7"/>
      <c r="N324" s="83">
        <f t="shared" si="59"/>
        <v>0</v>
      </c>
      <c r="O324" s="66">
        <f t="shared" si="60"/>
        <v>0</v>
      </c>
      <c r="P324" s="66">
        <f t="shared" si="61"/>
        <v>0</v>
      </c>
      <c r="Q324" s="93"/>
    </row>
    <row r="325" spans="2:17" x14ac:dyDescent="0.35">
      <c r="B325" s="241"/>
      <c r="C325" s="244"/>
      <c r="D325" s="247"/>
      <c r="E325" s="244"/>
      <c r="F325" s="1" t="s">
        <v>4</v>
      </c>
      <c r="G325" s="1"/>
      <c r="H325" s="1"/>
      <c r="I325" s="1"/>
      <c r="J325" s="1"/>
      <c r="K325" s="66">
        <f t="shared" si="58"/>
        <v>0</v>
      </c>
      <c r="L325" s="1"/>
      <c r="M325" s="7"/>
      <c r="N325" s="83">
        <f t="shared" si="59"/>
        <v>0</v>
      </c>
      <c r="O325" s="66">
        <f t="shared" si="60"/>
        <v>0</v>
      </c>
      <c r="P325" s="66">
        <f t="shared" si="61"/>
        <v>0</v>
      </c>
      <c r="Q325" s="93"/>
    </row>
    <row r="326" spans="2:17" x14ac:dyDescent="0.35">
      <c r="B326" s="239">
        <f>'3.1 Gofynion optimaidd N ycnwd '!B110</f>
        <v>0</v>
      </c>
      <c r="C326" s="242">
        <f>'3.1 Gofynion optimaidd N ycnwd '!C110</f>
        <v>0</v>
      </c>
      <c r="D326" s="245"/>
      <c r="E326" s="242" t="str">
        <f>'3.1 Gofynion optimaidd N ycnwd '!F110</f>
        <v>(Blank)</v>
      </c>
      <c r="F326" s="1" t="s">
        <v>4</v>
      </c>
      <c r="G326" s="1"/>
      <c r="H326" s="1"/>
      <c r="I326" s="1"/>
      <c r="J326" s="1"/>
      <c r="K326" s="66">
        <f t="shared" si="58"/>
        <v>0</v>
      </c>
      <c r="L326" s="1"/>
      <c r="M326" s="7"/>
      <c r="N326" s="83">
        <f t="shared" si="59"/>
        <v>0</v>
      </c>
      <c r="O326" s="66">
        <f t="shared" si="60"/>
        <v>0</v>
      </c>
      <c r="P326" s="66">
        <f t="shared" si="61"/>
        <v>0</v>
      </c>
      <c r="Q326" s="92">
        <f t="shared" si="62"/>
        <v>0</v>
      </c>
    </row>
    <row r="327" spans="2:17" x14ac:dyDescent="0.35">
      <c r="B327" s="240"/>
      <c r="C327" s="243"/>
      <c r="D327" s="246"/>
      <c r="E327" s="243"/>
      <c r="F327" s="1" t="s">
        <v>4</v>
      </c>
      <c r="G327" s="1"/>
      <c r="H327" s="1"/>
      <c r="I327" s="1"/>
      <c r="J327" s="1"/>
      <c r="K327" s="66">
        <f t="shared" si="58"/>
        <v>0</v>
      </c>
      <c r="L327" s="1"/>
      <c r="M327" s="7"/>
      <c r="N327" s="83">
        <f t="shared" si="59"/>
        <v>0</v>
      </c>
      <c r="O327" s="66">
        <f t="shared" si="60"/>
        <v>0</v>
      </c>
      <c r="P327" s="66">
        <f t="shared" si="61"/>
        <v>0</v>
      </c>
      <c r="Q327" s="93"/>
    </row>
    <row r="328" spans="2:17" x14ac:dyDescent="0.35">
      <c r="B328" s="241"/>
      <c r="C328" s="244"/>
      <c r="D328" s="247"/>
      <c r="E328" s="244"/>
      <c r="F328" s="1" t="s">
        <v>4</v>
      </c>
      <c r="G328" s="1"/>
      <c r="H328" s="1"/>
      <c r="I328" s="1"/>
      <c r="J328" s="1"/>
      <c r="K328" s="66">
        <f t="shared" si="58"/>
        <v>0</v>
      </c>
      <c r="L328" s="1"/>
      <c r="M328" s="7"/>
      <c r="N328" s="83">
        <f t="shared" si="59"/>
        <v>0</v>
      </c>
      <c r="O328" s="66">
        <f t="shared" si="60"/>
        <v>0</v>
      </c>
      <c r="P328" s="66">
        <f t="shared" si="61"/>
        <v>0</v>
      </c>
      <c r="Q328" s="93"/>
    </row>
    <row r="329" spans="2:17" x14ac:dyDescent="0.35">
      <c r="B329" s="239">
        <f>'3.1 Gofynion optimaidd N ycnwd '!B111</f>
        <v>0</v>
      </c>
      <c r="C329" s="242">
        <f>'3.1 Gofynion optimaidd N ycnwd '!C111</f>
        <v>0</v>
      </c>
      <c r="D329" s="245"/>
      <c r="E329" s="242" t="str">
        <f>'3.1 Gofynion optimaidd N ycnwd '!F111</f>
        <v>(Blank)</v>
      </c>
      <c r="F329" s="1" t="s">
        <v>4</v>
      </c>
      <c r="G329" s="1"/>
      <c r="H329" s="1"/>
      <c r="I329" s="1"/>
      <c r="J329" s="1"/>
      <c r="K329" s="66">
        <f t="shared" si="58"/>
        <v>0</v>
      </c>
      <c r="L329" s="1"/>
      <c r="M329" s="7"/>
      <c r="N329" s="83">
        <f t="shared" si="59"/>
        <v>0</v>
      </c>
      <c r="O329" s="66">
        <f t="shared" si="60"/>
        <v>0</v>
      </c>
      <c r="P329" s="66">
        <f t="shared" si="61"/>
        <v>0</v>
      </c>
      <c r="Q329" s="92">
        <f t="shared" si="62"/>
        <v>0</v>
      </c>
    </row>
    <row r="330" spans="2:17" x14ac:dyDescent="0.35">
      <c r="B330" s="240"/>
      <c r="C330" s="243"/>
      <c r="D330" s="246"/>
      <c r="E330" s="243"/>
      <c r="F330" s="1" t="s">
        <v>4</v>
      </c>
      <c r="G330" s="1"/>
      <c r="H330" s="1"/>
      <c r="I330" s="1"/>
      <c r="J330" s="1"/>
      <c r="K330" s="66">
        <f t="shared" si="58"/>
        <v>0</v>
      </c>
      <c r="L330" s="1"/>
      <c r="M330" s="7"/>
      <c r="N330" s="83">
        <f t="shared" si="59"/>
        <v>0</v>
      </c>
      <c r="O330" s="66">
        <f t="shared" si="60"/>
        <v>0</v>
      </c>
      <c r="P330" s="66">
        <f t="shared" si="61"/>
        <v>0</v>
      </c>
      <c r="Q330" s="93"/>
    </row>
    <row r="331" spans="2:17" x14ac:dyDescent="0.35">
      <c r="B331" s="241"/>
      <c r="C331" s="244"/>
      <c r="D331" s="247"/>
      <c r="E331" s="244"/>
      <c r="F331" s="1" t="s">
        <v>4</v>
      </c>
      <c r="G331" s="1"/>
      <c r="H331" s="1"/>
      <c r="I331" s="1"/>
      <c r="J331" s="1"/>
      <c r="K331" s="66">
        <f t="shared" si="58"/>
        <v>0</v>
      </c>
      <c r="L331" s="1"/>
      <c r="M331" s="7"/>
      <c r="N331" s="83">
        <f t="shared" si="59"/>
        <v>0</v>
      </c>
      <c r="O331" s="66">
        <f t="shared" si="60"/>
        <v>0</v>
      </c>
      <c r="P331" s="66">
        <f t="shared" si="61"/>
        <v>0</v>
      </c>
      <c r="Q331" s="93"/>
    </row>
    <row r="332" spans="2:17" x14ac:dyDescent="0.35">
      <c r="B332" s="239">
        <f>'3.1 Gofynion optimaidd N ycnwd '!B112</f>
        <v>0</v>
      </c>
      <c r="C332" s="242">
        <f>'3.1 Gofynion optimaidd N ycnwd '!C112</f>
        <v>0</v>
      </c>
      <c r="D332" s="245"/>
      <c r="E332" s="242" t="str">
        <f>'3.1 Gofynion optimaidd N ycnwd '!F112</f>
        <v>(Blank)</v>
      </c>
      <c r="F332" s="1" t="s">
        <v>4</v>
      </c>
      <c r="G332" s="1"/>
      <c r="H332" s="1"/>
      <c r="I332" s="1"/>
      <c r="J332" s="1"/>
      <c r="K332" s="66">
        <f t="shared" si="58"/>
        <v>0</v>
      </c>
      <c r="L332" s="1"/>
      <c r="M332" s="7"/>
      <c r="N332" s="83">
        <f t="shared" si="59"/>
        <v>0</v>
      </c>
      <c r="O332" s="66">
        <f t="shared" si="60"/>
        <v>0</v>
      </c>
      <c r="P332" s="66">
        <f t="shared" si="61"/>
        <v>0</v>
      </c>
      <c r="Q332" s="92">
        <f t="shared" si="62"/>
        <v>0</v>
      </c>
    </row>
    <row r="333" spans="2:17" x14ac:dyDescent="0.35">
      <c r="B333" s="240"/>
      <c r="C333" s="243"/>
      <c r="D333" s="246"/>
      <c r="E333" s="243"/>
      <c r="F333" s="1" t="s">
        <v>4</v>
      </c>
      <c r="G333" s="1"/>
      <c r="H333" s="1"/>
      <c r="I333" s="1"/>
      <c r="J333" s="1"/>
      <c r="K333" s="66">
        <f t="shared" si="58"/>
        <v>0</v>
      </c>
      <c r="L333" s="1"/>
      <c r="M333" s="7"/>
      <c r="N333" s="83">
        <f t="shared" si="59"/>
        <v>0</v>
      </c>
      <c r="O333" s="66">
        <f t="shared" si="60"/>
        <v>0</v>
      </c>
      <c r="P333" s="66">
        <f t="shared" si="61"/>
        <v>0</v>
      </c>
      <c r="Q333" s="93"/>
    </row>
    <row r="334" spans="2:17" x14ac:dyDescent="0.35">
      <c r="B334" s="241"/>
      <c r="C334" s="244"/>
      <c r="D334" s="247"/>
      <c r="E334" s="244"/>
      <c r="F334" s="1" t="s">
        <v>4</v>
      </c>
      <c r="G334" s="1"/>
      <c r="H334" s="1"/>
      <c r="I334" s="1"/>
      <c r="J334" s="1"/>
      <c r="K334" s="66">
        <f t="shared" si="58"/>
        <v>0</v>
      </c>
      <c r="L334" s="1"/>
      <c r="M334" s="7"/>
      <c r="N334" s="83">
        <f t="shared" si="59"/>
        <v>0</v>
      </c>
      <c r="O334" s="66">
        <f t="shared" si="60"/>
        <v>0</v>
      </c>
      <c r="P334" s="66">
        <f t="shared" si="61"/>
        <v>0</v>
      </c>
      <c r="Q334" s="93"/>
    </row>
    <row r="335" spans="2:17" x14ac:dyDescent="0.35">
      <c r="B335" s="239">
        <f>'3.1 Gofynion optimaidd N ycnwd '!B113</f>
        <v>0</v>
      </c>
      <c r="C335" s="242">
        <f>'3.1 Gofynion optimaidd N ycnwd '!C113</f>
        <v>0</v>
      </c>
      <c r="D335" s="245"/>
      <c r="E335" s="242" t="str">
        <f>'3.1 Gofynion optimaidd N ycnwd '!F113</f>
        <v>(Blank)</v>
      </c>
      <c r="F335" s="1" t="s">
        <v>4</v>
      </c>
      <c r="G335" s="1"/>
      <c r="H335" s="1"/>
      <c r="I335" s="1"/>
      <c r="J335" s="1"/>
      <c r="K335" s="66">
        <f t="shared" si="58"/>
        <v>0</v>
      </c>
      <c r="L335" s="1"/>
      <c r="M335" s="7"/>
      <c r="N335" s="83">
        <f t="shared" si="59"/>
        <v>0</v>
      </c>
      <c r="O335" s="66">
        <f t="shared" si="60"/>
        <v>0</v>
      </c>
      <c r="P335" s="66">
        <f t="shared" si="61"/>
        <v>0</v>
      </c>
      <c r="Q335" s="92">
        <f t="shared" si="62"/>
        <v>0</v>
      </c>
    </row>
    <row r="336" spans="2:17" x14ac:dyDescent="0.35">
      <c r="B336" s="240"/>
      <c r="C336" s="243"/>
      <c r="D336" s="246"/>
      <c r="E336" s="243"/>
      <c r="F336" s="1" t="s">
        <v>4</v>
      </c>
      <c r="G336" s="1"/>
      <c r="H336" s="1"/>
      <c r="I336" s="1"/>
      <c r="J336" s="1"/>
      <c r="K336" s="66">
        <f t="shared" si="58"/>
        <v>0</v>
      </c>
      <c r="L336" s="1"/>
      <c r="M336" s="7"/>
      <c r="N336" s="83">
        <f t="shared" si="59"/>
        <v>0</v>
      </c>
      <c r="O336" s="66">
        <f t="shared" si="60"/>
        <v>0</v>
      </c>
      <c r="P336" s="66">
        <f t="shared" si="61"/>
        <v>0</v>
      </c>
      <c r="Q336" s="93"/>
    </row>
    <row r="337" spans="2:17" x14ac:dyDescent="0.35">
      <c r="B337" s="241"/>
      <c r="C337" s="244"/>
      <c r="D337" s="247"/>
      <c r="E337" s="244"/>
      <c r="F337" s="1" t="s">
        <v>4</v>
      </c>
      <c r="G337" s="1"/>
      <c r="H337" s="1"/>
      <c r="I337" s="1"/>
      <c r="J337" s="1"/>
      <c r="K337" s="66">
        <f t="shared" si="58"/>
        <v>0</v>
      </c>
      <c r="L337" s="1"/>
      <c r="M337" s="7"/>
      <c r="N337" s="83">
        <f t="shared" si="59"/>
        <v>0</v>
      </c>
      <c r="O337" s="66">
        <f t="shared" si="60"/>
        <v>0</v>
      </c>
      <c r="P337" s="66">
        <f t="shared" si="61"/>
        <v>0</v>
      </c>
      <c r="Q337" s="93"/>
    </row>
    <row r="338" spans="2:17" x14ac:dyDescent="0.35">
      <c r="B338" s="239">
        <f>'3.1 Gofynion optimaidd N ycnwd '!B114</f>
        <v>0</v>
      </c>
      <c r="C338" s="242">
        <f>'3.1 Gofynion optimaidd N ycnwd '!C114</f>
        <v>0</v>
      </c>
      <c r="D338" s="245"/>
      <c r="E338" s="242" t="str">
        <f>'3.1 Gofynion optimaidd N ycnwd '!F114</f>
        <v>(Blank)</v>
      </c>
      <c r="F338" s="1" t="s">
        <v>4</v>
      </c>
      <c r="G338" s="1"/>
      <c r="H338" s="1"/>
      <c r="I338" s="1"/>
      <c r="J338" s="1"/>
      <c r="K338" s="66">
        <f t="shared" si="58"/>
        <v>0</v>
      </c>
      <c r="L338" s="1"/>
      <c r="M338" s="7"/>
      <c r="N338" s="83">
        <f t="shared" si="59"/>
        <v>0</v>
      </c>
      <c r="O338" s="66">
        <f t="shared" si="60"/>
        <v>0</v>
      </c>
      <c r="P338" s="66">
        <f t="shared" si="61"/>
        <v>0</v>
      </c>
      <c r="Q338" s="92">
        <f t="shared" si="62"/>
        <v>0</v>
      </c>
    </row>
    <row r="339" spans="2:17" x14ac:dyDescent="0.35">
      <c r="B339" s="240"/>
      <c r="C339" s="243"/>
      <c r="D339" s="246"/>
      <c r="E339" s="243"/>
      <c r="F339" s="1" t="s">
        <v>4</v>
      </c>
      <c r="G339" s="1"/>
      <c r="H339" s="1"/>
      <c r="I339" s="1"/>
      <c r="J339" s="1"/>
      <c r="K339" s="66">
        <f t="shared" si="58"/>
        <v>0</v>
      </c>
      <c r="L339" s="1"/>
      <c r="M339" s="7"/>
      <c r="N339" s="83">
        <f t="shared" si="59"/>
        <v>0</v>
      </c>
      <c r="O339" s="66">
        <f t="shared" si="60"/>
        <v>0</v>
      </c>
      <c r="P339" s="66">
        <f t="shared" si="61"/>
        <v>0</v>
      </c>
      <c r="Q339" s="93"/>
    </row>
    <row r="340" spans="2:17" x14ac:dyDescent="0.35">
      <c r="B340" s="241"/>
      <c r="C340" s="244"/>
      <c r="D340" s="247"/>
      <c r="E340" s="244"/>
      <c r="F340" s="1" t="s">
        <v>4</v>
      </c>
      <c r="G340" s="1"/>
      <c r="H340" s="1"/>
      <c r="I340" s="1"/>
      <c r="J340" s="1"/>
      <c r="K340" s="66">
        <f t="shared" si="58"/>
        <v>0</v>
      </c>
      <c r="L340" s="1"/>
      <c r="M340" s="7"/>
      <c r="N340" s="83">
        <f t="shared" si="59"/>
        <v>0</v>
      </c>
      <c r="O340" s="66">
        <f t="shared" si="60"/>
        <v>0</v>
      </c>
      <c r="P340" s="66">
        <f t="shared" si="61"/>
        <v>0</v>
      </c>
      <c r="Q340" s="93"/>
    </row>
    <row r="341" spans="2:17" x14ac:dyDescent="0.35">
      <c r="B341" s="239">
        <f>'3.1 Gofynion optimaidd N ycnwd '!B115</f>
        <v>0</v>
      </c>
      <c r="C341" s="242">
        <f>'3.1 Gofynion optimaidd N ycnwd '!C115</f>
        <v>0</v>
      </c>
      <c r="D341" s="245"/>
      <c r="E341" s="242" t="str">
        <f>'3.1 Gofynion optimaidd N ycnwd '!F115</f>
        <v>(Blank)</v>
      </c>
      <c r="F341" s="1" t="s">
        <v>4</v>
      </c>
      <c r="G341" s="1"/>
      <c r="H341" s="1"/>
      <c r="I341" s="1"/>
      <c r="J341" s="1"/>
      <c r="K341" s="66">
        <f t="shared" si="58"/>
        <v>0</v>
      </c>
      <c r="L341" s="1"/>
      <c r="M341" s="7"/>
      <c r="N341" s="83">
        <f t="shared" si="59"/>
        <v>0</v>
      </c>
      <c r="O341" s="66">
        <f t="shared" si="60"/>
        <v>0</v>
      </c>
      <c r="P341" s="66">
        <f t="shared" si="61"/>
        <v>0</v>
      </c>
      <c r="Q341" s="92">
        <f t="shared" si="62"/>
        <v>0</v>
      </c>
    </row>
    <row r="342" spans="2:17" x14ac:dyDescent="0.35">
      <c r="B342" s="240"/>
      <c r="C342" s="243"/>
      <c r="D342" s="246"/>
      <c r="E342" s="243"/>
      <c r="F342" s="1" t="s">
        <v>4</v>
      </c>
      <c r="G342" s="1"/>
      <c r="H342" s="1"/>
      <c r="I342" s="1"/>
      <c r="J342" s="1"/>
      <c r="K342" s="66">
        <f t="shared" si="58"/>
        <v>0</v>
      </c>
      <c r="L342" s="1"/>
      <c r="M342" s="7"/>
      <c r="N342" s="83">
        <f t="shared" si="59"/>
        <v>0</v>
      </c>
      <c r="O342" s="66">
        <f t="shared" si="60"/>
        <v>0</v>
      </c>
      <c r="P342" s="66">
        <f t="shared" si="61"/>
        <v>0</v>
      </c>
      <c r="Q342" s="93"/>
    </row>
    <row r="343" spans="2:17" x14ac:dyDescent="0.35">
      <c r="B343" s="241"/>
      <c r="C343" s="244"/>
      <c r="D343" s="247"/>
      <c r="E343" s="244"/>
      <c r="F343" s="1" t="s">
        <v>4</v>
      </c>
      <c r="G343" s="1"/>
      <c r="H343" s="1"/>
      <c r="I343" s="1"/>
      <c r="J343" s="1"/>
      <c r="K343" s="66">
        <f t="shared" si="58"/>
        <v>0</v>
      </c>
      <c r="L343" s="1"/>
      <c r="M343" s="7"/>
      <c r="N343" s="83">
        <f t="shared" si="59"/>
        <v>0</v>
      </c>
      <c r="O343" s="66">
        <f t="shared" si="60"/>
        <v>0</v>
      </c>
      <c r="P343" s="66">
        <f t="shared" si="61"/>
        <v>0</v>
      </c>
      <c r="Q343" s="93"/>
    </row>
    <row r="344" spans="2:17" x14ac:dyDescent="0.35">
      <c r="B344" s="239">
        <f>'3.1 Gofynion optimaidd N ycnwd '!B116</f>
        <v>0</v>
      </c>
      <c r="C344" s="242">
        <f>'3.1 Gofynion optimaidd N ycnwd '!C116</f>
        <v>0</v>
      </c>
      <c r="D344" s="245"/>
      <c r="E344" s="242" t="str">
        <f>'3.1 Gofynion optimaidd N ycnwd '!F116</f>
        <v>(Blank)</v>
      </c>
      <c r="F344" s="1" t="s">
        <v>4</v>
      </c>
      <c r="G344" s="1"/>
      <c r="H344" s="1"/>
      <c r="I344" s="1"/>
      <c r="J344" s="1"/>
      <c r="K344" s="66">
        <f t="shared" si="58"/>
        <v>0</v>
      </c>
      <c r="L344" s="1"/>
      <c r="M344" s="7"/>
      <c r="N344" s="83">
        <f t="shared" si="59"/>
        <v>0</v>
      </c>
      <c r="O344" s="66">
        <f t="shared" si="60"/>
        <v>0</v>
      </c>
      <c r="P344" s="66">
        <f t="shared" si="61"/>
        <v>0</v>
      </c>
      <c r="Q344" s="92">
        <f t="shared" si="62"/>
        <v>0</v>
      </c>
    </row>
    <row r="345" spans="2:17" x14ac:dyDescent="0.35">
      <c r="B345" s="240"/>
      <c r="C345" s="243"/>
      <c r="D345" s="246"/>
      <c r="E345" s="243"/>
      <c r="F345" s="1" t="s">
        <v>4</v>
      </c>
      <c r="G345" s="1"/>
      <c r="H345" s="1"/>
      <c r="I345" s="1"/>
      <c r="J345" s="1"/>
      <c r="K345" s="66">
        <f t="shared" si="58"/>
        <v>0</v>
      </c>
      <c r="L345" s="1"/>
      <c r="M345" s="7"/>
      <c r="N345" s="83">
        <f t="shared" si="59"/>
        <v>0</v>
      </c>
      <c r="O345" s="66">
        <f t="shared" si="60"/>
        <v>0</v>
      </c>
      <c r="P345" s="66">
        <f t="shared" si="61"/>
        <v>0</v>
      </c>
      <c r="Q345" s="93"/>
    </row>
    <row r="346" spans="2:17" x14ac:dyDescent="0.35">
      <c r="B346" s="241"/>
      <c r="C346" s="244"/>
      <c r="D346" s="247"/>
      <c r="E346" s="244"/>
      <c r="F346" s="1" t="s">
        <v>4</v>
      </c>
      <c r="G346" s="1"/>
      <c r="H346" s="1"/>
      <c r="I346" s="1"/>
      <c r="J346" s="1"/>
      <c r="K346" s="66">
        <f t="shared" si="58"/>
        <v>0</v>
      </c>
      <c r="L346" s="1"/>
      <c r="M346" s="7"/>
      <c r="N346" s="83">
        <f t="shared" si="59"/>
        <v>0</v>
      </c>
      <c r="O346" s="66">
        <f t="shared" si="60"/>
        <v>0</v>
      </c>
      <c r="P346" s="66">
        <f t="shared" si="61"/>
        <v>0</v>
      </c>
      <c r="Q346" s="93"/>
    </row>
    <row r="347" spans="2:17" x14ac:dyDescent="0.35">
      <c r="B347" s="239">
        <f>'3.1 Gofynion optimaidd N ycnwd '!B117</f>
        <v>0</v>
      </c>
      <c r="C347" s="242">
        <f>'3.1 Gofynion optimaidd N ycnwd '!C117</f>
        <v>0</v>
      </c>
      <c r="D347" s="245"/>
      <c r="E347" s="242" t="str">
        <f>'3.1 Gofynion optimaidd N ycnwd '!F117</f>
        <v>(Blank)</v>
      </c>
      <c r="F347" s="1" t="s">
        <v>4</v>
      </c>
      <c r="G347" s="1"/>
      <c r="H347" s="1"/>
      <c r="I347" s="1"/>
      <c r="J347" s="1"/>
      <c r="K347" s="66">
        <f t="shared" si="58"/>
        <v>0</v>
      </c>
      <c r="L347" s="1"/>
      <c r="M347" s="7"/>
      <c r="N347" s="83">
        <f t="shared" si="59"/>
        <v>0</v>
      </c>
      <c r="O347" s="66">
        <f t="shared" si="60"/>
        <v>0</v>
      </c>
      <c r="P347" s="66">
        <f t="shared" si="61"/>
        <v>0</v>
      </c>
      <c r="Q347" s="92">
        <f t="shared" si="62"/>
        <v>0</v>
      </c>
    </row>
    <row r="348" spans="2:17" x14ac:dyDescent="0.35">
      <c r="B348" s="240"/>
      <c r="C348" s="243"/>
      <c r="D348" s="246"/>
      <c r="E348" s="243"/>
      <c r="F348" s="1" t="s">
        <v>4</v>
      </c>
      <c r="G348" s="1"/>
      <c r="H348" s="1"/>
      <c r="I348" s="1"/>
      <c r="J348" s="1"/>
      <c r="K348" s="66">
        <f t="shared" si="58"/>
        <v>0</v>
      </c>
      <c r="L348" s="1"/>
      <c r="M348" s="7"/>
      <c r="N348" s="83">
        <f t="shared" si="59"/>
        <v>0</v>
      </c>
      <c r="O348" s="66">
        <f t="shared" si="60"/>
        <v>0</v>
      </c>
      <c r="P348" s="66">
        <f t="shared" si="61"/>
        <v>0</v>
      </c>
      <c r="Q348" s="93"/>
    </row>
    <row r="349" spans="2:17" x14ac:dyDescent="0.35">
      <c r="B349" s="241"/>
      <c r="C349" s="244"/>
      <c r="D349" s="247"/>
      <c r="E349" s="244"/>
      <c r="F349" s="1" t="s">
        <v>4</v>
      </c>
      <c r="G349" s="1"/>
      <c r="H349" s="1"/>
      <c r="I349" s="1"/>
      <c r="J349" s="1"/>
      <c r="K349" s="66">
        <f t="shared" si="58"/>
        <v>0</v>
      </c>
      <c r="L349" s="1"/>
      <c r="M349" s="7"/>
      <c r="N349" s="83">
        <f t="shared" si="59"/>
        <v>0</v>
      </c>
      <c r="O349" s="66">
        <f t="shared" si="60"/>
        <v>0</v>
      </c>
      <c r="P349" s="66">
        <f t="shared" si="61"/>
        <v>0</v>
      </c>
      <c r="Q349" s="93"/>
    </row>
    <row r="350" spans="2:17" x14ac:dyDescent="0.35">
      <c r="B350" s="239">
        <f>'3.1 Gofynion optimaidd N ycnwd '!B118</f>
        <v>0</v>
      </c>
      <c r="C350" s="242">
        <f>'3.1 Gofynion optimaidd N ycnwd '!C118</f>
        <v>0</v>
      </c>
      <c r="D350" s="245"/>
      <c r="E350" s="242" t="str">
        <f>'3.1 Gofynion optimaidd N ycnwd '!F118</f>
        <v>(Blank)</v>
      </c>
      <c r="F350" s="1" t="s">
        <v>4</v>
      </c>
      <c r="G350" s="1"/>
      <c r="H350" s="1"/>
      <c r="I350" s="1"/>
      <c r="J350" s="1"/>
      <c r="K350" s="66">
        <f t="shared" si="58"/>
        <v>0</v>
      </c>
      <c r="L350" s="1"/>
      <c r="M350" s="7"/>
      <c r="N350" s="83">
        <f t="shared" si="59"/>
        <v>0</v>
      </c>
      <c r="O350" s="66">
        <f t="shared" si="60"/>
        <v>0</v>
      </c>
      <c r="P350" s="66">
        <f t="shared" si="61"/>
        <v>0</v>
      </c>
      <c r="Q350" s="92">
        <f t="shared" si="62"/>
        <v>0</v>
      </c>
    </row>
    <row r="351" spans="2:17" x14ac:dyDescent="0.35">
      <c r="B351" s="240"/>
      <c r="C351" s="243"/>
      <c r="D351" s="246"/>
      <c r="E351" s="243"/>
      <c r="F351" s="1" t="s">
        <v>4</v>
      </c>
      <c r="G351" s="1"/>
      <c r="H351" s="1"/>
      <c r="I351" s="1"/>
      <c r="J351" s="1"/>
      <c r="K351" s="66">
        <f t="shared" si="58"/>
        <v>0</v>
      </c>
      <c r="L351" s="1"/>
      <c r="M351" s="7"/>
      <c r="N351" s="83">
        <f t="shared" si="59"/>
        <v>0</v>
      </c>
      <c r="O351" s="66">
        <f t="shared" si="60"/>
        <v>0</v>
      </c>
      <c r="P351" s="66">
        <f t="shared" si="61"/>
        <v>0</v>
      </c>
      <c r="Q351" s="93"/>
    </row>
    <row r="352" spans="2:17" x14ac:dyDescent="0.35">
      <c r="B352" s="241"/>
      <c r="C352" s="244"/>
      <c r="D352" s="247"/>
      <c r="E352" s="244"/>
      <c r="F352" s="1" t="s">
        <v>4</v>
      </c>
      <c r="G352" s="1"/>
      <c r="H352" s="1"/>
      <c r="I352" s="1"/>
      <c r="J352" s="1"/>
      <c r="K352" s="66">
        <f t="shared" si="58"/>
        <v>0</v>
      </c>
      <c r="L352" s="1"/>
      <c r="M352" s="7"/>
      <c r="N352" s="83">
        <f t="shared" si="59"/>
        <v>0</v>
      </c>
      <c r="O352" s="66">
        <f t="shared" si="60"/>
        <v>0</v>
      </c>
      <c r="P352" s="66">
        <f t="shared" si="61"/>
        <v>0</v>
      </c>
      <c r="Q352" s="93"/>
    </row>
    <row r="353" spans="2:17" x14ac:dyDescent="0.35">
      <c r="B353" s="239">
        <f>'3.1 Gofynion optimaidd N ycnwd '!B119</f>
        <v>0</v>
      </c>
      <c r="C353" s="242">
        <f>'3.1 Gofynion optimaidd N ycnwd '!C119</f>
        <v>0</v>
      </c>
      <c r="D353" s="245"/>
      <c r="E353" s="242" t="str">
        <f>'3.1 Gofynion optimaidd N ycnwd '!F119</f>
        <v>(Blank)</v>
      </c>
      <c r="F353" s="1" t="s">
        <v>4</v>
      </c>
      <c r="G353" s="1"/>
      <c r="H353" s="1"/>
      <c r="I353" s="1"/>
      <c r="J353" s="1"/>
      <c r="K353" s="66">
        <f t="shared" si="58"/>
        <v>0</v>
      </c>
      <c r="L353" s="1"/>
      <c r="M353" s="7"/>
      <c r="N353" s="83">
        <f t="shared" si="59"/>
        <v>0</v>
      </c>
      <c r="O353" s="66">
        <f t="shared" si="60"/>
        <v>0</v>
      </c>
      <c r="P353" s="66">
        <f t="shared" si="61"/>
        <v>0</v>
      </c>
      <c r="Q353" s="92">
        <f t="shared" si="62"/>
        <v>0</v>
      </c>
    </row>
    <row r="354" spans="2:17" x14ac:dyDescent="0.35">
      <c r="B354" s="240"/>
      <c r="C354" s="243"/>
      <c r="D354" s="246"/>
      <c r="E354" s="243"/>
      <c r="F354" s="1" t="s">
        <v>4</v>
      </c>
      <c r="G354" s="1"/>
      <c r="H354" s="1"/>
      <c r="I354" s="1"/>
      <c r="J354" s="1"/>
      <c r="K354" s="66">
        <f t="shared" si="58"/>
        <v>0</v>
      </c>
      <c r="L354" s="1"/>
      <c r="M354" s="7"/>
      <c r="N354" s="83">
        <f t="shared" si="59"/>
        <v>0</v>
      </c>
      <c r="O354" s="66">
        <f t="shared" si="60"/>
        <v>0</v>
      </c>
      <c r="P354" s="66">
        <f t="shared" si="61"/>
        <v>0</v>
      </c>
      <c r="Q354" s="93"/>
    </row>
    <row r="355" spans="2:17" x14ac:dyDescent="0.35">
      <c r="B355" s="241"/>
      <c r="C355" s="244"/>
      <c r="D355" s="247"/>
      <c r="E355" s="244"/>
      <c r="F355" s="1" t="s">
        <v>4</v>
      </c>
      <c r="G355" s="1"/>
      <c r="H355" s="1"/>
      <c r="I355" s="1"/>
      <c r="J355" s="1"/>
      <c r="K355" s="66">
        <f t="shared" si="58"/>
        <v>0</v>
      </c>
      <c r="L355" s="1"/>
      <c r="M355" s="7"/>
      <c r="N355" s="83">
        <f t="shared" si="59"/>
        <v>0</v>
      </c>
      <c r="O355" s="66">
        <f t="shared" si="60"/>
        <v>0</v>
      </c>
      <c r="P355" s="66">
        <f t="shared" si="61"/>
        <v>0</v>
      </c>
      <c r="Q355" s="93"/>
    </row>
    <row r="356" spans="2:17" x14ac:dyDescent="0.35">
      <c r="B356" s="239">
        <f>'3.1 Gofynion optimaidd N ycnwd '!B120</f>
        <v>0</v>
      </c>
      <c r="C356" s="242">
        <f>'3.1 Gofynion optimaidd N ycnwd '!C120</f>
        <v>0</v>
      </c>
      <c r="D356" s="245"/>
      <c r="E356" s="242" t="str">
        <f>'3.1 Gofynion optimaidd N ycnwd '!F120</f>
        <v>(Blank)</v>
      </c>
      <c r="F356" s="1" t="s">
        <v>4</v>
      </c>
      <c r="G356" s="1"/>
      <c r="H356" s="1"/>
      <c r="I356" s="1"/>
      <c r="J356" s="1"/>
      <c r="K356" s="66">
        <f t="shared" si="58"/>
        <v>0</v>
      </c>
      <c r="L356" s="1"/>
      <c r="M356" s="7"/>
      <c r="N356" s="83">
        <f t="shared" si="59"/>
        <v>0</v>
      </c>
      <c r="O356" s="66">
        <f t="shared" si="60"/>
        <v>0</v>
      </c>
      <c r="P356" s="66">
        <f t="shared" si="61"/>
        <v>0</v>
      </c>
      <c r="Q356" s="92">
        <f t="shared" si="62"/>
        <v>0</v>
      </c>
    </row>
    <row r="357" spans="2:17" x14ac:dyDescent="0.35">
      <c r="B357" s="240"/>
      <c r="C357" s="243"/>
      <c r="D357" s="246"/>
      <c r="E357" s="243"/>
      <c r="F357" s="1" t="s">
        <v>4</v>
      </c>
      <c r="G357" s="1"/>
      <c r="H357" s="1"/>
      <c r="I357" s="1"/>
      <c r="J357" s="1"/>
      <c r="K357" s="66">
        <f t="shared" si="58"/>
        <v>0</v>
      </c>
      <c r="L357" s="1"/>
      <c r="M357" s="7"/>
      <c r="N357" s="83">
        <f t="shared" si="59"/>
        <v>0</v>
      </c>
      <c r="O357" s="66">
        <f t="shared" si="60"/>
        <v>0</v>
      </c>
      <c r="P357" s="66">
        <f t="shared" si="61"/>
        <v>0</v>
      </c>
      <c r="Q357" s="93"/>
    </row>
    <row r="358" spans="2:17" x14ac:dyDescent="0.35">
      <c r="B358" s="241"/>
      <c r="C358" s="244"/>
      <c r="D358" s="247"/>
      <c r="E358" s="244"/>
      <c r="F358" s="1" t="s">
        <v>4</v>
      </c>
      <c r="G358" s="1"/>
      <c r="H358" s="1"/>
      <c r="I358" s="1"/>
      <c r="J358" s="1"/>
      <c r="K358" s="66">
        <f t="shared" si="58"/>
        <v>0</v>
      </c>
      <c r="L358" s="1"/>
      <c r="M358" s="7"/>
      <c r="N358" s="83">
        <f t="shared" si="59"/>
        <v>0</v>
      </c>
      <c r="O358" s="66">
        <f t="shared" si="60"/>
        <v>0</v>
      </c>
      <c r="P358" s="66">
        <f t="shared" si="61"/>
        <v>0</v>
      </c>
      <c r="Q358" s="93"/>
    </row>
    <row r="359" spans="2:17" x14ac:dyDescent="0.35">
      <c r="B359" s="239">
        <f>'3.1 Gofynion optimaidd N ycnwd '!B121</f>
        <v>0</v>
      </c>
      <c r="C359" s="242">
        <f>'3.1 Gofynion optimaidd N ycnwd '!C121</f>
        <v>0</v>
      </c>
      <c r="D359" s="245"/>
      <c r="E359" s="242" t="str">
        <f>'3.1 Gofynion optimaidd N ycnwd '!F121</f>
        <v>(Blank)</v>
      </c>
      <c r="F359" s="1" t="s">
        <v>4</v>
      </c>
      <c r="G359" s="1"/>
      <c r="H359" s="1"/>
      <c r="I359" s="1"/>
      <c r="J359" s="1"/>
      <c r="K359" s="66">
        <f t="shared" si="58"/>
        <v>0</v>
      </c>
      <c r="L359" s="1"/>
      <c r="M359" s="7"/>
      <c r="N359" s="83">
        <f t="shared" si="59"/>
        <v>0</v>
      </c>
      <c r="O359" s="66">
        <f t="shared" si="60"/>
        <v>0</v>
      </c>
      <c r="P359" s="66">
        <f t="shared" si="61"/>
        <v>0</v>
      </c>
      <c r="Q359" s="92">
        <f t="shared" si="62"/>
        <v>0</v>
      </c>
    </row>
    <row r="360" spans="2:17" x14ac:dyDescent="0.35">
      <c r="B360" s="240"/>
      <c r="C360" s="243"/>
      <c r="D360" s="246"/>
      <c r="E360" s="243"/>
      <c r="F360" s="1" t="s">
        <v>4</v>
      </c>
      <c r="G360" s="1"/>
      <c r="H360" s="1"/>
      <c r="I360" s="1"/>
      <c r="J360" s="1"/>
      <c r="K360" s="66">
        <f t="shared" si="58"/>
        <v>0</v>
      </c>
      <c r="L360" s="1"/>
      <c r="M360" s="7"/>
      <c r="N360" s="83">
        <f t="shared" si="59"/>
        <v>0</v>
      </c>
      <c r="O360" s="66">
        <f t="shared" si="60"/>
        <v>0</v>
      </c>
      <c r="P360" s="66">
        <f t="shared" si="61"/>
        <v>0</v>
      </c>
      <c r="Q360" s="93"/>
    </row>
    <row r="361" spans="2:17" x14ac:dyDescent="0.35">
      <c r="B361" s="241"/>
      <c r="C361" s="244"/>
      <c r="D361" s="247"/>
      <c r="E361" s="244"/>
      <c r="F361" s="1" t="s">
        <v>4</v>
      </c>
      <c r="G361" s="1"/>
      <c r="H361" s="1"/>
      <c r="I361" s="1"/>
      <c r="J361" s="1"/>
      <c r="K361" s="66">
        <f t="shared" si="58"/>
        <v>0</v>
      </c>
      <c r="L361" s="1"/>
      <c r="M361" s="7"/>
      <c r="N361" s="83">
        <f t="shared" si="59"/>
        <v>0</v>
      </c>
      <c r="O361" s="66">
        <f t="shared" si="60"/>
        <v>0</v>
      </c>
      <c r="P361" s="66">
        <f t="shared" si="61"/>
        <v>0</v>
      </c>
      <c r="Q361" s="93"/>
    </row>
    <row r="362" spans="2:17" x14ac:dyDescent="0.35">
      <c r="B362" s="239">
        <f>'3.1 Gofynion optimaidd N ycnwd '!B122</f>
        <v>0</v>
      </c>
      <c r="C362" s="242">
        <f>'3.1 Gofynion optimaidd N ycnwd '!C122</f>
        <v>0</v>
      </c>
      <c r="D362" s="245"/>
      <c r="E362" s="242" t="str">
        <f>'3.1 Gofynion optimaidd N ycnwd '!F122</f>
        <v>(Blank)</v>
      </c>
      <c r="F362" s="1" t="s">
        <v>4</v>
      </c>
      <c r="G362" s="1"/>
      <c r="H362" s="1"/>
      <c r="I362" s="1"/>
      <c r="J362" s="1"/>
      <c r="K362" s="66">
        <f t="shared" si="58"/>
        <v>0</v>
      </c>
      <c r="L362" s="1"/>
      <c r="M362" s="7"/>
      <c r="N362" s="83">
        <f t="shared" si="59"/>
        <v>0</v>
      </c>
      <c r="O362" s="66">
        <f t="shared" si="60"/>
        <v>0</v>
      </c>
      <c r="P362" s="66">
        <f t="shared" si="61"/>
        <v>0</v>
      </c>
      <c r="Q362" s="92">
        <f t="shared" si="62"/>
        <v>0</v>
      </c>
    </row>
    <row r="363" spans="2:17" x14ac:dyDescent="0.35">
      <c r="B363" s="240"/>
      <c r="C363" s="243"/>
      <c r="D363" s="246"/>
      <c r="E363" s="243"/>
      <c r="F363" s="1" t="s">
        <v>4</v>
      </c>
      <c r="G363" s="1"/>
      <c r="H363" s="1"/>
      <c r="I363" s="1"/>
      <c r="J363" s="1"/>
      <c r="K363" s="66">
        <f t="shared" si="58"/>
        <v>0</v>
      </c>
      <c r="L363" s="1"/>
      <c r="M363" s="7"/>
      <c r="N363" s="83">
        <f t="shared" si="59"/>
        <v>0</v>
      </c>
      <c r="O363" s="66">
        <f t="shared" si="60"/>
        <v>0</v>
      </c>
      <c r="P363" s="66">
        <f t="shared" si="61"/>
        <v>0</v>
      </c>
      <c r="Q363" s="93"/>
    </row>
    <row r="364" spans="2:17" x14ac:dyDescent="0.35">
      <c r="B364" s="241"/>
      <c r="C364" s="244"/>
      <c r="D364" s="247"/>
      <c r="E364" s="244"/>
      <c r="F364" s="1" t="s">
        <v>4</v>
      </c>
      <c r="G364" s="1"/>
      <c r="H364" s="1"/>
      <c r="I364" s="1"/>
      <c r="J364" s="1"/>
      <c r="K364" s="66">
        <f t="shared" si="58"/>
        <v>0</v>
      </c>
      <c r="L364" s="1"/>
      <c r="M364" s="7"/>
      <c r="N364" s="83">
        <f t="shared" si="59"/>
        <v>0</v>
      </c>
      <c r="O364" s="66">
        <f t="shared" si="60"/>
        <v>0</v>
      </c>
      <c r="P364" s="66">
        <f t="shared" si="61"/>
        <v>0</v>
      </c>
      <c r="Q364" s="93"/>
    </row>
    <row r="365" spans="2:17" x14ac:dyDescent="0.35">
      <c r="B365" s="239">
        <f>'3.1 Gofynion optimaidd N ycnwd '!B123</f>
        <v>0</v>
      </c>
      <c r="C365" s="242">
        <f>'3.1 Gofynion optimaidd N ycnwd '!C123</f>
        <v>0</v>
      </c>
      <c r="D365" s="245"/>
      <c r="E365" s="242" t="str">
        <f>'3.1 Gofynion optimaidd N ycnwd '!F123</f>
        <v>(Blank)</v>
      </c>
      <c r="F365" s="1" t="s">
        <v>4</v>
      </c>
      <c r="G365" s="1"/>
      <c r="H365" s="1"/>
      <c r="I365" s="1"/>
      <c r="J365" s="1"/>
      <c r="K365" s="66">
        <f t="shared" si="58"/>
        <v>0</v>
      </c>
      <c r="L365" s="1"/>
      <c r="M365" s="7"/>
      <c r="N365" s="83">
        <f t="shared" si="59"/>
        <v>0</v>
      </c>
      <c r="O365" s="66">
        <f t="shared" si="60"/>
        <v>0</v>
      </c>
      <c r="P365" s="66">
        <f t="shared" si="61"/>
        <v>0</v>
      </c>
      <c r="Q365" s="92">
        <f t="shared" si="62"/>
        <v>0</v>
      </c>
    </row>
    <row r="366" spans="2:17" x14ac:dyDescent="0.35">
      <c r="B366" s="240"/>
      <c r="C366" s="243"/>
      <c r="D366" s="246"/>
      <c r="E366" s="243"/>
      <c r="F366" s="1" t="s">
        <v>4</v>
      </c>
      <c r="G366" s="1"/>
      <c r="H366" s="1"/>
      <c r="I366" s="1"/>
      <c r="J366" s="1"/>
      <c r="K366" s="66">
        <f t="shared" ref="K366:K382" si="63">VLOOKUP(F366,$T$8:$V$27,2, FALSE)</f>
        <v>0</v>
      </c>
      <c r="L366" s="1"/>
      <c r="M366" s="7"/>
      <c r="N366" s="83">
        <f t="shared" ref="N366:N382" si="64">SUM(((J366*K366)*M366))*H366</f>
        <v>0</v>
      </c>
      <c r="O366" s="66">
        <f t="shared" ref="O366:O382" si="65">SUM(((J366*L366)*M366))*H366</f>
        <v>0</v>
      </c>
      <c r="P366" s="66">
        <f t="shared" ref="P366:P382" si="66">SUM(O366+N366)</f>
        <v>0</v>
      </c>
      <c r="Q366" s="93"/>
    </row>
    <row r="367" spans="2:17" x14ac:dyDescent="0.35">
      <c r="B367" s="241"/>
      <c r="C367" s="244"/>
      <c r="D367" s="247"/>
      <c r="E367" s="244"/>
      <c r="F367" s="1" t="s">
        <v>4</v>
      </c>
      <c r="G367" s="1"/>
      <c r="H367" s="1"/>
      <c r="I367" s="1"/>
      <c r="J367" s="1"/>
      <c r="K367" s="66">
        <f t="shared" si="63"/>
        <v>0</v>
      </c>
      <c r="L367" s="1"/>
      <c r="M367" s="7"/>
      <c r="N367" s="83">
        <f t="shared" si="64"/>
        <v>0</v>
      </c>
      <c r="O367" s="66">
        <f t="shared" si="65"/>
        <v>0</v>
      </c>
      <c r="P367" s="66">
        <f t="shared" si="66"/>
        <v>0</v>
      </c>
      <c r="Q367" s="93"/>
    </row>
    <row r="368" spans="2:17" x14ac:dyDescent="0.35">
      <c r="B368" s="239">
        <f>'3.1 Gofynion optimaidd N ycnwd '!B124</f>
        <v>0</v>
      </c>
      <c r="C368" s="242">
        <f>'3.1 Gofynion optimaidd N ycnwd '!C124</f>
        <v>0</v>
      </c>
      <c r="D368" s="245"/>
      <c r="E368" s="242" t="str">
        <f>'3.1 Gofynion optimaidd N ycnwd '!F124</f>
        <v>(Blank)</v>
      </c>
      <c r="F368" s="1" t="s">
        <v>4</v>
      </c>
      <c r="G368" s="1"/>
      <c r="H368" s="1"/>
      <c r="I368" s="1"/>
      <c r="J368" s="1"/>
      <c r="K368" s="66">
        <f t="shared" si="63"/>
        <v>0</v>
      </c>
      <c r="L368" s="1"/>
      <c r="M368" s="7"/>
      <c r="N368" s="83">
        <f t="shared" si="64"/>
        <v>0</v>
      </c>
      <c r="O368" s="66">
        <f t="shared" si="65"/>
        <v>0</v>
      </c>
      <c r="P368" s="66">
        <f t="shared" si="66"/>
        <v>0</v>
      </c>
      <c r="Q368" s="92">
        <f t="shared" ref="Q368:Q380" si="67">SUM(P368:P370)</f>
        <v>0</v>
      </c>
    </row>
    <row r="369" spans="2:17" x14ac:dyDescent="0.35">
      <c r="B369" s="240"/>
      <c r="C369" s="243"/>
      <c r="D369" s="246"/>
      <c r="E369" s="243"/>
      <c r="F369" s="1" t="s">
        <v>4</v>
      </c>
      <c r="G369" s="1"/>
      <c r="H369" s="1"/>
      <c r="I369" s="1"/>
      <c r="J369" s="1"/>
      <c r="K369" s="66">
        <f t="shared" si="63"/>
        <v>0</v>
      </c>
      <c r="L369" s="1"/>
      <c r="M369" s="7"/>
      <c r="N369" s="83">
        <f t="shared" si="64"/>
        <v>0</v>
      </c>
      <c r="O369" s="66">
        <f t="shared" si="65"/>
        <v>0</v>
      </c>
      <c r="P369" s="66">
        <f t="shared" si="66"/>
        <v>0</v>
      </c>
      <c r="Q369" s="93"/>
    </row>
    <row r="370" spans="2:17" x14ac:dyDescent="0.35">
      <c r="B370" s="241"/>
      <c r="C370" s="244"/>
      <c r="D370" s="247"/>
      <c r="E370" s="244"/>
      <c r="F370" s="1" t="s">
        <v>4</v>
      </c>
      <c r="G370" s="1"/>
      <c r="H370" s="1"/>
      <c r="I370" s="1"/>
      <c r="J370" s="1"/>
      <c r="K370" s="66">
        <f t="shared" si="63"/>
        <v>0</v>
      </c>
      <c r="L370" s="1"/>
      <c r="M370" s="7"/>
      <c r="N370" s="83">
        <f t="shared" si="64"/>
        <v>0</v>
      </c>
      <c r="O370" s="66">
        <f t="shared" si="65"/>
        <v>0</v>
      </c>
      <c r="P370" s="66">
        <f t="shared" si="66"/>
        <v>0</v>
      </c>
      <c r="Q370" s="93"/>
    </row>
    <row r="371" spans="2:17" x14ac:dyDescent="0.35">
      <c r="B371" s="239">
        <f>'3.1 Gofynion optimaidd N ycnwd '!B125</f>
        <v>0</v>
      </c>
      <c r="C371" s="242">
        <f>'3.1 Gofynion optimaidd N ycnwd '!C125</f>
        <v>0</v>
      </c>
      <c r="D371" s="245"/>
      <c r="E371" s="242" t="str">
        <f>'3.1 Gofynion optimaidd N ycnwd '!F125</f>
        <v>(Blank)</v>
      </c>
      <c r="F371" s="1" t="s">
        <v>4</v>
      </c>
      <c r="G371" s="1"/>
      <c r="H371" s="1"/>
      <c r="I371" s="1"/>
      <c r="J371" s="1"/>
      <c r="K371" s="66">
        <f t="shared" si="63"/>
        <v>0</v>
      </c>
      <c r="L371" s="1"/>
      <c r="M371" s="7"/>
      <c r="N371" s="83">
        <f t="shared" si="64"/>
        <v>0</v>
      </c>
      <c r="O371" s="66">
        <f t="shared" si="65"/>
        <v>0</v>
      </c>
      <c r="P371" s="66">
        <f t="shared" si="66"/>
        <v>0</v>
      </c>
      <c r="Q371" s="92">
        <f t="shared" si="67"/>
        <v>0</v>
      </c>
    </row>
    <row r="372" spans="2:17" x14ac:dyDescent="0.35">
      <c r="B372" s="240"/>
      <c r="C372" s="243"/>
      <c r="D372" s="246"/>
      <c r="E372" s="243"/>
      <c r="F372" s="1" t="s">
        <v>4</v>
      </c>
      <c r="G372" s="1"/>
      <c r="H372" s="1"/>
      <c r="I372" s="1"/>
      <c r="J372" s="1"/>
      <c r="K372" s="66">
        <f t="shared" si="63"/>
        <v>0</v>
      </c>
      <c r="L372" s="1"/>
      <c r="M372" s="7"/>
      <c r="N372" s="83">
        <f t="shared" si="64"/>
        <v>0</v>
      </c>
      <c r="O372" s="66">
        <f t="shared" si="65"/>
        <v>0</v>
      </c>
      <c r="P372" s="66">
        <f t="shared" si="66"/>
        <v>0</v>
      </c>
      <c r="Q372" s="93"/>
    </row>
    <row r="373" spans="2:17" x14ac:dyDescent="0.35">
      <c r="B373" s="241"/>
      <c r="C373" s="244"/>
      <c r="D373" s="247"/>
      <c r="E373" s="244"/>
      <c r="F373" s="1" t="s">
        <v>4</v>
      </c>
      <c r="G373" s="1"/>
      <c r="H373" s="1"/>
      <c r="I373" s="1"/>
      <c r="J373" s="1"/>
      <c r="K373" s="66">
        <f t="shared" si="63"/>
        <v>0</v>
      </c>
      <c r="L373" s="1"/>
      <c r="M373" s="7"/>
      <c r="N373" s="83">
        <f t="shared" si="64"/>
        <v>0</v>
      </c>
      <c r="O373" s="66">
        <f t="shared" si="65"/>
        <v>0</v>
      </c>
      <c r="P373" s="66">
        <f t="shared" si="66"/>
        <v>0</v>
      </c>
      <c r="Q373" s="93"/>
    </row>
    <row r="374" spans="2:17" x14ac:dyDescent="0.35">
      <c r="B374" s="239">
        <f>'3.1 Gofynion optimaidd N ycnwd '!B126</f>
        <v>0</v>
      </c>
      <c r="C374" s="242">
        <f>'3.1 Gofynion optimaidd N ycnwd '!C126</f>
        <v>0</v>
      </c>
      <c r="D374" s="245"/>
      <c r="E374" s="242" t="str">
        <f>'3.1 Gofynion optimaidd N ycnwd '!F126</f>
        <v>(Blank)</v>
      </c>
      <c r="F374" s="1" t="s">
        <v>4</v>
      </c>
      <c r="G374" s="1"/>
      <c r="H374" s="1"/>
      <c r="I374" s="1"/>
      <c r="J374" s="1"/>
      <c r="K374" s="66">
        <f t="shared" si="63"/>
        <v>0</v>
      </c>
      <c r="L374" s="1"/>
      <c r="M374" s="7"/>
      <c r="N374" s="83">
        <f t="shared" si="64"/>
        <v>0</v>
      </c>
      <c r="O374" s="66">
        <f t="shared" si="65"/>
        <v>0</v>
      </c>
      <c r="P374" s="66">
        <f t="shared" si="66"/>
        <v>0</v>
      </c>
      <c r="Q374" s="92">
        <f t="shared" si="67"/>
        <v>0</v>
      </c>
    </row>
    <row r="375" spans="2:17" x14ac:dyDescent="0.35">
      <c r="B375" s="240"/>
      <c r="C375" s="243"/>
      <c r="D375" s="246"/>
      <c r="E375" s="243"/>
      <c r="F375" s="1" t="s">
        <v>4</v>
      </c>
      <c r="G375" s="1"/>
      <c r="H375" s="1"/>
      <c r="I375" s="1"/>
      <c r="J375" s="1"/>
      <c r="K375" s="66">
        <f t="shared" si="63"/>
        <v>0</v>
      </c>
      <c r="L375" s="1"/>
      <c r="M375" s="7"/>
      <c r="N375" s="83">
        <f t="shared" si="64"/>
        <v>0</v>
      </c>
      <c r="O375" s="66">
        <f t="shared" si="65"/>
        <v>0</v>
      </c>
      <c r="P375" s="66">
        <f t="shared" si="66"/>
        <v>0</v>
      </c>
      <c r="Q375" s="93"/>
    </row>
    <row r="376" spans="2:17" x14ac:dyDescent="0.35">
      <c r="B376" s="241"/>
      <c r="C376" s="244"/>
      <c r="D376" s="247"/>
      <c r="E376" s="244"/>
      <c r="F376" s="1" t="s">
        <v>4</v>
      </c>
      <c r="G376" s="1"/>
      <c r="H376" s="1"/>
      <c r="I376" s="1"/>
      <c r="J376" s="1"/>
      <c r="K376" s="66">
        <f t="shared" si="63"/>
        <v>0</v>
      </c>
      <c r="L376" s="1"/>
      <c r="M376" s="7"/>
      <c r="N376" s="83">
        <f t="shared" si="64"/>
        <v>0</v>
      </c>
      <c r="O376" s="66">
        <f t="shared" si="65"/>
        <v>0</v>
      </c>
      <c r="P376" s="66">
        <f t="shared" si="66"/>
        <v>0</v>
      </c>
      <c r="Q376" s="93"/>
    </row>
    <row r="377" spans="2:17" x14ac:dyDescent="0.35">
      <c r="B377" s="239">
        <f>'3.1 Gofynion optimaidd N ycnwd '!B127</f>
        <v>0</v>
      </c>
      <c r="C377" s="242">
        <f>'3.1 Gofynion optimaidd N ycnwd '!C127</f>
        <v>0</v>
      </c>
      <c r="D377" s="245"/>
      <c r="E377" s="242" t="str">
        <f>'3.1 Gofynion optimaidd N ycnwd '!F127</f>
        <v>(Blank)</v>
      </c>
      <c r="F377" s="1" t="s">
        <v>4</v>
      </c>
      <c r="G377" s="1"/>
      <c r="H377" s="1"/>
      <c r="I377" s="1"/>
      <c r="J377" s="1"/>
      <c r="K377" s="66">
        <f t="shared" si="63"/>
        <v>0</v>
      </c>
      <c r="L377" s="1"/>
      <c r="M377" s="7"/>
      <c r="N377" s="83">
        <f t="shared" si="64"/>
        <v>0</v>
      </c>
      <c r="O377" s="66">
        <f t="shared" si="65"/>
        <v>0</v>
      </c>
      <c r="P377" s="66">
        <f t="shared" si="66"/>
        <v>0</v>
      </c>
      <c r="Q377" s="92">
        <f t="shared" si="67"/>
        <v>0</v>
      </c>
    </row>
    <row r="378" spans="2:17" x14ac:dyDescent="0.35">
      <c r="B378" s="240"/>
      <c r="C378" s="243"/>
      <c r="D378" s="246"/>
      <c r="E378" s="243"/>
      <c r="F378" s="1" t="s">
        <v>4</v>
      </c>
      <c r="G378" s="1"/>
      <c r="H378" s="1"/>
      <c r="I378" s="1"/>
      <c r="J378" s="1"/>
      <c r="K378" s="66">
        <f t="shared" si="63"/>
        <v>0</v>
      </c>
      <c r="L378" s="1"/>
      <c r="M378" s="7"/>
      <c r="N378" s="83">
        <f t="shared" si="64"/>
        <v>0</v>
      </c>
      <c r="O378" s="66">
        <f t="shared" si="65"/>
        <v>0</v>
      </c>
      <c r="P378" s="66">
        <f t="shared" si="66"/>
        <v>0</v>
      </c>
      <c r="Q378" s="93"/>
    </row>
    <row r="379" spans="2:17" x14ac:dyDescent="0.35">
      <c r="B379" s="241"/>
      <c r="C379" s="244"/>
      <c r="D379" s="247"/>
      <c r="E379" s="244"/>
      <c r="F379" s="1" t="s">
        <v>4</v>
      </c>
      <c r="G379" s="1"/>
      <c r="H379" s="1"/>
      <c r="I379" s="1"/>
      <c r="J379" s="1"/>
      <c r="K379" s="66">
        <f t="shared" si="63"/>
        <v>0</v>
      </c>
      <c r="L379" s="1"/>
      <c r="M379" s="7"/>
      <c r="N379" s="83">
        <f t="shared" si="64"/>
        <v>0</v>
      </c>
      <c r="O379" s="66">
        <f t="shared" si="65"/>
        <v>0</v>
      </c>
      <c r="P379" s="66">
        <f t="shared" si="66"/>
        <v>0</v>
      </c>
      <c r="Q379" s="93"/>
    </row>
    <row r="380" spans="2:17" x14ac:dyDescent="0.35">
      <c r="B380" s="239">
        <f>'3.1 Gofynion optimaidd N ycnwd '!B128</f>
        <v>0</v>
      </c>
      <c r="C380" s="242">
        <f>'3.1 Gofynion optimaidd N ycnwd '!C128</f>
        <v>0</v>
      </c>
      <c r="D380" s="245"/>
      <c r="E380" s="242" t="str">
        <f>'3.1 Gofynion optimaidd N ycnwd '!F128</f>
        <v>(Blank)</v>
      </c>
      <c r="F380" s="1" t="s">
        <v>4</v>
      </c>
      <c r="G380" s="1"/>
      <c r="H380" s="1"/>
      <c r="I380" s="1"/>
      <c r="J380" s="1"/>
      <c r="K380" s="66">
        <f t="shared" si="63"/>
        <v>0</v>
      </c>
      <c r="L380" s="1"/>
      <c r="M380" s="7"/>
      <c r="N380" s="83">
        <f t="shared" si="64"/>
        <v>0</v>
      </c>
      <c r="O380" s="66">
        <f t="shared" si="65"/>
        <v>0</v>
      </c>
      <c r="P380" s="66">
        <f t="shared" si="66"/>
        <v>0</v>
      </c>
      <c r="Q380" s="92">
        <f t="shared" si="67"/>
        <v>0</v>
      </c>
    </row>
    <row r="381" spans="2:17" x14ac:dyDescent="0.35">
      <c r="B381" s="240"/>
      <c r="C381" s="243"/>
      <c r="D381" s="246"/>
      <c r="E381" s="243"/>
      <c r="F381" s="1" t="s">
        <v>4</v>
      </c>
      <c r="G381" s="1"/>
      <c r="H381" s="1"/>
      <c r="I381" s="1"/>
      <c r="J381" s="1"/>
      <c r="K381" s="66">
        <f t="shared" si="63"/>
        <v>0</v>
      </c>
      <c r="L381" s="1"/>
      <c r="M381" s="7"/>
      <c r="N381" s="83">
        <f t="shared" si="64"/>
        <v>0</v>
      </c>
      <c r="O381" s="66">
        <f t="shared" si="65"/>
        <v>0</v>
      </c>
      <c r="P381" s="66">
        <f t="shared" si="66"/>
        <v>0</v>
      </c>
      <c r="Q381" s="93"/>
    </row>
    <row r="382" spans="2:17" x14ac:dyDescent="0.35">
      <c r="B382" s="241"/>
      <c r="C382" s="244"/>
      <c r="D382" s="247"/>
      <c r="E382" s="244"/>
      <c r="F382" s="1" t="s">
        <v>4</v>
      </c>
      <c r="G382" s="1"/>
      <c r="H382" s="1"/>
      <c r="I382" s="1"/>
      <c r="J382" s="1"/>
      <c r="K382" s="66">
        <f t="shared" si="63"/>
        <v>0</v>
      </c>
      <c r="L382" s="1"/>
      <c r="M382" s="7"/>
      <c r="N382" s="83">
        <f t="shared" si="64"/>
        <v>0</v>
      </c>
      <c r="O382" s="66">
        <f t="shared" si="65"/>
        <v>0</v>
      </c>
      <c r="P382" s="66">
        <f t="shared" si="66"/>
        <v>0</v>
      </c>
      <c r="Q382" s="135"/>
    </row>
    <row r="383" spans="2:17" x14ac:dyDescent="0.35">
      <c r="B383" s="236"/>
      <c r="C383" s="237"/>
      <c r="D383" s="238"/>
      <c r="E383" s="237"/>
      <c r="K383"/>
      <c r="M383" s="132"/>
      <c r="N383" s="98"/>
      <c r="O383"/>
      <c r="P383"/>
      <c r="Q383" s="133"/>
    </row>
    <row r="384" spans="2:17" x14ac:dyDescent="0.35">
      <c r="B384" s="236"/>
      <c r="C384" s="237"/>
      <c r="D384" s="238"/>
      <c r="E384" s="237"/>
      <c r="K384"/>
      <c r="M384" s="132"/>
      <c r="N384" s="98"/>
      <c r="O384"/>
      <c r="P384"/>
      <c r="Q384" s="98"/>
    </row>
    <row r="385" spans="2:17" x14ac:dyDescent="0.35">
      <c r="B385" s="236"/>
      <c r="C385" s="237"/>
      <c r="D385" s="238"/>
      <c r="E385" s="237"/>
      <c r="K385"/>
      <c r="M385" s="132"/>
      <c r="N385" s="98"/>
      <c r="O385"/>
      <c r="P385"/>
      <c r="Q385" s="98"/>
    </row>
    <row r="386" spans="2:17" x14ac:dyDescent="0.35">
      <c r="B386" s="134"/>
      <c r="C386"/>
      <c r="E386"/>
      <c r="K386"/>
      <c r="M386" s="132"/>
      <c r="N386" s="98"/>
      <c r="O386"/>
      <c r="P386"/>
      <c r="Q386" s="133"/>
    </row>
    <row r="387" spans="2:17" x14ac:dyDescent="0.35">
      <c r="B387" s="134"/>
      <c r="C387"/>
      <c r="E387"/>
      <c r="K387"/>
      <c r="M387" s="132"/>
      <c r="N387" s="98"/>
      <c r="O387"/>
      <c r="P387"/>
      <c r="Q387" s="98"/>
    </row>
    <row r="388" spans="2:17" x14ac:dyDescent="0.35">
      <c r="B388" s="134"/>
      <c r="C388"/>
      <c r="E388"/>
      <c r="K388"/>
      <c r="M388" s="132"/>
      <c r="N388" s="98"/>
      <c r="O388"/>
      <c r="P388"/>
      <c r="Q388" s="98"/>
    </row>
    <row r="389" spans="2:17" x14ac:dyDescent="0.35">
      <c r="B389" s="134"/>
      <c r="C389"/>
      <c r="E389"/>
      <c r="K389"/>
      <c r="M389" s="132"/>
      <c r="N389" s="98"/>
      <c r="O389"/>
      <c r="P389"/>
      <c r="Q389" s="133"/>
    </row>
    <row r="390" spans="2:17" x14ac:dyDescent="0.35">
      <c r="B390" s="134"/>
      <c r="C390"/>
      <c r="E390"/>
      <c r="K390"/>
      <c r="M390" s="132"/>
      <c r="N390" s="98"/>
      <c r="O390"/>
      <c r="P390"/>
      <c r="Q390" s="98"/>
    </row>
    <row r="391" spans="2:17" x14ac:dyDescent="0.35">
      <c r="B391" s="134"/>
      <c r="C391"/>
      <c r="E391"/>
      <c r="K391"/>
      <c r="M391" s="132"/>
      <c r="N391" s="98"/>
      <c r="O391"/>
      <c r="P391"/>
      <c r="Q391" s="98"/>
    </row>
    <row r="392" spans="2:17" x14ac:dyDescent="0.35">
      <c r="B392" s="134"/>
      <c r="C392"/>
      <c r="E392"/>
      <c r="K392"/>
      <c r="M392" s="132"/>
      <c r="N392" s="98"/>
      <c r="O392"/>
      <c r="P392"/>
      <c r="Q392" s="133"/>
    </row>
    <row r="393" spans="2:17" x14ac:dyDescent="0.35">
      <c r="B393" s="134"/>
      <c r="C393"/>
      <c r="E393"/>
      <c r="K393"/>
      <c r="M393" s="132"/>
      <c r="N393" s="98"/>
      <c r="O393"/>
      <c r="P393"/>
      <c r="Q393" s="98"/>
    </row>
    <row r="394" spans="2:17" x14ac:dyDescent="0.35">
      <c r="B394" s="134"/>
      <c r="C394"/>
      <c r="E394"/>
      <c r="K394"/>
      <c r="M394" s="132"/>
      <c r="N394" s="98"/>
      <c r="O394"/>
      <c r="P394"/>
      <c r="Q394" s="98"/>
    </row>
  </sheetData>
  <sheetProtection algorithmName="SHA-512" hashValue="PtbmaoOEoRVtaaP9Ijo0q/FBlXIm4XTioLhjjUOGj1L5BvyKBf0bjplDpIz3g7y+lTw7V4rp1NRZep14J5Ey+g==" saltValue="kj8FDO72N9zci+IOf8PKJA==" spinCount="100000" sheet="1" selectLockedCells="1"/>
  <mergeCells count="512">
    <mergeCell ref="E149:E151"/>
    <mergeCell ref="E152:E154"/>
    <mergeCell ref="E155:E157"/>
    <mergeCell ref="E134:E136"/>
    <mergeCell ref="E137:E139"/>
    <mergeCell ref="E140:E142"/>
    <mergeCell ref="E143:E145"/>
    <mergeCell ref="E146:E148"/>
    <mergeCell ref="E119:E121"/>
    <mergeCell ref="E122:E124"/>
    <mergeCell ref="E125:E127"/>
    <mergeCell ref="E128:E130"/>
    <mergeCell ref="E131:E133"/>
    <mergeCell ref="E104:E106"/>
    <mergeCell ref="E107:E109"/>
    <mergeCell ref="E110:E112"/>
    <mergeCell ref="E113:E115"/>
    <mergeCell ref="E116:E118"/>
    <mergeCell ref="E89:E91"/>
    <mergeCell ref="E92:E94"/>
    <mergeCell ref="E95:E97"/>
    <mergeCell ref="E98:E100"/>
    <mergeCell ref="E101:E103"/>
    <mergeCell ref="E74:E76"/>
    <mergeCell ref="E77:E79"/>
    <mergeCell ref="E80:E82"/>
    <mergeCell ref="E83:E85"/>
    <mergeCell ref="E86:E88"/>
    <mergeCell ref="E59:E61"/>
    <mergeCell ref="E62:E64"/>
    <mergeCell ref="E65:E67"/>
    <mergeCell ref="E68:E70"/>
    <mergeCell ref="E71:E73"/>
    <mergeCell ref="E44:E46"/>
    <mergeCell ref="E47:E49"/>
    <mergeCell ref="E50:E52"/>
    <mergeCell ref="E53:E55"/>
    <mergeCell ref="E56:E58"/>
    <mergeCell ref="D140:D142"/>
    <mergeCell ref="D143:D145"/>
    <mergeCell ref="D146:D148"/>
    <mergeCell ref="D8:D10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E38:E40"/>
    <mergeCell ref="E41:E43"/>
    <mergeCell ref="D125:D127"/>
    <mergeCell ref="D128:D130"/>
    <mergeCell ref="D131:D133"/>
    <mergeCell ref="D89:D91"/>
    <mergeCell ref="D92:D94"/>
    <mergeCell ref="D65:D67"/>
    <mergeCell ref="D68:D70"/>
    <mergeCell ref="D71:D73"/>
    <mergeCell ref="D74:D76"/>
    <mergeCell ref="D77:D79"/>
    <mergeCell ref="D134:D136"/>
    <mergeCell ref="D137:D139"/>
    <mergeCell ref="D110:D112"/>
    <mergeCell ref="D113:D115"/>
    <mergeCell ref="D116:D118"/>
    <mergeCell ref="D119:D121"/>
    <mergeCell ref="D122:D124"/>
    <mergeCell ref="D95:D97"/>
    <mergeCell ref="D98:D100"/>
    <mergeCell ref="D101:D103"/>
    <mergeCell ref="D104:D106"/>
    <mergeCell ref="D107:D109"/>
    <mergeCell ref="D50:D52"/>
    <mergeCell ref="D53:D55"/>
    <mergeCell ref="D56:D58"/>
    <mergeCell ref="D59:D61"/>
    <mergeCell ref="D62:D64"/>
    <mergeCell ref="D155:D157"/>
    <mergeCell ref="D152:D154"/>
    <mergeCell ref="D149:D151"/>
    <mergeCell ref="D11:D13"/>
    <mergeCell ref="D14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D44:D46"/>
    <mergeCell ref="D47:D49"/>
    <mergeCell ref="D80:D82"/>
    <mergeCell ref="D83:D85"/>
    <mergeCell ref="D86:D88"/>
    <mergeCell ref="C146:C148"/>
    <mergeCell ref="C149:C151"/>
    <mergeCell ref="C152:C154"/>
    <mergeCell ref="C155:C157"/>
    <mergeCell ref="C131:C133"/>
    <mergeCell ref="C134:C136"/>
    <mergeCell ref="C137:C139"/>
    <mergeCell ref="C140:C142"/>
    <mergeCell ref="C143:C145"/>
    <mergeCell ref="C116:C118"/>
    <mergeCell ref="C119:C121"/>
    <mergeCell ref="C122:C124"/>
    <mergeCell ref="C125:C127"/>
    <mergeCell ref="C128:C130"/>
    <mergeCell ref="C101:C103"/>
    <mergeCell ref="C104:C106"/>
    <mergeCell ref="C107:C109"/>
    <mergeCell ref="C110:C112"/>
    <mergeCell ref="C113:C115"/>
    <mergeCell ref="C86:C88"/>
    <mergeCell ref="C89:C91"/>
    <mergeCell ref="C92:C94"/>
    <mergeCell ref="C95:C97"/>
    <mergeCell ref="C98:C100"/>
    <mergeCell ref="C71:C73"/>
    <mergeCell ref="C74:C76"/>
    <mergeCell ref="C77:C79"/>
    <mergeCell ref="C80:C82"/>
    <mergeCell ref="C83:C85"/>
    <mergeCell ref="C59:C61"/>
    <mergeCell ref="C62:C64"/>
    <mergeCell ref="C65:C67"/>
    <mergeCell ref="C68:C70"/>
    <mergeCell ref="C41:C43"/>
    <mergeCell ref="C44:C46"/>
    <mergeCell ref="C47:C49"/>
    <mergeCell ref="C50:C52"/>
    <mergeCell ref="C53:C55"/>
    <mergeCell ref="C32:C34"/>
    <mergeCell ref="C35:C37"/>
    <mergeCell ref="C38:C40"/>
    <mergeCell ref="C11:C13"/>
    <mergeCell ref="C14:C16"/>
    <mergeCell ref="C17:C19"/>
    <mergeCell ref="C20:C22"/>
    <mergeCell ref="C23:C25"/>
    <mergeCell ref="C56:C58"/>
    <mergeCell ref="Q6:Q7"/>
    <mergeCell ref="N6:N7"/>
    <mergeCell ref="B6:B7"/>
    <mergeCell ref="D6:D7"/>
    <mergeCell ref="F6:L6"/>
    <mergeCell ref="C6:C7"/>
    <mergeCell ref="B38:B40"/>
    <mergeCell ref="B41:B43"/>
    <mergeCell ref="B44:B46"/>
    <mergeCell ref="O6:O7"/>
    <mergeCell ref="P6:P7"/>
    <mergeCell ref="B23:B25"/>
    <mergeCell ref="B26:B28"/>
    <mergeCell ref="B29:B31"/>
    <mergeCell ref="B32:B34"/>
    <mergeCell ref="B35:B37"/>
    <mergeCell ref="B8:B10"/>
    <mergeCell ref="B11:B13"/>
    <mergeCell ref="B14:B16"/>
    <mergeCell ref="B17:B19"/>
    <mergeCell ref="B20:B22"/>
    <mergeCell ref="C8:C10"/>
    <mergeCell ref="C26:C28"/>
    <mergeCell ref="C29:C31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52:B154"/>
    <mergeCell ref="B155:B157"/>
    <mergeCell ref="B137:B139"/>
    <mergeCell ref="B140:B142"/>
    <mergeCell ref="B143:B145"/>
    <mergeCell ref="B146:B148"/>
    <mergeCell ref="B149:B151"/>
    <mergeCell ref="B158:B160"/>
    <mergeCell ref="C158:C160"/>
    <mergeCell ref="D158:D160"/>
    <mergeCell ref="E158:E160"/>
    <mergeCell ref="B161:B163"/>
    <mergeCell ref="C161:C163"/>
    <mergeCell ref="D161:D163"/>
    <mergeCell ref="E161:E163"/>
    <mergeCell ref="B164:B166"/>
    <mergeCell ref="C164:C166"/>
    <mergeCell ref="D164:D166"/>
    <mergeCell ref="E164:E166"/>
    <mergeCell ref="B167:B169"/>
    <mergeCell ref="C167:C169"/>
    <mergeCell ref="D167:D169"/>
    <mergeCell ref="E167:E169"/>
    <mergeCell ref="B170:B172"/>
    <mergeCell ref="C170:C172"/>
    <mergeCell ref="D170:D172"/>
    <mergeCell ref="E170:E172"/>
    <mergeCell ref="B173:B175"/>
    <mergeCell ref="C173:C175"/>
    <mergeCell ref="D173:D175"/>
    <mergeCell ref="E173:E175"/>
    <mergeCell ref="B176:B178"/>
    <mergeCell ref="C176:C178"/>
    <mergeCell ref="D176:D178"/>
    <mergeCell ref="E176:E178"/>
    <mergeCell ref="B179:B181"/>
    <mergeCell ref="C179:C181"/>
    <mergeCell ref="D179:D181"/>
    <mergeCell ref="E179:E181"/>
    <mergeCell ref="B182:B184"/>
    <mergeCell ref="C182:C184"/>
    <mergeCell ref="D182:D184"/>
    <mergeCell ref="E182:E184"/>
    <mergeCell ref="B185:B187"/>
    <mergeCell ref="C185:C187"/>
    <mergeCell ref="D185:D187"/>
    <mergeCell ref="E185:E187"/>
    <mergeCell ref="B188:B190"/>
    <mergeCell ref="C188:C190"/>
    <mergeCell ref="D188:D190"/>
    <mergeCell ref="E188:E190"/>
    <mergeCell ref="B191:B193"/>
    <mergeCell ref="C191:C193"/>
    <mergeCell ref="D191:D193"/>
    <mergeCell ref="E191:E193"/>
    <mergeCell ref="B194:B196"/>
    <mergeCell ref="C194:C196"/>
    <mergeCell ref="D194:D196"/>
    <mergeCell ref="E194:E196"/>
    <mergeCell ref="B197:B199"/>
    <mergeCell ref="C197:C199"/>
    <mergeCell ref="D197:D199"/>
    <mergeCell ref="E197:E199"/>
    <mergeCell ref="B200:B202"/>
    <mergeCell ref="C200:C202"/>
    <mergeCell ref="D200:D202"/>
    <mergeCell ref="E200:E202"/>
    <mergeCell ref="B203:B205"/>
    <mergeCell ref="C203:C205"/>
    <mergeCell ref="D203:D205"/>
    <mergeCell ref="E203:E205"/>
    <mergeCell ref="B206:B208"/>
    <mergeCell ref="C206:C208"/>
    <mergeCell ref="D206:D208"/>
    <mergeCell ref="E206:E208"/>
    <mergeCell ref="B209:B211"/>
    <mergeCell ref="C209:C211"/>
    <mergeCell ref="D209:D211"/>
    <mergeCell ref="E209:E211"/>
    <mergeCell ref="B212:B214"/>
    <mergeCell ref="C212:C214"/>
    <mergeCell ref="D212:D214"/>
    <mergeCell ref="E212:E214"/>
    <mergeCell ref="B215:B217"/>
    <mergeCell ref="C215:C217"/>
    <mergeCell ref="D215:D217"/>
    <mergeCell ref="E215:E217"/>
    <mergeCell ref="B218:B220"/>
    <mergeCell ref="C218:C220"/>
    <mergeCell ref="D218:D220"/>
    <mergeCell ref="E218:E220"/>
    <mergeCell ref="B221:B223"/>
    <mergeCell ref="C221:C223"/>
    <mergeCell ref="D221:D223"/>
    <mergeCell ref="E221:E223"/>
    <mergeCell ref="B224:B226"/>
    <mergeCell ref="C224:C226"/>
    <mergeCell ref="D224:D226"/>
    <mergeCell ref="E224:E226"/>
    <mergeCell ref="B227:B229"/>
    <mergeCell ref="C227:C229"/>
    <mergeCell ref="D227:D229"/>
    <mergeCell ref="E227:E229"/>
    <mergeCell ref="B230:B232"/>
    <mergeCell ref="C230:C232"/>
    <mergeCell ref="D230:D232"/>
    <mergeCell ref="E230:E232"/>
    <mergeCell ref="B233:B235"/>
    <mergeCell ref="C233:C235"/>
    <mergeCell ref="D233:D235"/>
    <mergeCell ref="E233:E235"/>
    <mergeCell ref="B236:B238"/>
    <mergeCell ref="C236:C238"/>
    <mergeCell ref="D236:D238"/>
    <mergeCell ref="E236:E238"/>
    <mergeCell ref="B239:B241"/>
    <mergeCell ref="C239:C241"/>
    <mergeCell ref="D239:D241"/>
    <mergeCell ref="E239:E241"/>
    <mergeCell ref="B242:B244"/>
    <mergeCell ref="C242:C244"/>
    <mergeCell ref="D242:D244"/>
    <mergeCell ref="E242:E244"/>
    <mergeCell ref="B245:B247"/>
    <mergeCell ref="C245:C247"/>
    <mergeCell ref="D245:D247"/>
    <mergeCell ref="E245:E247"/>
    <mergeCell ref="B248:B250"/>
    <mergeCell ref="C248:C250"/>
    <mergeCell ref="D248:D250"/>
    <mergeCell ref="E248:E250"/>
    <mergeCell ref="B251:B253"/>
    <mergeCell ref="C251:C253"/>
    <mergeCell ref="D251:D253"/>
    <mergeCell ref="E251:E253"/>
    <mergeCell ref="B254:B256"/>
    <mergeCell ref="C254:C256"/>
    <mergeCell ref="D254:D256"/>
    <mergeCell ref="E254:E256"/>
    <mergeCell ref="B257:B259"/>
    <mergeCell ref="C257:C259"/>
    <mergeCell ref="D257:D259"/>
    <mergeCell ref="E257:E259"/>
    <mergeCell ref="B260:B262"/>
    <mergeCell ref="C260:C262"/>
    <mergeCell ref="D260:D262"/>
    <mergeCell ref="E260:E262"/>
    <mergeCell ref="B263:B265"/>
    <mergeCell ref="C263:C265"/>
    <mergeCell ref="D263:D265"/>
    <mergeCell ref="E263:E265"/>
    <mergeCell ref="B266:B268"/>
    <mergeCell ref="C266:C268"/>
    <mergeCell ref="D266:D268"/>
    <mergeCell ref="E266:E268"/>
    <mergeCell ref="B269:B271"/>
    <mergeCell ref="C269:C271"/>
    <mergeCell ref="D269:D271"/>
    <mergeCell ref="E269:E271"/>
    <mergeCell ref="B272:B274"/>
    <mergeCell ref="C272:C274"/>
    <mergeCell ref="D272:D274"/>
    <mergeCell ref="E272:E274"/>
    <mergeCell ref="B275:B277"/>
    <mergeCell ref="C275:C277"/>
    <mergeCell ref="D275:D277"/>
    <mergeCell ref="E275:E277"/>
    <mergeCell ref="B278:B280"/>
    <mergeCell ref="C278:C280"/>
    <mergeCell ref="D278:D280"/>
    <mergeCell ref="E278:E280"/>
    <mergeCell ref="B281:B283"/>
    <mergeCell ref="C281:C283"/>
    <mergeCell ref="D281:D283"/>
    <mergeCell ref="E281:E283"/>
    <mergeCell ref="B284:B286"/>
    <mergeCell ref="C284:C286"/>
    <mergeCell ref="D284:D286"/>
    <mergeCell ref="E284:E286"/>
    <mergeCell ref="B287:B289"/>
    <mergeCell ref="C287:C289"/>
    <mergeCell ref="D287:D289"/>
    <mergeCell ref="E287:E289"/>
    <mergeCell ref="B290:B292"/>
    <mergeCell ref="C290:C292"/>
    <mergeCell ref="D290:D292"/>
    <mergeCell ref="E290:E292"/>
    <mergeCell ref="B293:B295"/>
    <mergeCell ref="C293:C295"/>
    <mergeCell ref="D293:D295"/>
    <mergeCell ref="E293:E295"/>
    <mergeCell ref="B296:B298"/>
    <mergeCell ref="C296:C298"/>
    <mergeCell ref="D296:D298"/>
    <mergeCell ref="E296:E298"/>
    <mergeCell ref="B299:B301"/>
    <mergeCell ref="C299:C301"/>
    <mergeCell ref="D299:D301"/>
    <mergeCell ref="E299:E301"/>
    <mergeCell ref="B302:B304"/>
    <mergeCell ref="C302:C304"/>
    <mergeCell ref="D302:D304"/>
    <mergeCell ref="E302:E304"/>
    <mergeCell ref="B305:B307"/>
    <mergeCell ref="C305:C307"/>
    <mergeCell ref="D305:D307"/>
    <mergeCell ref="E305:E307"/>
    <mergeCell ref="B308:B310"/>
    <mergeCell ref="C308:C310"/>
    <mergeCell ref="D308:D310"/>
    <mergeCell ref="E308:E310"/>
    <mergeCell ref="B311:B313"/>
    <mergeCell ref="C311:C313"/>
    <mergeCell ref="D311:D313"/>
    <mergeCell ref="E311:E313"/>
    <mergeCell ref="B314:B316"/>
    <mergeCell ref="C314:C316"/>
    <mergeCell ref="D314:D316"/>
    <mergeCell ref="E314:E316"/>
    <mergeCell ref="B317:B319"/>
    <mergeCell ref="C317:C319"/>
    <mergeCell ref="D317:D319"/>
    <mergeCell ref="E317:E319"/>
    <mergeCell ref="B320:B322"/>
    <mergeCell ref="C320:C322"/>
    <mergeCell ref="D320:D322"/>
    <mergeCell ref="E320:E322"/>
    <mergeCell ref="B323:B325"/>
    <mergeCell ref="C323:C325"/>
    <mergeCell ref="D323:D325"/>
    <mergeCell ref="E323:E325"/>
    <mergeCell ref="B326:B328"/>
    <mergeCell ref="C326:C328"/>
    <mergeCell ref="D326:D328"/>
    <mergeCell ref="E326:E328"/>
    <mergeCell ref="B329:B331"/>
    <mergeCell ref="C329:C331"/>
    <mergeCell ref="D329:D331"/>
    <mergeCell ref="E329:E331"/>
    <mergeCell ref="B332:B334"/>
    <mergeCell ref="C332:C334"/>
    <mergeCell ref="D332:D334"/>
    <mergeCell ref="E332:E334"/>
    <mergeCell ref="B335:B337"/>
    <mergeCell ref="C335:C337"/>
    <mergeCell ref="D335:D337"/>
    <mergeCell ref="E335:E337"/>
    <mergeCell ref="B338:B340"/>
    <mergeCell ref="C338:C340"/>
    <mergeCell ref="D338:D340"/>
    <mergeCell ref="E338:E340"/>
    <mergeCell ref="B341:B343"/>
    <mergeCell ref="C341:C343"/>
    <mergeCell ref="D341:D343"/>
    <mergeCell ref="E341:E343"/>
    <mergeCell ref="B344:B346"/>
    <mergeCell ref="C344:C346"/>
    <mergeCell ref="D344:D346"/>
    <mergeCell ref="E344:E346"/>
    <mergeCell ref="B347:B349"/>
    <mergeCell ref="C347:C349"/>
    <mergeCell ref="D347:D349"/>
    <mergeCell ref="E347:E349"/>
    <mergeCell ref="B350:B352"/>
    <mergeCell ref="C350:C352"/>
    <mergeCell ref="D350:D352"/>
    <mergeCell ref="E350:E352"/>
    <mergeCell ref="B353:B355"/>
    <mergeCell ref="C353:C355"/>
    <mergeCell ref="D353:D355"/>
    <mergeCell ref="E353:E355"/>
    <mergeCell ref="B356:B358"/>
    <mergeCell ref="C356:C358"/>
    <mergeCell ref="D356:D358"/>
    <mergeCell ref="E356:E358"/>
    <mergeCell ref="B359:B361"/>
    <mergeCell ref="C359:C361"/>
    <mergeCell ref="D359:D361"/>
    <mergeCell ref="E359:E361"/>
    <mergeCell ref="B362:B364"/>
    <mergeCell ref="C362:C364"/>
    <mergeCell ref="D362:D364"/>
    <mergeCell ref="E362:E364"/>
    <mergeCell ref="B365:B367"/>
    <mergeCell ref="C365:C367"/>
    <mergeCell ref="D365:D367"/>
    <mergeCell ref="E365:E367"/>
    <mergeCell ref="B368:B370"/>
    <mergeCell ref="C368:C370"/>
    <mergeCell ref="D368:D370"/>
    <mergeCell ref="E368:E370"/>
    <mergeCell ref="B371:B373"/>
    <mergeCell ref="C371:C373"/>
    <mergeCell ref="D371:D373"/>
    <mergeCell ref="E371:E373"/>
    <mergeCell ref="B383:B385"/>
    <mergeCell ref="C383:C385"/>
    <mergeCell ref="D383:D385"/>
    <mergeCell ref="E383:E385"/>
    <mergeCell ref="B374:B376"/>
    <mergeCell ref="C374:C376"/>
    <mergeCell ref="D374:D376"/>
    <mergeCell ref="E374:E376"/>
    <mergeCell ref="B377:B379"/>
    <mergeCell ref="C377:C379"/>
    <mergeCell ref="D377:D379"/>
    <mergeCell ref="E377:E379"/>
    <mergeCell ref="B380:B382"/>
    <mergeCell ref="C380:C382"/>
    <mergeCell ref="D380:D382"/>
    <mergeCell ref="E380:E382"/>
  </mergeCells>
  <conditionalFormatting sqref="N8:N394">
    <cfRule type="cellIs" dxfId="114" priority="7" operator="greaterThan">
      <formula>250</formula>
    </cfRule>
  </conditionalFormatting>
  <conditionalFormatting sqref="O8:O394">
    <cfRule type="cellIs" dxfId="113" priority="3" operator="greaterThan">
      <formula>250</formula>
    </cfRule>
  </conditionalFormatting>
  <conditionalFormatting sqref="Q8:Q394">
    <cfRule type="cellIs" dxfId="112" priority="1" operator="greaterThan">
      <formula>250</formula>
    </cfRule>
  </conditionalFormatting>
  <dataValidations count="2">
    <dataValidation type="decimal" operator="greaterThan" allowBlank="1" showInputMessage="1" errorTitle="250kg N/ha Limit Exceeded" error="250kg N/ha Limit has been exceeded!" sqref="N8:P394" xr:uid="{81701C91-0937-4A33-B338-7CA79B682D84}">
      <formula1>250</formula1>
    </dataValidation>
    <dataValidation type="list" allowBlank="1" showInputMessage="1" showErrorMessage="1" sqref="F8:F394" xr:uid="{F745A9B9-176D-41A7-845C-DDF74CCB5429}">
      <formula1>$T$8:$T$27</formula1>
    </dataValidation>
  </dataValidations>
  <hyperlinks>
    <hyperlink ref="M7" location="'5.1 '!A3" display="'5.1 '!A3" xr:uid="{BE37B078-53EB-4847-BCC2-9998AEB96CDE}"/>
    <hyperlink ref="L1" r:id="rId1" location="Trosolwg!C5" display="../../Farming Connect/Workbook/Copy of Gweithlyfr Fferm - Rheoliadau Adnoddau Dwr (Rheoli Llygredd Amaethyddol) (Cymru) 2021 V2_.xlsx - Trosolwg!C5" xr:uid="{3F8AEE21-5187-460C-AA0D-806BF719709F}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28"/>
  <sheetViews>
    <sheetView zoomScale="90" zoomScaleNormal="90" workbookViewId="0">
      <selection activeCell="H1" sqref="H1"/>
    </sheetView>
  </sheetViews>
  <sheetFormatPr defaultColWidth="9.23046875" defaultRowHeight="15.5" x14ac:dyDescent="0.35"/>
  <cols>
    <col min="1" max="1" width="6.4609375" style="16" customWidth="1"/>
    <col min="2" max="3" width="23.07421875" style="16" customWidth="1"/>
    <col min="4" max="4" width="20.07421875" style="16" customWidth="1"/>
    <col min="5" max="5" width="25.53515625" style="16" customWidth="1"/>
    <col min="6" max="6" width="19.69140625" style="16" customWidth="1"/>
    <col min="7" max="7" width="19.23046875" style="16" customWidth="1"/>
    <col min="8" max="8" width="19.61328125" style="16" customWidth="1"/>
    <col min="9" max="9" width="30" style="16" customWidth="1"/>
    <col min="10" max="10" width="21.4609375" style="16" customWidth="1"/>
    <col min="11" max="16384" width="9.23046875" style="16"/>
  </cols>
  <sheetData>
    <row r="1" spans="1:10" x14ac:dyDescent="0.35">
      <c r="A1"/>
      <c r="B1" s="31" t="s">
        <v>230</v>
      </c>
      <c r="C1" s="31"/>
      <c r="D1"/>
      <c r="E1"/>
      <c r="F1"/>
      <c r="G1"/>
      <c r="H1" s="8" t="s">
        <v>459</v>
      </c>
      <c r="I1"/>
    </row>
    <row r="2" spans="1:10" x14ac:dyDescent="0.35">
      <c r="A2"/>
      <c r="B2"/>
      <c r="C2"/>
      <c r="D2"/>
      <c r="E2"/>
      <c r="F2"/>
      <c r="G2"/>
      <c r="H2"/>
      <c r="I2"/>
    </row>
    <row r="3" spans="1:10" ht="102.5" customHeight="1" x14ac:dyDescent="0.35">
      <c r="A3"/>
      <c r="B3" s="14" t="s">
        <v>222</v>
      </c>
      <c r="C3" s="14" t="s">
        <v>223</v>
      </c>
      <c r="D3" s="14" t="s">
        <v>224</v>
      </c>
      <c r="E3" s="14" t="s">
        <v>205</v>
      </c>
      <c r="F3" s="14" t="s">
        <v>225</v>
      </c>
      <c r="G3" s="14" t="s">
        <v>226</v>
      </c>
      <c r="H3" s="14" t="s">
        <v>227</v>
      </c>
      <c r="I3" s="14" t="s">
        <v>228</v>
      </c>
      <c r="J3" s="14" t="s">
        <v>229</v>
      </c>
    </row>
    <row r="4" spans="1:10" x14ac:dyDescent="0.35">
      <c r="B4" s="83" t="str">
        <f>'3.1 Gofynion optimaidd N ycnwd '!B4</f>
        <v>Cae 1</v>
      </c>
      <c r="C4" s="83">
        <f>'3.1 Gofynion optimaidd N ycnwd '!C4</f>
        <v>4</v>
      </c>
      <c r="D4" s="83">
        <v>3.7</v>
      </c>
      <c r="E4" s="83" t="str">
        <f>'3.1 Gofynion optimaidd N ycnwd '!F4</f>
        <v>Glaswellt - hyd at dri thoriad</v>
      </c>
      <c r="F4" s="83">
        <f>'3.1 Gofynion optimaidd N ycnwd '!L4</f>
        <v>190</v>
      </c>
      <c r="G4" s="83">
        <f>'3.2 N sydd ar gael'!Q8</f>
        <v>57.160000000000004</v>
      </c>
      <c r="H4" s="83">
        <f>F4-G4</f>
        <v>132.84</v>
      </c>
      <c r="I4" s="91">
        <v>44671</v>
      </c>
      <c r="J4" s="83">
        <v>130</v>
      </c>
    </row>
    <row r="5" spans="1:10" x14ac:dyDescent="0.35">
      <c r="B5" s="66">
        <f>'3.1 Gofynion optimaidd N ycnwd '!B5</f>
        <v>0</v>
      </c>
      <c r="C5" s="66">
        <f>'3.1 Gofynion optimaidd N ycnwd '!C5</f>
        <v>0</v>
      </c>
      <c r="D5" s="1"/>
      <c r="E5" s="66" t="str">
        <f>'3.1 Gofynion optimaidd N ycnwd '!F5</f>
        <v>(Blank)</v>
      </c>
      <c r="F5" s="66">
        <f>'3.1 Gofynion optimaidd N ycnwd '!L5</f>
        <v>0</v>
      </c>
      <c r="G5" s="66">
        <f>'3.2 N sydd ar gael'!Q11</f>
        <v>0</v>
      </c>
      <c r="H5" s="66">
        <f t="shared" ref="H5:H53" si="0">F5-G5</f>
        <v>0</v>
      </c>
      <c r="I5" s="1"/>
      <c r="J5" s="1"/>
    </row>
    <row r="6" spans="1:10" x14ac:dyDescent="0.35">
      <c r="B6" s="66">
        <f>'3.1 Gofynion optimaidd N ycnwd '!B6</f>
        <v>0</v>
      </c>
      <c r="C6" s="66">
        <f>'3.1 Gofynion optimaidd N ycnwd '!C6</f>
        <v>0</v>
      </c>
      <c r="D6" s="1"/>
      <c r="E6" s="66" t="str">
        <f>'3.1 Gofynion optimaidd N ycnwd '!F6</f>
        <v>(Blank)</v>
      </c>
      <c r="F6" s="66">
        <f>'3.1 Gofynion optimaidd N ycnwd '!L6</f>
        <v>0</v>
      </c>
      <c r="G6" s="66">
        <f>'3.2 N sydd ar gael'!Q14</f>
        <v>0</v>
      </c>
      <c r="H6" s="66">
        <f t="shared" si="0"/>
        <v>0</v>
      </c>
      <c r="I6" s="1"/>
      <c r="J6" s="1"/>
    </row>
    <row r="7" spans="1:10" x14ac:dyDescent="0.35">
      <c r="B7" s="66">
        <f>'3.1 Gofynion optimaidd N ycnwd '!B7</f>
        <v>0</v>
      </c>
      <c r="C7" s="66">
        <f>'3.1 Gofynion optimaidd N ycnwd '!C7</f>
        <v>0</v>
      </c>
      <c r="D7" s="1"/>
      <c r="E7" s="66" t="str">
        <f>'3.1 Gofynion optimaidd N ycnwd '!F7</f>
        <v>(Blank)</v>
      </c>
      <c r="F7" s="66">
        <f>'3.1 Gofynion optimaidd N ycnwd '!L7</f>
        <v>0</v>
      </c>
      <c r="G7" s="66">
        <f>'3.2 N sydd ar gael'!Q17</f>
        <v>0</v>
      </c>
      <c r="H7" s="66">
        <f t="shared" si="0"/>
        <v>0</v>
      </c>
      <c r="I7" s="1"/>
      <c r="J7" s="1"/>
    </row>
    <row r="8" spans="1:10" x14ac:dyDescent="0.35">
      <c r="B8" s="66">
        <f>'3.1 Gofynion optimaidd N ycnwd '!B8</f>
        <v>0</v>
      </c>
      <c r="C8" s="66">
        <f>'3.1 Gofynion optimaidd N ycnwd '!C8</f>
        <v>0</v>
      </c>
      <c r="D8" s="1"/>
      <c r="E8" s="66" t="str">
        <f>'3.1 Gofynion optimaidd N ycnwd '!F8</f>
        <v>(Blank)</v>
      </c>
      <c r="F8" s="66">
        <f>'3.1 Gofynion optimaidd N ycnwd '!L8</f>
        <v>0</v>
      </c>
      <c r="G8" s="66">
        <f>'3.2 N sydd ar gael'!Q20</f>
        <v>0</v>
      </c>
      <c r="H8" s="66">
        <f t="shared" si="0"/>
        <v>0</v>
      </c>
      <c r="I8" s="1"/>
      <c r="J8" s="1"/>
    </row>
    <row r="9" spans="1:10" x14ac:dyDescent="0.35">
      <c r="B9" s="66">
        <f>'3.1 Gofynion optimaidd N ycnwd '!B9</f>
        <v>0</v>
      </c>
      <c r="C9" s="66">
        <f>'3.1 Gofynion optimaidd N ycnwd '!C9</f>
        <v>0</v>
      </c>
      <c r="D9" s="1"/>
      <c r="E9" s="66" t="str">
        <f>'3.1 Gofynion optimaidd N ycnwd '!F9</f>
        <v>(Blank)</v>
      </c>
      <c r="F9" s="66">
        <f>'3.1 Gofynion optimaidd N ycnwd '!L9</f>
        <v>0</v>
      </c>
      <c r="G9" s="66">
        <f>'3.2 N sydd ar gael'!Q23</f>
        <v>0</v>
      </c>
      <c r="H9" s="66">
        <f t="shared" si="0"/>
        <v>0</v>
      </c>
      <c r="I9" s="1"/>
      <c r="J9" s="1"/>
    </row>
    <row r="10" spans="1:10" x14ac:dyDescent="0.35">
      <c r="B10" s="66">
        <f>'3.1 Gofynion optimaidd N ycnwd '!B10</f>
        <v>0</v>
      </c>
      <c r="C10" s="66">
        <f>'3.1 Gofynion optimaidd N ycnwd '!C10</f>
        <v>0</v>
      </c>
      <c r="D10" s="1"/>
      <c r="E10" s="66" t="str">
        <f>'3.1 Gofynion optimaidd N ycnwd '!F10</f>
        <v>(Blank)</v>
      </c>
      <c r="F10" s="66">
        <f>'3.1 Gofynion optimaidd N ycnwd '!L10</f>
        <v>0</v>
      </c>
      <c r="G10" s="66">
        <f>'3.2 N sydd ar gael'!Q26</f>
        <v>0</v>
      </c>
      <c r="H10" s="66">
        <f t="shared" si="0"/>
        <v>0</v>
      </c>
      <c r="I10" s="1"/>
      <c r="J10" s="1"/>
    </row>
    <row r="11" spans="1:10" x14ac:dyDescent="0.35">
      <c r="B11" s="66">
        <f>'3.1 Gofynion optimaidd N ycnwd '!B11</f>
        <v>0</v>
      </c>
      <c r="C11" s="66">
        <f>'3.1 Gofynion optimaidd N ycnwd '!C11</f>
        <v>0</v>
      </c>
      <c r="D11" s="1"/>
      <c r="E11" s="66" t="str">
        <f>'3.1 Gofynion optimaidd N ycnwd '!F11</f>
        <v>(Blank)</v>
      </c>
      <c r="F11" s="66">
        <f>'3.1 Gofynion optimaidd N ycnwd '!L11</f>
        <v>0</v>
      </c>
      <c r="G11" s="66">
        <f>'3.2 N sydd ar gael'!Q29</f>
        <v>0</v>
      </c>
      <c r="H11" s="66">
        <f t="shared" si="0"/>
        <v>0</v>
      </c>
      <c r="I11" s="1"/>
      <c r="J11" s="1"/>
    </row>
    <row r="12" spans="1:10" x14ac:dyDescent="0.35">
      <c r="B12" s="66">
        <f>'3.1 Gofynion optimaidd N ycnwd '!B12</f>
        <v>0</v>
      </c>
      <c r="C12" s="66">
        <f>'3.1 Gofynion optimaidd N ycnwd '!C12</f>
        <v>0</v>
      </c>
      <c r="D12" s="1"/>
      <c r="E12" s="66" t="str">
        <f>'3.1 Gofynion optimaidd N ycnwd '!F12</f>
        <v>(Blank)</v>
      </c>
      <c r="F12" s="66">
        <f>'3.1 Gofynion optimaidd N ycnwd '!L12</f>
        <v>0</v>
      </c>
      <c r="G12" s="66">
        <f>'3.2 N sydd ar gael'!Q32</f>
        <v>0</v>
      </c>
      <c r="H12" s="66">
        <f t="shared" si="0"/>
        <v>0</v>
      </c>
      <c r="I12" s="1"/>
      <c r="J12" s="1"/>
    </row>
    <row r="13" spans="1:10" x14ac:dyDescent="0.35">
      <c r="B13" s="66">
        <f>'3.1 Gofynion optimaidd N ycnwd '!B13</f>
        <v>0</v>
      </c>
      <c r="C13" s="66">
        <f>'3.1 Gofynion optimaidd N ycnwd '!C13</f>
        <v>0</v>
      </c>
      <c r="D13" s="1"/>
      <c r="E13" s="66" t="str">
        <f>'3.1 Gofynion optimaidd N ycnwd '!F13</f>
        <v>(Blank)</v>
      </c>
      <c r="F13" s="66">
        <f>'3.1 Gofynion optimaidd N ycnwd '!L13</f>
        <v>0</v>
      </c>
      <c r="G13" s="66">
        <f>'3.2 N sydd ar gael'!Q35</f>
        <v>0</v>
      </c>
      <c r="H13" s="66">
        <f t="shared" si="0"/>
        <v>0</v>
      </c>
      <c r="I13" s="1"/>
      <c r="J13" s="1"/>
    </row>
    <row r="14" spans="1:10" x14ac:dyDescent="0.35">
      <c r="B14" s="66">
        <f>'3.1 Gofynion optimaidd N ycnwd '!B14</f>
        <v>0</v>
      </c>
      <c r="C14" s="66">
        <f>'3.1 Gofynion optimaidd N ycnwd '!C14</f>
        <v>0</v>
      </c>
      <c r="D14" s="1"/>
      <c r="E14" s="66" t="str">
        <f>'3.1 Gofynion optimaidd N ycnwd '!F14</f>
        <v>(Blank)</v>
      </c>
      <c r="F14" s="66">
        <f>'3.1 Gofynion optimaidd N ycnwd '!L14</f>
        <v>0</v>
      </c>
      <c r="G14" s="66">
        <f>'3.2 N sydd ar gael'!Q38</f>
        <v>0</v>
      </c>
      <c r="H14" s="66">
        <f t="shared" si="0"/>
        <v>0</v>
      </c>
      <c r="I14" s="1"/>
      <c r="J14" s="1"/>
    </row>
    <row r="15" spans="1:10" x14ac:dyDescent="0.35">
      <c r="B15" s="66">
        <f>'3.1 Gofynion optimaidd N ycnwd '!B15</f>
        <v>0</v>
      </c>
      <c r="C15" s="66">
        <f>'3.1 Gofynion optimaidd N ycnwd '!C15</f>
        <v>0</v>
      </c>
      <c r="D15" s="1"/>
      <c r="E15" s="66" t="str">
        <f>'3.1 Gofynion optimaidd N ycnwd '!F15</f>
        <v>(Blank)</v>
      </c>
      <c r="F15" s="66">
        <f>'3.1 Gofynion optimaidd N ycnwd '!L15</f>
        <v>0</v>
      </c>
      <c r="G15" s="66">
        <f>'3.2 N sydd ar gael'!Q41</f>
        <v>0</v>
      </c>
      <c r="H15" s="66">
        <f t="shared" si="0"/>
        <v>0</v>
      </c>
      <c r="I15" s="1"/>
      <c r="J15" s="1"/>
    </row>
    <row r="16" spans="1:10" x14ac:dyDescent="0.35">
      <c r="B16" s="66">
        <f>'3.1 Gofynion optimaidd N ycnwd '!B16</f>
        <v>0</v>
      </c>
      <c r="C16" s="66">
        <f>'3.1 Gofynion optimaidd N ycnwd '!C16</f>
        <v>0</v>
      </c>
      <c r="D16" s="1"/>
      <c r="E16" s="66" t="str">
        <f>'3.1 Gofynion optimaidd N ycnwd '!F16</f>
        <v>(Blank)</v>
      </c>
      <c r="F16" s="66">
        <f>'3.1 Gofynion optimaidd N ycnwd '!L16</f>
        <v>0</v>
      </c>
      <c r="G16" s="66">
        <f>'3.2 N sydd ar gael'!Q44</f>
        <v>0</v>
      </c>
      <c r="H16" s="66">
        <f t="shared" si="0"/>
        <v>0</v>
      </c>
      <c r="I16" s="1"/>
      <c r="J16" s="1"/>
    </row>
    <row r="17" spans="2:10" x14ac:dyDescent="0.35">
      <c r="B17" s="66">
        <f>'3.1 Gofynion optimaidd N ycnwd '!B17</f>
        <v>0</v>
      </c>
      <c r="C17" s="66">
        <f>'3.1 Gofynion optimaidd N ycnwd '!C17</f>
        <v>0</v>
      </c>
      <c r="D17" s="1"/>
      <c r="E17" s="66" t="str">
        <f>'3.1 Gofynion optimaidd N ycnwd '!F17</f>
        <v>(Blank)</v>
      </c>
      <c r="F17" s="66">
        <f>'3.1 Gofynion optimaidd N ycnwd '!L17</f>
        <v>0</v>
      </c>
      <c r="G17" s="66">
        <f>'3.2 N sydd ar gael'!Q47</f>
        <v>0</v>
      </c>
      <c r="H17" s="66">
        <f t="shared" si="0"/>
        <v>0</v>
      </c>
      <c r="I17" s="1"/>
      <c r="J17" s="1"/>
    </row>
    <row r="18" spans="2:10" x14ac:dyDescent="0.35">
      <c r="B18" s="66">
        <f>'3.1 Gofynion optimaidd N ycnwd '!B18</f>
        <v>0</v>
      </c>
      <c r="C18" s="66">
        <f>'3.1 Gofynion optimaidd N ycnwd '!C18</f>
        <v>0</v>
      </c>
      <c r="D18" s="1"/>
      <c r="E18" s="66" t="str">
        <f>'3.1 Gofynion optimaidd N ycnwd '!F18</f>
        <v>(Blank)</v>
      </c>
      <c r="F18" s="66">
        <f>'3.1 Gofynion optimaidd N ycnwd '!L18</f>
        <v>0</v>
      </c>
      <c r="G18" s="66">
        <f>'3.2 N sydd ar gael'!Q50</f>
        <v>0</v>
      </c>
      <c r="H18" s="66">
        <f t="shared" si="0"/>
        <v>0</v>
      </c>
      <c r="I18" s="1"/>
      <c r="J18" s="1"/>
    </row>
    <row r="19" spans="2:10" x14ac:dyDescent="0.35">
      <c r="B19" s="66">
        <f>'3.1 Gofynion optimaidd N ycnwd '!B19</f>
        <v>0</v>
      </c>
      <c r="C19" s="66">
        <f>'3.1 Gofynion optimaidd N ycnwd '!C19</f>
        <v>0</v>
      </c>
      <c r="D19" s="1"/>
      <c r="E19" s="66" t="str">
        <f>'3.1 Gofynion optimaidd N ycnwd '!F19</f>
        <v>(Blank)</v>
      </c>
      <c r="F19" s="66">
        <f>'3.1 Gofynion optimaidd N ycnwd '!L19</f>
        <v>0</v>
      </c>
      <c r="G19" s="66">
        <f>'3.2 N sydd ar gael'!Q53</f>
        <v>0</v>
      </c>
      <c r="H19" s="66">
        <f t="shared" si="0"/>
        <v>0</v>
      </c>
      <c r="I19" s="1"/>
      <c r="J19" s="1"/>
    </row>
    <row r="20" spans="2:10" x14ac:dyDescent="0.35">
      <c r="B20" s="66">
        <f>'3.1 Gofynion optimaidd N ycnwd '!B20</f>
        <v>0</v>
      </c>
      <c r="C20" s="66">
        <f>'3.1 Gofynion optimaidd N ycnwd '!C20</f>
        <v>0</v>
      </c>
      <c r="D20" s="1"/>
      <c r="E20" s="66" t="str">
        <f>'3.1 Gofynion optimaidd N ycnwd '!F20</f>
        <v>(Blank)</v>
      </c>
      <c r="F20" s="66">
        <f>'3.1 Gofynion optimaidd N ycnwd '!L20</f>
        <v>0</v>
      </c>
      <c r="G20" s="66">
        <f>'3.2 N sydd ar gael'!Q56</f>
        <v>0</v>
      </c>
      <c r="H20" s="66">
        <f t="shared" si="0"/>
        <v>0</v>
      </c>
      <c r="I20" s="1"/>
      <c r="J20" s="1"/>
    </row>
    <row r="21" spans="2:10" x14ac:dyDescent="0.35">
      <c r="B21" s="66">
        <f>'3.1 Gofynion optimaidd N ycnwd '!B21</f>
        <v>0</v>
      </c>
      <c r="C21" s="66">
        <f>'3.1 Gofynion optimaidd N ycnwd '!C21</f>
        <v>0</v>
      </c>
      <c r="D21" s="1"/>
      <c r="E21" s="66" t="str">
        <f>'3.1 Gofynion optimaidd N ycnwd '!F21</f>
        <v>(Blank)</v>
      </c>
      <c r="F21" s="66">
        <f>'3.1 Gofynion optimaidd N ycnwd '!L21</f>
        <v>0</v>
      </c>
      <c r="G21" s="66">
        <f>'3.2 N sydd ar gael'!Q59</f>
        <v>0</v>
      </c>
      <c r="H21" s="66">
        <f t="shared" si="0"/>
        <v>0</v>
      </c>
      <c r="I21" s="1"/>
      <c r="J21" s="1"/>
    </row>
    <row r="22" spans="2:10" x14ac:dyDescent="0.35">
      <c r="B22" s="66">
        <f>'3.1 Gofynion optimaidd N ycnwd '!B22</f>
        <v>0</v>
      </c>
      <c r="C22" s="66">
        <f>'3.1 Gofynion optimaidd N ycnwd '!C22</f>
        <v>0</v>
      </c>
      <c r="D22" s="1"/>
      <c r="E22" s="66" t="str">
        <f>'3.1 Gofynion optimaidd N ycnwd '!F22</f>
        <v>(Blank)</v>
      </c>
      <c r="F22" s="66">
        <f>'3.1 Gofynion optimaidd N ycnwd '!L22</f>
        <v>0</v>
      </c>
      <c r="G22" s="66">
        <f>'3.2 N sydd ar gael'!Q62</f>
        <v>0</v>
      </c>
      <c r="H22" s="66">
        <f t="shared" si="0"/>
        <v>0</v>
      </c>
      <c r="I22" s="1"/>
      <c r="J22" s="1"/>
    </row>
    <row r="23" spans="2:10" x14ac:dyDescent="0.35">
      <c r="B23" s="66">
        <f>'3.1 Gofynion optimaidd N ycnwd '!B23</f>
        <v>0</v>
      </c>
      <c r="C23" s="66">
        <f>'3.1 Gofynion optimaidd N ycnwd '!C23</f>
        <v>0</v>
      </c>
      <c r="D23" s="1"/>
      <c r="E23" s="66" t="str">
        <f>'3.1 Gofynion optimaidd N ycnwd '!F23</f>
        <v>(Blank)</v>
      </c>
      <c r="F23" s="66">
        <f>'3.1 Gofynion optimaidd N ycnwd '!L23</f>
        <v>0</v>
      </c>
      <c r="G23" s="66">
        <f>'3.2 N sydd ar gael'!Q65</f>
        <v>0</v>
      </c>
      <c r="H23" s="66">
        <f t="shared" si="0"/>
        <v>0</v>
      </c>
      <c r="I23" s="1"/>
      <c r="J23" s="1"/>
    </row>
    <row r="24" spans="2:10" x14ac:dyDescent="0.35">
      <c r="B24" s="66">
        <f>'3.1 Gofynion optimaidd N ycnwd '!B24</f>
        <v>0</v>
      </c>
      <c r="C24" s="66">
        <f>'3.1 Gofynion optimaidd N ycnwd '!C24</f>
        <v>0</v>
      </c>
      <c r="D24" s="1"/>
      <c r="E24" s="66" t="str">
        <f>'3.1 Gofynion optimaidd N ycnwd '!F24</f>
        <v>(Blank)</v>
      </c>
      <c r="F24" s="66">
        <f>'3.1 Gofynion optimaidd N ycnwd '!L24</f>
        <v>0</v>
      </c>
      <c r="G24" s="66">
        <f>'3.2 N sydd ar gael'!Q68</f>
        <v>0</v>
      </c>
      <c r="H24" s="66">
        <f t="shared" si="0"/>
        <v>0</v>
      </c>
      <c r="I24" s="1"/>
      <c r="J24" s="1"/>
    </row>
    <row r="25" spans="2:10" x14ac:dyDescent="0.35">
      <c r="B25" s="66">
        <f>'3.1 Gofynion optimaidd N ycnwd '!B25</f>
        <v>0</v>
      </c>
      <c r="C25" s="66">
        <f>'3.1 Gofynion optimaidd N ycnwd '!C25</f>
        <v>0</v>
      </c>
      <c r="D25" s="1"/>
      <c r="E25" s="66" t="str">
        <f>'3.1 Gofynion optimaidd N ycnwd '!F25</f>
        <v>(Blank)</v>
      </c>
      <c r="F25" s="66">
        <f>'3.1 Gofynion optimaidd N ycnwd '!L25</f>
        <v>0</v>
      </c>
      <c r="G25" s="66">
        <f>'3.2 N sydd ar gael'!Q71</f>
        <v>0</v>
      </c>
      <c r="H25" s="66">
        <f t="shared" si="0"/>
        <v>0</v>
      </c>
      <c r="I25" s="1"/>
      <c r="J25" s="1"/>
    </row>
    <row r="26" spans="2:10" x14ac:dyDescent="0.35">
      <c r="B26" s="66">
        <f>'3.1 Gofynion optimaidd N ycnwd '!B26</f>
        <v>0</v>
      </c>
      <c r="C26" s="66">
        <f>'3.1 Gofynion optimaidd N ycnwd '!C26</f>
        <v>0</v>
      </c>
      <c r="D26" s="1"/>
      <c r="E26" s="66" t="str">
        <f>'3.1 Gofynion optimaidd N ycnwd '!F26</f>
        <v>(Blank)</v>
      </c>
      <c r="F26" s="66">
        <f>'3.1 Gofynion optimaidd N ycnwd '!L26</f>
        <v>0</v>
      </c>
      <c r="G26" s="66">
        <f>'3.2 N sydd ar gael'!Q74</f>
        <v>0</v>
      </c>
      <c r="H26" s="66">
        <f t="shared" si="0"/>
        <v>0</v>
      </c>
      <c r="I26" s="1"/>
      <c r="J26" s="1"/>
    </row>
    <row r="27" spans="2:10" x14ac:dyDescent="0.35">
      <c r="B27" s="66">
        <f>'3.1 Gofynion optimaidd N ycnwd '!B27</f>
        <v>0</v>
      </c>
      <c r="C27" s="66">
        <f>'3.1 Gofynion optimaidd N ycnwd '!C27</f>
        <v>0</v>
      </c>
      <c r="D27" s="1"/>
      <c r="E27" s="66" t="str">
        <f>'3.1 Gofynion optimaidd N ycnwd '!F27</f>
        <v>(Blank)</v>
      </c>
      <c r="F27" s="66">
        <f>'3.1 Gofynion optimaidd N ycnwd '!L27</f>
        <v>0</v>
      </c>
      <c r="G27" s="66">
        <f>'3.2 N sydd ar gael'!Q77</f>
        <v>0</v>
      </c>
      <c r="H27" s="66">
        <f t="shared" si="0"/>
        <v>0</v>
      </c>
      <c r="I27" s="1"/>
      <c r="J27" s="1"/>
    </row>
    <row r="28" spans="2:10" x14ac:dyDescent="0.35">
      <c r="B28" s="66">
        <f>'3.1 Gofynion optimaidd N ycnwd '!B28</f>
        <v>0</v>
      </c>
      <c r="C28" s="66">
        <f>'3.1 Gofynion optimaidd N ycnwd '!C28</f>
        <v>0</v>
      </c>
      <c r="D28" s="1"/>
      <c r="E28" s="66" t="str">
        <f>'3.1 Gofynion optimaidd N ycnwd '!F28</f>
        <v>(Blank)</v>
      </c>
      <c r="F28" s="66">
        <f>'3.1 Gofynion optimaidd N ycnwd '!L28</f>
        <v>0</v>
      </c>
      <c r="G28" s="66">
        <f>'3.2 N sydd ar gael'!Q80</f>
        <v>0</v>
      </c>
      <c r="H28" s="66">
        <f t="shared" si="0"/>
        <v>0</v>
      </c>
      <c r="I28" s="1"/>
      <c r="J28" s="1"/>
    </row>
    <row r="29" spans="2:10" x14ac:dyDescent="0.35">
      <c r="B29" s="66">
        <f>'3.1 Gofynion optimaidd N ycnwd '!B29</f>
        <v>0</v>
      </c>
      <c r="C29" s="66">
        <f>'3.1 Gofynion optimaidd N ycnwd '!C29</f>
        <v>0</v>
      </c>
      <c r="D29" s="1"/>
      <c r="E29" s="66" t="str">
        <f>'3.1 Gofynion optimaidd N ycnwd '!F29</f>
        <v>(Blank)</v>
      </c>
      <c r="F29" s="66">
        <f>'3.1 Gofynion optimaidd N ycnwd '!L29</f>
        <v>0</v>
      </c>
      <c r="G29" s="66">
        <f>'3.2 N sydd ar gael'!Q83</f>
        <v>0</v>
      </c>
      <c r="H29" s="66">
        <f t="shared" si="0"/>
        <v>0</v>
      </c>
      <c r="I29" s="1"/>
      <c r="J29" s="1"/>
    </row>
    <row r="30" spans="2:10" x14ac:dyDescent="0.35">
      <c r="B30" s="66">
        <f>'3.1 Gofynion optimaidd N ycnwd '!B30</f>
        <v>0</v>
      </c>
      <c r="C30" s="66">
        <f>'3.1 Gofynion optimaidd N ycnwd '!C30</f>
        <v>0</v>
      </c>
      <c r="D30" s="1"/>
      <c r="E30" s="66" t="str">
        <f>'3.1 Gofynion optimaidd N ycnwd '!F30</f>
        <v>(Blank)</v>
      </c>
      <c r="F30" s="66">
        <f>'3.1 Gofynion optimaidd N ycnwd '!L30</f>
        <v>0</v>
      </c>
      <c r="G30" s="66">
        <f>'3.2 N sydd ar gael'!Q86</f>
        <v>0</v>
      </c>
      <c r="H30" s="66">
        <f t="shared" si="0"/>
        <v>0</v>
      </c>
      <c r="I30" s="1"/>
      <c r="J30" s="1"/>
    </row>
    <row r="31" spans="2:10" x14ac:dyDescent="0.35">
      <c r="B31" s="66">
        <f>'3.1 Gofynion optimaidd N ycnwd '!B31</f>
        <v>0</v>
      </c>
      <c r="C31" s="66">
        <f>'3.1 Gofynion optimaidd N ycnwd '!C31</f>
        <v>0</v>
      </c>
      <c r="D31" s="1"/>
      <c r="E31" s="66" t="str">
        <f>'3.1 Gofynion optimaidd N ycnwd '!F31</f>
        <v>(Blank)</v>
      </c>
      <c r="F31" s="66">
        <f>'3.1 Gofynion optimaidd N ycnwd '!L31</f>
        <v>0</v>
      </c>
      <c r="G31" s="66">
        <f>'3.2 N sydd ar gael'!Q89</f>
        <v>0</v>
      </c>
      <c r="H31" s="66">
        <f t="shared" si="0"/>
        <v>0</v>
      </c>
      <c r="I31" s="1"/>
      <c r="J31" s="1"/>
    </row>
    <row r="32" spans="2:10" x14ac:dyDescent="0.35">
      <c r="B32" s="66">
        <f>'3.1 Gofynion optimaidd N ycnwd '!B32</f>
        <v>0</v>
      </c>
      <c r="C32" s="66">
        <f>'3.1 Gofynion optimaidd N ycnwd '!C32</f>
        <v>0</v>
      </c>
      <c r="D32" s="1"/>
      <c r="E32" s="66" t="str">
        <f>'3.1 Gofynion optimaidd N ycnwd '!F32</f>
        <v>(Blank)</v>
      </c>
      <c r="F32" s="66">
        <f>'3.1 Gofynion optimaidd N ycnwd '!L32</f>
        <v>0</v>
      </c>
      <c r="G32" s="66">
        <f>'3.2 N sydd ar gael'!Q92</f>
        <v>0</v>
      </c>
      <c r="H32" s="66">
        <f t="shared" si="0"/>
        <v>0</v>
      </c>
      <c r="I32" s="1"/>
      <c r="J32" s="1"/>
    </row>
    <row r="33" spans="2:10" x14ac:dyDescent="0.35">
      <c r="B33" s="66">
        <f>'3.1 Gofynion optimaidd N ycnwd '!B33</f>
        <v>0</v>
      </c>
      <c r="C33" s="66">
        <f>'3.1 Gofynion optimaidd N ycnwd '!C33</f>
        <v>0</v>
      </c>
      <c r="D33" s="1"/>
      <c r="E33" s="66" t="str">
        <f>'3.1 Gofynion optimaidd N ycnwd '!F33</f>
        <v>(Blank)</v>
      </c>
      <c r="F33" s="66">
        <f>'3.1 Gofynion optimaidd N ycnwd '!L33</f>
        <v>0</v>
      </c>
      <c r="G33" s="66">
        <f>'3.2 N sydd ar gael'!Q95</f>
        <v>0</v>
      </c>
      <c r="H33" s="66">
        <f t="shared" si="0"/>
        <v>0</v>
      </c>
      <c r="I33" s="1"/>
      <c r="J33" s="1"/>
    </row>
    <row r="34" spans="2:10" x14ac:dyDescent="0.35">
      <c r="B34" s="66">
        <f>'3.1 Gofynion optimaidd N ycnwd '!B34</f>
        <v>0</v>
      </c>
      <c r="C34" s="66">
        <f>'3.1 Gofynion optimaidd N ycnwd '!C34</f>
        <v>0</v>
      </c>
      <c r="D34" s="1"/>
      <c r="E34" s="66" t="str">
        <f>'3.1 Gofynion optimaidd N ycnwd '!F34</f>
        <v>(Blank)</v>
      </c>
      <c r="F34" s="66">
        <f>'3.1 Gofynion optimaidd N ycnwd '!L34</f>
        <v>0</v>
      </c>
      <c r="G34" s="66">
        <f>'3.2 N sydd ar gael'!Q98</f>
        <v>0</v>
      </c>
      <c r="H34" s="66">
        <f t="shared" si="0"/>
        <v>0</v>
      </c>
      <c r="I34" s="1"/>
      <c r="J34" s="1"/>
    </row>
    <row r="35" spans="2:10" x14ac:dyDescent="0.35">
      <c r="B35" s="66">
        <f>'3.1 Gofynion optimaidd N ycnwd '!B35</f>
        <v>0</v>
      </c>
      <c r="C35" s="66">
        <f>'3.1 Gofynion optimaidd N ycnwd '!C35</f>
        <v>0</v>
      </c>
      <c r="D35" s="1"/>
      <c r="E35" s="66" t="str">
        <f>'3.1 Gofynion optimaidd N ycnwd '!F35</f>
        <v>(Blank)</v>
      </c>
      <c r="F35" s="66">
        <f>'3.1 Gofynion optimaidd N ycnwd '!L35</f>
        <v>0</v>
      </c>
      <c r="G35" s="66">
        <f>'3.2 N sydd ar gael'!Q101</f>
        <v>0</v>
      </c>
      <c r="H35" s="66">
        <f t="shared" si="0"/>
        <v>0</v>
      </c>
      <c r="I35" s="1"/>
      <c r="J35" s="1"/>
    </row>
    <row r="36" spans="2:10" x14ac:dyDescent="0.35">
      <c r="B36" s="66">
        <f>'3.1 Gofynion optimaidd N ycnwd '!B36</f>
        <v>0</v>
      </c>
      <c r="C36" s="66">
        <f>'3.1 Gofynion optimaidd N ycnwd '!C36</f>
        <v>0</v>
      </c>
      <c r="D36" s="1"/>
      <c r="E36" s="66" t="str">
        <f>'3.1 Gofynion optimaidd N ycnwd '!F36</f>
        <v>(Blank)</v>
      </c>
      <c r="F36" s="66">
        <f>'3.1 Gofynion optimaidd N ycnwd '!L36</f>
        <v>0</v>
      </c>
      <c r="G36" s="66">
        <f>'3.2 N sydd ar gael'!Q104</f>
        <v>0</v>
      </c>
      <c r="H36" s="66">
        <f t="shared" si="0"/>
        <v>0</v>
      </c>
      <c r="I36" s="1"/>
      <c r="J36" s="1"/>
    </row>
    <row r="37" spans="2:10" x14ac:dyDescent="0.35">
      <c r="B37" s="66">
        <f>'3.1 Gofynion optimaidd N ycnwd '!B37</f>
        <v>0</v>
      </c>
      <c r="C37" s="66">
        <f>'3.1 Gofynion optimaidd N ycnwd '!C37</f>
        <v>0</v>
      </c>
      <c r="D37" s="1"/>
      <c r="E37" s="66" t="str">
        <f>'3.1 Gofynion optimaidd N ycnwd '!F37</f>
        <v>(Blank)</v>
      </c>
      <c r="F37" s="66">
        <f>'3.1 Gofynion optimaidd N ycnwd '!L37</f>
        <v>0</v>
      </c>
      <c r="G37" s="66">
        <f>'3.2 N sydd ar gael'!Q107</f>
        <v>0</v>
      </c>
      <c r="H37" s="66">
        <f t="shared" si="0"/>
        <v>0</v>
      </c>
      <c r="I37" s="1"/>
      <c r="J37" s="1"/>
    </row>
    <row r="38" spans="2:10" x14ac:dyDescent="0.35">
      <c r="B38" s="66">
        <f>'3.1 Gofynion optimaidd N ycnwd '!B38</f>
        <v>0</v>
      </c>
      <c r="C38" s="66">
        <f>'3.1 Gofynion optimaidd N ycnwd '!C38</f>
        <v>0</v>
      </c>
      <c r="D38" s="1"/>
      <c r="E38" s="66" t="str">
        <f>'3.1 Gofynion optimaidd N ycnwd '!F38</f>
        <v>(Blank)</v>
      </c>
      <c r="F38" s="66">
        <f>'3.1 Gofynion optimaidd N ycnwd '!L38</f>
        <v>0</v>
      </c>
      <c r="G38" s="66">
        <f>'3.2 N sydd ar gael'!Q110</f>
        <v>0</v>
      </c>
      <c r="H38" s="66">
        <f t="shared" si="0"/>
        <v>0</v>
      </c>
      <c r="I38" s="1"/>
      <c r="J38" s="1"/>
    </row>
    <row r="39" spans="2:10" x14ac:dyDescent="0.35">
      <c r="B39" s="66">
        <f>'3.1 Gofynion optimaidd N ycnwd '!B39</f>
        <v>0</v>
      </c>
      <c r="C39" s="66">
        <f>'3.1 Gofynion optimaidd N ycnwd '!C39</f>
        <v>0</v>
      </c>
      <c r="D39" s="1"/>
      <c r="E39" s="66" t="str">
        <f>'3.1 Gofynion optimaidd N ycnwd '!F39</f>
        <v>(Blank)</v>
      </c>
      <c r="F39" s="66">
        <f>'3.1 Gofynion optimaidd N ycnwd '!L39</f>
        <v>0</v>
      </c>
      <c r="G39" s="66">
        <f>'3.2 N sydd ar gael'!Q113</f>
        <v>0</v>
      </c>
      <c r="H39" s="66">
        <f t="shared" si="0"/>
        <v>0</v>
      </c>
      <c r="I39" s="1"/>
      <c r="J39" s="1"/>
    </row>
    <row r="40" spans="2:10" x14ac:dyDescent="0.35">
      <c r="B40" s="66">
        <f>'3.1 Gofynion optimaidd N ycnwd '!B40</f>
        <v>0</v>
      </c>
      <c r="C40" s="66">
        <f>'3.1 Gofynion optimaidd N ycnwd '!C40</f>
        <v>0</v>
      </c>
      <c r="D40" s="1"/>
      <c r="E40" s="66" t="str">
        <f>'3.1 Gofynion optimaidd N ycnwd '!F40</f>
        <v>(Blank)</v>
      </c>
      <c r="F40" s="66">
        <f>'3.1 Gofynion optimaidd N ycnwd '!L40</f>
        <v>0</v>
      </c>
      <c r="G40" s="66">
        <f>'3.2 N sydd ar gael'!Q116</f>
        <v>0</v>
      </c>
      <c r="H40" s="66">
        <f t="shared" si="0"/>
        <v>0</v>
      </c>
      <c r="I40" s="1"/>
      <c r="J40" s="1"/>
    </row>
    <row r="41" spans="2:10" x14ac:dyDescent="0.35">
      <c r="B41" s="66">
        <f>'3.1 Gofynion optimaidd N ycnwd '!B41</f>
        <v>0</v>
      </c>
      <c r="C41" s="66">
        <f>'3.1 Gofynion optimaidd N ycnwd '!C41</f>
        <v>0</v>
      </c>
      <c r="D41" s="1"/>
      <c r="E41" s="66" t="str">
        <f>'3.1 Gofynion optimaidd N ycnwd '!F41</f>
        <v>(Blank)</v>
      </c>
      <c r="F41" s="66">
        <f>'3.1 Gofynion optimaidd N ycnwd '!L41</f>
        <v>0</v>
      </c>
      <c r="G41" s="66">
        <f>'3.2 N sydd ar gael'!Q119</f>
        <v>0</v>
      </c>
      <c r="H41" s="66">
        <f t="shared" si="0"/>
        <v>0</v>
      </c>
      <c r="I41" s="1"/>
      <c r="J41" s="1"/>
    </row>
    <row r="42" spans="2:10" x14ac:dyDescent="0.35">
      <c r="B42" s="66">
        <f>'3.1 Gofynion optimaidd N ycnwd '!B42</f>
        <v>0</v>
      </c>
      <c r="C42" s="66">
        <f>'3.1 Gofynion optimaidd N ycnwd '!C42</f>
        <v>0</v>
      </c>
      <c r="D42" s="1"/>
      <c r="E42" s="66" t="str">
        <f>'3.1 Gofynion optimaidd N ycnwd '!F42</f>
        <v>(Blank)</v>
      </c>
      <c r="F42" s="66">
        <f>'3.1 Gofynion optimaidd N ycnwd '!L42</f>
        <v>0</v>
      </c>
      <c r="G42" s="66">
        <f>'3.2 N sydd ar gael'!Q122</f>
        <v>0</v>
      </c>
      <c r="H42" s="66">
        <f t="shared" si="0"/>
        <v>0</v>
      </c>
      <c r="I42" s="1"/>
      <c r="J42" s="1"/>
    </row>
    <row r="43" spans="2:10" x14ac:dyDescent="0.35">
      <c r="B43" s="66">
        <f>'3.1 Gofynion optimaidd N ycnwd '!B43</f>
        <v>0</v>
      </c>
      <c r="C43" s="66">
        <f>'3.1 Gofynion optimaidd N ycnwd '!C43</f>
        <v>0</v>
      </c>
      <c r="D43" s="1"/>
      <c r="E43" s="66" t="str">
        <f>'3.1 Gofynion optimaidd N ycnwd '!F43</f>
        <v>(Blank)</v>
      </c>
      <c r="F43" s="66">
        <f>'3.1 Gofynion optimaidd N ycnwd '!L43</f>
        <v>0</v>
      </c>
      <c r="G43" s="66">
        <f>'3.2 N sydd ar gael'!Q125</f>
        <v>0</v>
      </c>
      <c r="H43" s="66">
        <f t="shared" si="0"/>
        <v>0</v>
      </c>
      <c r="I43" s="1"/>
      <c r="J43" s="1"/>
    </row>
    <row r="44" spans="2:10" x14ac:dyDescent="0.35">
      <c r="B44" s="66">
        <f>'3.1 Gofynion optimaidd N ycnwd '!B44</f>
        <v>0</v>
      </c>
      <c r="C44" s="66">
        <f>'3.1 Gofynion optimaidd N ycnwd '!C44</f>
        <v>0</v>
      </c>
      <c r="D44" s="1"/>
      <c r="E44" s="66" t="str">
        <f>'3.1 Gofynion optimaidd N ycnwd '!F44</f>
        <v>(Blank)</v>
      </c>
      <c r="F44" s="66">
        <f>'3.1 Gofynion optimaidd N ycnwd '!L44</f>
        <v>0</v>
      </c>
      <c r="G44" s="66">
        <f>'3.2 N sydd ar gael'!Q128</f>
        <v>0</v>
      </c>
      <c r="H44" s="66">
        <f t="shared" si="0"/>
        <v>0</v>
      </c>
      <c r="I44" s="1"/>
      <c r="J44" s="1"/>
    </row>
    <row r="45" spans="2:10" x14ac:dyDescent="0.35">
      <c r="B45" s="66">
        <f>'3.1 Gofynion optimaidd N ycnwd '!B45</f>
        <v>0</v>
      </c>
      <c r="C45" s="66">
        <f>'3.1 Gofynion optimaidd N ycnwd '!C45</f>
        <v>0</v>
      </c>
      <c r="D45" s="1"/>
      <c r="E45" s="66" t="str">
        <f>'3.1 Gofynion optimaidd N ycnwd '!F45</f>
        <v>(Blank)</v>
      </c>
      <c r="F45" s="66">
        <f>'3.1 Gofynion optimaidd N ycnwd '!L45</f>
        <v>0</v>
      </c>
      <c r="G45" s="66">
        <f>'3.2 N sydd ar gael'!Q131</f>
        <v>0</v>
      </c>
      <c r="H45" s="66">
        <f t="shared" si="0"/>
        <v>0</v>
      </c>
      <c r="I45" s="1"/>
      <c r="J45" s="1"/>
    </row>
    <row r="46" spans="2:10" x14ac:dyDescent="0.35">
      <c r="B46" s="66">
        <f>'3.1 Gofynion optimaidd N ycnwd '!B46</f>
        <v>0</v>
      </c>
      <c r="C46" s="66">
        <f>'3.1 Gofynion optimaidd N ycnwd '!C46</f>
        <v>0</v>
      </c>
      <c r="D46" s="1"/>
      <c r="E46" s="66" t="str">
        <f>'3.1 Gofynion optimaidd N ycnwd '!F46</f>
        <v>(Blank)</v>
      </c>
      <c r="F46" s="66">
        <f>'3.1 Gofynion optimaidd N ycnwd '!L46</f>
        <v>0</v>
      </c>
      <c r="G46" s="66">
        <f>'3.2 N sydd ar gael'!Q134</f>
        <v>0</v>
      </c>
      <c r="H46" s="66">
        <f t="shared" si="0"/>
        <v>0</v>
      </c>
      <c r="I46" s="1"/>
      <c r="J46" s="1"/>
    </row>
    <row r="47" spans="2:10" x14ac:dyDescent="0.35">
      <c r="B47" s="66">
        <f>'3.1 Gofynion optimaidd N ycnwd '!B47</f>
        <v>0</v>
      </c>
      <c r="C47" s="66">
        <f>'3.1 Gofynion optimaidd N ycnwd '!C47</f>
        <v>0</v>
      </c>
      <c r="D47" s="1"/>
      <c r="E47" s="66" t="str">
        <f>'3.1 Gofynion optimaidd N ycnwd '!F47</f>
        <v>(Blank)</v>
      </c>
      <c r="F47" s="66">
        <f>'3.1 Gofynion optimaidd N ycnwd '!L47</f>
        <v>0</v>
      </c>
      <c r="G47" s="66">
        <f>'3.2 N sydd ar gael'!Q137</f>
        <v>0</v>
      </c>
      <c r="H47" s="66">
        <f t="shared" si="0"/>
        <v>0</v>
      </c>
      <c r="I47" s="1"/>
      <c r="J47" s="1"/>
    </row>
    <row r="48" spans="2:10" x14ac:dyDescent="0.35">
      <c r="B48" s="66">
        <f>'3.1 Gofynion optimaidd N ycnwd '!B48</f>
        <v>0</v>
      </c>
      <c r="C48" s="66">
        <f>'3.1 Gofynion optimaidd N ycnwd '!C48</f>
        <v>0</v>
      </c>
      <c r="D48" s="1"/>
      <c r="E48" s="66" t="str">
        <f>'3.1 Gofynion optimaidd N ycnwd '!F48</f>
        <v>(Blank)</v>
      </c>
      <c r="F48" s="66">
        <f>'3.1 Gofynion optimaidd N ycnwd '!L48</f>
        <v>0</v>
      </c>
      <c r="G48" s="66">
        <f>'3.2 N sydd ar gael'!Q140</f>
        <v>0</v>
      </c>
      <c r="H48" s="66">
        <f t="shared" si="0"/>
        <v>0</v>
      </c>
      <c r="I48" s="1"/>
      <c r="J48" s="1"/>
    </row>
    <row r="49" spans="2:10" x14ac:dyDescent="0.35">
      <c r="B49" s="66">
        <f>'3.1 Gofynion optimaidd N ycnwd '!B49</f>
        <v>0</v>
      </c>
      <c r="C49" s="66">
        <f>'3.1 Gofynion optimaidd N ycnwd '!C49</f>
        <v>0</v>
      </c>
      <c r="D49" s="1"/>
      <c r="E49" s="66" t="str">
        <f>'3.1 Gofynion optimaidd N ycnwd '!F49</f>
        <v>(Blank)</v>
      </c>
      <c r="F49" s="66">
        <f>'3.1 Gofynion optimaidd N ycnwd '!L49</f>
        <v>0</v>
      </c>
      <c r="G49" s="66">
        <f>'3.2 N sydd ar gael'!Q143</f>
        <v>0</v>
      </c>
      <c r="H49" s="66">
        <f t="shared" si="0"/>
        <v>0</v>
      </c>
      <c r="I49" s="1"/>
      <c r="J49" s="1"/>
    </row>
    <row r="50" spans="2:10" x14ac:dyDescent="0.35">
      <c r="B50" s="66">
        <f>'3.1 Gofynion optimaidd N ycnwd '!B50</f>
        <v>0</v>
      </c>
      <c r="C50" s="66">
        <f>'3.1 Gofynion optimaidd N ycnwd '!C50</f>
        <v>0</v>
      </c>
      <c r="D50" s="1"/>
      <c r="E50" s="66" t="str">
        <f>'3.1 Gofynion optimaidd N ycnwd '!F50</f>
        <v>(Blank)</v>
      </c>
      <c r="F50" s="66">
        <f>'3.1 Gofynion optimaidd N ycnwd '!L50</f>
        <v>0</v>
      </c>
      <c r="G50" s="66">
        <f>'3.2 N sydd ar gael'!Q146</f>
        <v>0</v>
      </c>
      <c r="H50" s="66">
        <f t="shared" si="0"/>
        <v>0</v>
      </c>
      <c r="I50" s="1"/>
      <c r="J50" s="1"/>
    </row>
    <row r="51" spans="2:10" x14ac:dyDescent="0.35">
      <c r="B51" s="66">
        <f>'3.1 Gofynion optimaidd N ycnwd '!B51</f>
        <v>0</v>
      </c>
      <c r="C51" s="66">
        <f>'3.1 Gofynion optimaidd N ycnwd '!C51</f>
        <v>0</v>
      </c>
      <c r="D51" s="1"/>
      <c r="E51" s="66" t="str">
        <f>'3.1 Gofynion optimaidd N ycnwd '!F51</f>
        <v>(Blank)</v>
      </c>
      <c r="F51" s="66">
        <f>'3.1 Gofynion optimaidd N ycnwd '!L51</f>
        <v>0</v>
      </c>
      <c r="G51" s="66">
        <f>'3.2 N sydd ar gael'!Q149</f>
        <v>0</v>
      </c>
      <c r="H51" s="66">
        <f t="shared" si="0"/>
        <v>0</v>
      </c>
      <c r="I51" s="1"/>
      <c r="J51" s="1"/>
    </row>
    <row r="52" spans="2:10" x14ac:dyDescent="0.35">
      <c r="B52" s="66">
        <f>'3.1 Gofynion optimaidd N ycnwd '!B52</f>
        <v>0</v>
      </c>
      <c r="C52" s="66">
        <f>'3.1 Gofynion optimaidd N ycnwd '!C52</f>
        <v>0</v>
      </c>
      <c r="D52" s="1"/>
      <c r="E52" s="66" t="str">
        <f>'3.1 Gofynion optimaidd N ycnwd '!F52</f>
        <v>(Blank)</v>
      </c>
      <c r="F52" s="66">
        <f>'3.1 Gofynion optimaidd N ycnwd '!L52</f>
        <v>0</v>
      </c>
      <c r="G52" s="66">
        <f>'3.2 N sydd ar gael'!Q152</f>
        <v>0</v>
      </c>
      <c r="H52" s="66">
        <f t="shared" si="0"/>
        <v>0</v>
      </c>
      <c r="I52" s="1"/>
      <c r="J52" s="1"/>
    </row>
    <row r="53" spans="2:10" x14ac:dyDescent="0.35">
      <c r="B53" s="66">
        <f>'3.1 Gofynion optimaidd N ycnwd '!B53</f>
        <v>0</v>
      </c>
      <c r="C53" s="66">
        <f>'3.1 Gofynion optimaidd N ycnwd '!C53</f>
        <v>0</v>
      </c>
      <c r="D53" s="1"/>
      <c r="E53" s="66" t="str">
        <f>'3.1 Gofynion optimaidd N ycnwd '!F53</f>
        <v>(Blank)</v>
      </c>
      <c r="F53" s="66">
        <f>'3.1 Gofynion optimaidd N ycnwd '!L53</f>
        <v>0</v>
      </c>
      <c r="G53" s="66">
        <f>'3.2 N sydd ar gael'!Q155</f>
        <v>0</v>
      </c>
      <c r="H53" s="66">
        <f t="shared" si="0"/>
        <v>0</v>
      </c>
      <c r="I53" s="1"/>
      <c r="J53" s="1"/>
    </row>
    <row r="54" spans="2:10" x14ac:dyDescent="0.35">
      <c r="B54" s="66">
        <f>'3.1 Gofynion optimaidd N ycnwd '!B54</f>
        <v>0</v>
      </c>
      <c r="C54" s="66">
        <f>'3.1 Gofynion optimaidd N ycnwd '!C54</f>
        <v>0</v>
      </c>
      <c r="D54" s="1"/>
      <c r="E54" s="66" t="str">
        <f>'3.1 Gofynion optimaidd N ycnwd '!F54</f>
        <v>(Blank)</v>
      </c>
      <c r="F54" s="66">
        <f>'3.1 Gofynion optimaidd N ycnwd '!L54</f>
        <v>0</v>
      </c>
      <c r="G54" s="66">
        <f>'3.2 N sydd ar gael'!Q158</f>
        <v>0</v>
      </c>
      <c r="H54" s="66">
        <f t="shared" ref="H54:H117" si="1">F54-G54</f>
        <v>0</v>
      </c>
      <c r="I54" s="1"/>
      <c r="J54" s="1"/>
    </row>
    <row r="55" spans="2:10" x14ac:dyDescent="0.35">
      <c r="B55" s="66">
        <f>'3.1 Gofynion optimaidd N ycnwd '!B55</f>
        <v>0</v>
      </c>
      <c r="C55" s="66">
        <f>'3.1 Gofynion optimaidd N ycnwd '!C55</f>
        <v>0</v>
      </c>
      <c r="D55" s="1"/>
      <c r="E55" s="66" t="str">
        <f>'3.1 Gofynion optimaidd N ycnwd '!F55</f>
        <v>(Blank)</v>
      </c>
      <c r="F55" s="66">
        <f>'3.1 Gofynion optimaidd N ycnwd '!L55</f>
        <v>0</v>
      </c>
      <c r="G55" s="66">
        <f>'3.2 N sydd ar gael'!Q161</f>
        <v>0</v>
      </c>
      <c r="H55" s="66">
        <f t="shared" si="1"/>
        <v>0</v>
      </c>
      <c r="I55" s="1"/>
      <c r="J55" s="1"/>
    </row>
    <row r="56" spans="2:10" x14ac:dyDescent="0.35">
      <c r="B56" s="66">
        <f>'3.1 Gofynion optimaidd N ycnwd '!B56</f>
        <v>0</v>
      </c>
      <c r="C56" s="66">
        <f>'3.1 Gofynion optimaidd N ycnwd '!C56</f>
        <v>0</v>
      </c>
      <c r="D56" s="1"/>
      <c r="E56" s="66" t="str">
        <f>'3.1 Gofynion optimaidd N ycnwd '!F56</f>
        <v>(Blank)</v>
      </c>
      <c r="F56" s="66">
        <f>'3.1 Gofynion optimaidd N ycnwd '!L56</f>
        <v>0</v>
      </c>
      <c r="G56" s="66">
        <f>'3.2 N sydd ar gael'!Q164</f>
        <v>0</v>
      </c>
      <c r="H56" s="66">
        <f t="shared" si="1"/>
        <v>0</v>
      </c>
      <c r="I56" s="1"/>
      <c r="J56" s="1"/>
    </row>
    <row r="57" spans="2:10" x14ac:dyDescent="0.35">
      <c r="B57" s="66">
        <f>'3.1 Gofynion optimaidd N ycnwd '!B57</f>
        <v>0</v>
      </c>
      <c r="C57" s="66">
        <f>'3.1 Gofynion optimaidd N ycnwd '!C57</f>
        <v>0</v>
      </c>
      <c r="D57" s="1"/>
      <c r="E57" s="66" t="str">
        <f>'3.1 Gofynion optimaidd N ycnwd '!F57</f>
        <v>(Blank)</v>
      </c>
      <c r="F57" s="66">
        <f>'3.1 Gofynion optimaidd N ycnwd '!L57</f>
        <v>0</v>
      </c>
      <c r="G57" s="66">
        <f>'3.2 N sydd ar gael'!Q167</f>
        <v>0</v>
      </c>
      <c r="H57" s="66">
        <f t="shared" si="1"/>
        <v>0</v>
      </c>
      <c r="I57" s="1"/>
      <c r="J57" s="1"/>
    </row>
    <row r="58" spans="2:10" x14ac:dyDescent="0.35">
      <c r="B58" s="66">
        <f>'3.1 Gofynion optimaidd N ycnwd '!B58</f>
        <v>0</v>
      </c>
      <c r="C58" s="66">
        <f>'3.1 Gofynion optimaidd N ycnwd '!C58</f>
        <v>0</v>
      </c>
      <c r="D58" s="1"/>
      <c r="E58" s="66" t="str">
        <f>'3.1 Gofynion optimaidd N ycnwd '!F58</f>
        <v>(Blank)</v>
      </c>
      <c r="F58" s="66">
        <f>'3.1 Gofynion optimaidd N ycnwd '!L58</f>
        <v>0</v>
      </c>
      <c r="G58" s="66">
        <f>'3.2 N sydd ar gael'!Q170</f>
        <v>0</v>
      </c>
      <c r="H58" s="66">
        <f t="shared" si="1"/>
        <v>0</v>
      </c>
      <c r="I58" s="1"/>
      <c r="J58" s="1"/>
    </row>
    <row r="59" spans="2:10" x14ac:dyDescent="0.35">
      <c r="B59" s="66">
        <f>'3.1 Gofynion optimaidd N ycnwd '!B59</f>
        <v>0</v>
      </c>
      <c r="C59" s="66">
        <f>'3.1 Gofynion optimaidd N ycnwd '!C59</f>
        <v>0</v>
      </c>
      <c r="D59" s="1"/>
      <c r="E59" s="66" t="str">
        <f>'3.1 Gofynion optimaidd N ycnwd '!F59</f>
        <v>(Blank)</v>
      </c>
      <c r="F59" s="66">
        <f>'3.1 Gofynion optimaidd N ycnwd '!L59</f>
        <v>0</v>
      </c>
      <c r="G59" s="66">
        <f>'3.2 N sydd ar gael'!Q173</f>
        <v>0</v>
      </c>
      <c r="H59" s="66">
        <f t="shared" si="1"/>
        <v>0</v>
      </c>
      <c r="I59" s="1"/>
      <c r="J59" s="1"/>
    </row>
    <row r="60" spans="2:10" x14ac:dyDescent="0.35">
      <c r="B60" s="66">
        <f>'3.1 Gofynion optimaidd N ycnwd '!B60</f>
        <v>0</v>
      </c>
      <c r="C60" s="66">
        <f>'3.1 Gofynion optimaidd N ycnwd '!C60</f>
        <v>0</v>
      </c>
      <c r="D60" s="1"/>
      <c r="E60" s="66" t="str">
        <f>'3.1 Gofynion optimaidd N ycnwd '!F60</f>
        <v>(Blank)</v>
      </c>
      <c r="F60" s="66">
        <f>'3.1 Gofynion optimaidd N ycnwd '!L60</f>
        <v>0</v>
      </c>
      <c r="G60" s="66">
        <f>'3.2 N sydd ar gael'!Q176</f>
        <v>0</v>
      </c>
      <c r="H60" s="66">
        <f t="shared" si="1"/>
        <v>0</v>
      </c>
      <c r="I60" s="1"/>
      <c r="J60" s="1"/>
    </row>
    <row r="61" spans="2:10" x14ac:dyDescent="0.35">
      <c r="B61" s="66">
        <f>'3.1 Gofynion optimaidd N ycnwd '!B61</f>
        <v>0</v>
      </c>
      <c r="C61" s="66">
        <f>'3.1 Gofynion optimaidd N ycnwd '!C61</f>
        <v>0</v>
      </c>
      <c r="D61" s="1"/>
      <c r="E61" s="66" t="str">
        <f>'3.1 Gofynion optimaidd N ycnwd '!F61</f>
        <v>(Blank)</v>
      </c>
      <c r="F61" s="66">
        <f>'3.1 Gofynion optimaidd N ycnwd '!L61</f>
        <v>0</v>
      </c>
      <c r="G61" s="66">
        <f>'3.2 N sydd ar gael'!Q179</f>
        <v>0</v>
      </c>
      <c r="H61" s="66">
        <f t="shared" si="1"/>
        <v>0</v>
      </c>
      <c r="I61" s="1"/>
      <c r="J61" s="1"/>
    </row>
    <row r="62" spans="2:10" x14ac:dyDescent="0.35">
      <c r="B62" s="66">
        <f>'3.1 Gofynion optimaidd N ycnwd '!B62</f>
        <v>0</v>
      </c>
      <c r="C62" s="66">
        <f>'3.1 Gofynion optimaidd N ycnwd '!C62</f>
        <v>0</v>
      </c>
      <c r="D62" s="1"/>
      <c r="E62" s="66" t="str">
        <f>'3.1 Gofynion optimaidd N ycnwd '!F62</f>
        <v>(Blank)</v>
      </c>
      <c r="F62" s="66">
        <f>'3.1 Gofynion optimaidd N ycnwd '!L62</f>
        <v>0</v>
      </c>
      <c r="G62" s="66">
        <f>'3.2 N sydd ar gael'!Q182</f>
        <v>0</v>
      </c>
      <c r="H62" s="66">
        <f t="shared" si="1"/>
        <v>0</v>
      </c>
      <c r="I62" s="1"/>
      <c r="J62" s="1"/>
    </row>
    <row r="63" spans="2:10" x14ac:dyDescent="0.35">
      <c r="B63" s="66">
        <f>'3.1 Gofynion optimaidd N ycnwd '!B63</f>
        <v>0</v>
      </c>
      <c r="C63" s="66">
        <f>'3.1 Gofynion optimaidd N ycnwd '!C63</f>
        <v>0</v>
      </c>
      <c r="D63" s="1"/>
      <c r="E63" s="66" t="str">
        <f>'3.1 Gofynion optimaidd N ycnwd '!F63</f>
        <v>(Blank)</v>
      </c>
      <c r="F63" s="66">
        <f>'3.1 Gofynion optimaidd N ycnwd '!L63</f>
        <v>0</v>
      </c>
      <c r="G63" s="66">
        <f>'3.2 N sydd ar gael'!Q185</f>
        <v>0</v>
      </c>
      <c r="H63" s="66">
        <f t="shared" si="1"/>
        <v>0</v>
      </c>
      <c r="I63" s="1"/>
      <c r="J63" s="1"/>
    </row>
    <row r="64" spans="2:10" x14ac:dyDescent="0.35">
      <c r="B64" s="66">
        <f>'3.1 Gofynion optimaidd N ycnwd '!B64</f>
        <v>0</v>
      </c>
      <c r="C64" s="66">
        <f>'3.1 Gofynion optimaidd N ycnwd '!C64</f>
        <v>0</v>
      </c>
      <c r="D64" s="1"/>
      <c r="E64" s="66" t="str">
        <f>'3.1 Gofynion optimaidd N ycnwd '!F64</f>
        <v>(Blank)</v>
      </c>
      <c r="F64" s="66">
        <f>'3.1 Gofynion optimaidd N ycnwd '!L64</f>
        <v>0</v>
      </c>
      <c r="G64" s="66">
        <f>'3.2 N sydd ar gael'!Q188</f>
        <v>0</v>
      </c>
      <c r="H64" s="66">
        <f t="shared" si="1"/>
        <v>0</v>
      </c>
      <c r="I64" s="1"/>
      <c r="J64" s="1"/>
    </row>
    <row r="65" spans="2:10" x14ac:dyDescent="0.35">
      <c r="B65" s="66">
        <f>'3.1 Gofynion optimaidd N ycnwd '!B65</f>
        <v>0</v>
      </c>
      <c r="C65" s="66">
        <f>'3.1 Gofynion optimaidd N ycnwd '!C65</f>
        <v>0</v>
      </c>
      <c r="D65" s="1"/>
      <c r="E65" s="66" t="str">
        <f>'3.1 Gofynion optimaidd N ycnwd '!F65</f>
        <v>(Blank)</v>
      </c>
      <c r="F65" s="66">
        <f>'3.1 Gofynion optimaidd N ycnwd '!L65</f>
        <v>0</v>
      </c>
      <c r="G65" s="66">
        <f>'3.2 N sydd ar gael'!Q191</f>
        <v>0</v>
      </c>
      <c r="H65" s="66">
        <f t="shared" si="1"/>
        <v>0</v>
      </c>
      <c r="I65" s="1"/>
      <c r="J65" s="1"/>
    </row>
    <row r="66" spans="2:10" x14ac:dyDescent="0.35">
      <c r="B66" s="66">
        <f>'3.1 Gofynion optimaidd N ycnwd '!B66</f>
        <v>0</v>
      </c>
      <c r="C66" s="66">
        <f>'3.1 Gofynion optimaidd N ycnwd '!C66</f>
        <v>0</v>
      </c>
      <c r="D66" s="1"/>
      <c r="E66" s="66" t="str">
        <f>'3.1 Gofynion optimaidd N ycnwd '!F66</f>
        <v>(Blank)</v>
      </c>
      <c r="F66" s="66">
        <f>'3.1 Gofynion optimaidd N ycnwd '!L66</f>
        <v>0</v>
      </c>
      <c r="G66" s="66">
        <f>'3.2 N sydd ar gael'!Q194</f>
        <v>0</v>
      </c>
      <c r="H66" s="66">
        <f t="shared" si="1"/>
        <v>0</v>
      </c>
      <c r="I66" s="1"/>
      <c r="J66" s="1"/>
    </row>
    <row r="67" spans="2:10" x14ac:dyDescent="0.35">
      <c r="B67" s="66">
        <f>'3.1 Gofynion optimaidd N ycnwd '!B67</f>
        <v>0</v>
      </c>
      <c r="C67" s="66">
        <f>'3.1 Gofynion optimaidd N ycnwd '!C67</f>
        <v>0</v>
      </c>
      <c r="D67" s="1"/>
      <c r="E67" s="66" t="str">
        <f>'3.1 Gofynion optimaidd N ycnwd '!F67</f>
        <v>(Blank)</v>
      </c>
      <c r="F67" s="66">
        <f>'3.1 Gofynion optimaidd N ycnwd '!L67</f>
        <v>0</v>
      </c>
      <c r="G67" s="66">
        <f>'3.2 N sydd ar gael'!Q197</f>
        <v>0</v>
      </c>
      <c r="H67" s="66">
        <f t="shared" si="1"/>
        <v>0</v>
      </c>
      <c r="I67" s="1"/>
      <c r="J67" s="1"/>
    </row>
    <row r="68" spans="2:10" x14ac:dyDescent="0.35">
      <c r="B68" s="66">
        <f>'3.1 Gofynion optimaidd N ycnwd '!B68</f>
        <v>0</v>
      </c>
      <c r="C68" s="66">
        <f>'3.1 Gofynion optimaidd N ycnwd '!C68</f>
        <v>0</v>
      </c>
      <c r="D68" s="1"/>
      <c r="E68" s="66" t="str">
        <f>'3.1 Gofynion optimaidd N ycnwd '!F68</f>
        <v>(Blank)</v>
      </c>
      <c r="F68" s="66">
        <f>'3.1 Gofynion optimaidd N ycnwd '!L68</f>
        <v>0</v>
      </c>
      <c r="G68" s="66">
        <f>'3.2 N sydd ar gael'!Q200</f>
        <v>0</v>
      </c>
      <c r="H68" s="66">
        <f t="shared" si="1"/>
        <v>0</v>
      </c>
      <c r="I68" s="1"/>
      <c r="J68" s="1"/>
    </row>
    <row r="69" spans="2:10" x14ac:dyDescent="0.35">
      <c r="B69" s="66">
        <f>'3.1 Gofynion optimaidd N ycnwd '!B69</f>
        <v>0</v>
      </c>
      <c r="C69" s="66">
        <f>'3.1 Gofynion optimaidd N ycnwd '!C69</f>
        <v>0</v>
      </c>
      <c r="D69" s="1"/>
      <c r="E69" s="66" t="str">
        <f>'3.1 Gofynion optimaidd N ycnwd '!F69</f>
        <v>(Blank)</v>
      </c>
      <c r="F69" s="66">
        <f>'3.1 Gofynion optimaidd N ycnwd '!L69</f>
        <v>0</v>
      </c>
      <c r="G69" s="66">
        <f>'3.2 N sydd ar gael'!Q203</f>
        <v>0</v>
      </c>
      <c r="H69" s="66">
        <f t="shared" si="1"/>
        <v>0</v>
      </c>
      <c r="I69" s="1"/>
      <c r="J69" s="1"/>
    </row>
    <row r="70" spans="2:10" x14ac:dyDescent="0.35">
      <c r="B70" s="66">
        <f>'3.1 Gofynion optimaidd N ycnwd '!B70</f>
        <v>0</v>
      </c>
      <c r="C70" s="66">
        <f>'3.1 Gofynion optimaidd N ycnwd '!C70</f>
        <v>0</v>
      </c>
      <c r="D70" s="1"/>
      <c r="E70" s="66" t="str">
        <f>'3.1 Gofynion optimaidd N ycnwd '!F70</f>
        <v>(Blank)</v>
      </c>
      <c r="F70" s="66">
        <f>'3.1 Gofynion optimaidd N ycnwd '!L70</f>
        <v>0</v>
      </c>
      <c r="G70" s="66">
        <f>'3.2 N sydd ar gael'!Q206</f>
        <v>0</v>
      </c>
      <c r="H70" s="66">
        <f t="shared" si="1"/>
        <v>0</v>
      </c>
      <c r="I70" s="1"/>
      <c r="J70" s="1"/>
    </row>
    <row r="71" spans="2:10" x14ac:dyDescent="0.35">
      <c r="B71" s="66">
        <f>'3.1 Gofynion optimaidd N ycnwd '!B71</f>
        <v>0</v>
      </c>
      <c r="C71" s="66">
        <f>'3.1 Gofynion optimaidd N ycnwd '!C71</f>
        <v>0</v>
      </c>
      <c r="D71" s="1"/>
      <c r="E71" s="66" t="str">
        <f>'3.1 Gofynion optimaidd N ycnwd '!F71</f>
        <v>(Blank)</v>
      </c>
      <c r="F71" s="66">
        <f>'3.1 Gofynion optimaidd N ycnwd '!L71</f>
        <v>0</v>
      </c>
      <c r="G71" s="66">
        <f>'3.2 N sydd ar gael'!Q209</f>
        <v>0</v>
      </c>
      <c r="H71" s="66">
        <f t="shared" si="1"/>
        <v>0</v>
      </c>
      <c r="I71" s="1"/>
      <c r="J71" s="1"/>
    </row>
    <row r="72" spans="2:10" x14ac:dyDescent="0.35">
      <c r="B72" s="66">
        <f>'3.1 Gofynion optimaidd N ycnwd '!B72</f>
        <v>0</v>
      </c>
      <c r="C72" s="66">
        <f>'3.1 Gofynion optimaidd N ycnwd '!C72</f>
        <v>0</v>
      </c>
      <c r="D72" s="1"/>
      <c r="E72" s="66" t="str">
        <f>'3.1 Gofynion optimaidd N ycnwd '!F72</f>
        <v>(Blank)</v>
      </c>
      <c r="F72" s="66">
        <f>'3.1 Gofynion optimaidd N ycnwd '!L72</f>
        <v>0</v>
      </c>
      <c r="G72" s="66">
        <f>'3.2 N sydd ar gael'!Q212</f>
        <v>0</v>
      </c>
      <c r="H72" s="66">
        <f t="shared" si="1"/>
        <v>0</v>
      </c>
      <c r="I72" s="1"/>
      <c r="J72" s="1"/>
    </row>
    <row r="73" spans="2:10" x14ac:dyDescent="0.35">
      <c r="B73" s="66">
        <f>'3.1 Gofynion optimaidd N ycnwd '!B73</f>
        <v>0</v>
      </c>
      <c r="C73" s="66">
        <f>'3.1 Gofynion optimaidd N ycnwd '!C73</f>
        <v>0</v>
      </c>
      <c r="D73" s="1"/>
      <c r="E73" s="66" t="str">
        <f>'3.1 Gofynion optimaidd N ycnwd '!F73</f>
        <v>(Blank)</v>
      </c>
      <c r="F73" s="66">
        <f>'3.1 Gofynion optimaidd N ycnwd '!L73</f>
        <v>0</v>
      </c>
      <c r="G73" s="66">
        <f>'3.2 N sydd ar gael'!Q215</f>
        <v>0</v>
      </c>
      <c r="H73" s="66">
        <f t="shared" si="1"/>
        <v>0</v>
      </c>
      <c r="I73" s="1"/>
      <c r="J73" s="1"/>
    </row>
    <row r="74" spans="2:10" x14ac:dyDescent="0.35">
      <c r="B74" s="66">
        <f>'3.1 Gofynion optimaidd N ycnwd '!B74</f>
        <v>0</v>
      </c>
      <c r="C74" s="66">
        <f>'3.1 Gofynion optimaidd N ycnwd '!C74</f>
        <v>0</v>
      </c>
      <c r="D74" s="1"/>
      <c r="E74" s="66" t="str">
        <f>'3.1 Gofynion optimaidd N ycnwd '!F74</f>
        <v>(Blank)</v>
      </c>
      <c r="F74" s="66">
        <f>'3.1 Gofynion optimaidd N ycnwd '!L74</f>
        <v>0</v>
      </c>
      <c r="G74" s="66">
        <f>'3.2 N sydd ar gael'!Q218</f>
        <v>0</v>
      </c>
      <c r="H74" s="66">
        <f t="shared" si="1"/>
        <v>0</v>
      </c>
      <c r="I74" s="1"/>
      <c r="J74" s="1"/>
    </row>
    <row r="75" spans="2:10" x14ac:dyDescent="0.35">
      <c r="B75" s="66">
        <f>'3.1 Gofynion optimaidd N ycnwd '!B75</f>
        <v>0</v>
      </c>
      <c r="C75" s="66">
        <f>'3.1 Gofynion optimaidd N ycnwd '!C75</f>
        <v>0</v>
      </c>
      <c r="D75" s="1"/>
      <c r="E75" s="66" t="str">
        <f>'3.1 Gofynion optimaidd N ycnwd '!F75</f>
        <v>(Blank)</v>
      </c>
      <c r="F75" s="66">
        <f>'3.1 Gofynion optimaidd N ycnwd '!L75</f>
        <v>0</v>
      </c>
      <c r="G75" s="66">
        <f>'3.2 N sydd ar gael'!Q221</f>
        <v>0</v>
      </c>
      <c r="H75" s="66">
        <f t="shared" si="1"/>
        <v>0</v>
      </c>
      <c r="I75" s="1"/>
      <c r="J75" s="1"/>
    </row>
    <row r="76" spans="2:10" x14ac:dyDescent="0.35">
      <c r="B76" s="66">
        <f>'3.1 Gofynion optimaidd N ycnwd '!B76</f>
        <v>0</v>
      </c>
      <c r="C76" s="66">
        <f>'3.1 Gofynion optimaidd N ycnwd '!C76</f>
        <v>0</v>
      </c>
      <c r="D76" s="1"/>
      <c r="E76" s="66" t="str">
        <f>'3.1 Gofynion optimaidd N ycnwd '!F76</f>
        <v>(Blank)</v>
      </c>
      <c r="F76" s="66">
        <f>'3.1 Gofynion optimaidd N ycnwd '!L76</f>
        <v>0</v>
      </c>
      <c r="G76" s="66">
        <f>'3.2 N sydd ar gael'!Q224</f>
        <v>0</v>
      </c>
      <c r="H76" s="66">
        <f t="shared" si="1"/>
        <v>0</v>
      </c>
      <c r="I76" s="1"/>
      <c r="J76" s="1"/>
    </row>
    <row r="77" spans="2:10" x14ac:dyDescent="0.35">
      <c r="B77" s="66">
        <f>'3.1 Gofynion optimaidd N ycnwd '!B77</f>
        <v>0</v>
      </c>
      <c r="C77" s="66">
        <f>'3.1 Gofynion optimaidd N ycnwd '!C77</f>
        <v>0</v>
      </c>
      <c r="D77" s="1"/>
      <c r="E77" s="66" t="str">
        <f>'3.1 Gofynion optimaidd N ycnwd '!F77</f>
        <v>(Blank)</v>
      </c>
      <c r="F77" s="66">
        <f>'3.1 Gofynion optimaidd N ycnwd '!L77</f>
        <v>0</v>
      </c>
      <c r="G77" s="66">
        <f>'3.2 N sydd ar gael'!Q227</f>
        <v>0</v>
      </c>
      <c r="H77" s="66">
        <f t="shared" si="1"/>
        <v>0</v>
      </c>
      <c r="I77" s="1"/>
      <c r="J77" s="1"/>
    </row>
    <row r="78" spans="2:10" x14ac:dyDescent="0.35">
      <c r="B78" s="66">
        <f>'3.1 Gofynion optimaidd N ycnwd '!B78</f>
        <v>0</v>
      </c>
      <c r="C78" s="66">
        <f>'3.1 Gofynion optimaidd N ycnwd '!C78</f>
        <v>0</v>
      </c>
      <c r="D78" s="1"/>
      <c r="E78" s="66" t="str">
        <f>'3.1 Gofynion optimaidd N ycnwd '!F78</f>
        <v>(Blank)</v>
      </c>
      <c r="F78" s="66">
        <f>'3.1 Gofynion optimaidd N ycnwd '!L78</f>
        <v>0</v>
      </c>
      <c r="G78" s="66">
        <f>'3.2 N sydd ar gael'!Q230</f>
        <v>0</v>
      </c>
      <c r="H78" s="66">
        <f t="shared" si="1"/>
        <v>0</v>
      </c>
      <c r="I78" s="1"/>
      <c r="J78" s="1"/>
    </row>
    <row r="79" spans="2:10" x14ac:dyDescent="0.35">
      <c r="B79" s="66">
        <f>'3.1 Gofynion optimaidd N ycnwd '!B79</f>
        <v>0</v>
      </c>
      <c r="C79" s="66">
        <f>'3.1 Gofynion optimaidd N ycnwd '!C79</f>
        <v>0</v>
      </c>
      <c r="D79" s="1"/>
      <c r="E79" s="66" t="str">
        <f>'3.1 Gofynion optimaidd N ycnwd '!F79</f>
        <v>(Blank)</v>
      </c>
      <c r="F79" s="66">
        <f>'3.1 Gofynion optimaidd N ycnwd '!L79</f>
        <v>0</v>
      </c>
      <c r="G79" s="66">
        <f>'3.2 N sydd ar gael'!Q233</f>
        <v>0</v>
      </c>
      <c r="H79" s="66">
        <f t="shared" si="1"/>
        <v>0</v>
      </c>
      <c r="I79" s="1"/>
      <c r="J79" s="1"/>
    </row>
    <row r="80" spans="2:10" x14ac:dyDescent="0.35">
      <c r="B80" s="66">
        <f>'3.1 Gofynion optimaidd N ycnwd '!B80</f>
        <v>0</v>
      </c>
      <c r="C80" s="66">
        <f>'3.1 Gofynion optimaidd N ycnwd '!C80</f>
        <v>0</v>
      </c>
      <c r="D80" s="1"/>
      <c r="E80" s="66" t="str">
        <f>'3.1 Gofynion optimaidd N ycnwd '!F80</f>
        <v>(Blank)</v>
      </c>
      <c r="F80" s="66">
        <f>'3.1 Gofynion optimaidd N ycnwd '!L80</f>
        <v>0</v>
      </c>
      <c r="G80" s="66">
        <f>'3.2 N sydd ar gael'!Q236</f>
        <v>0</v>
      </c>
      <c r="H80" s="66">
        <f t="shared" si="1"/>
        <v>0</v>
      </c>
      <c r="I80" s="1"/>
      <c r="J80" s="1"/>
    </row>
    <row r="81" spans="2:10" x14ac:dyDescent="0.35">
      <c r="B81" s="66">
        <f>'3.1 Gofynion optimaidd N ycnwd '!B81</f>
        <v>0</v>
      </c>
      <c r="C81" s="66">
        <f>'3.1 Gofynion optimaidd N ycnwd '!C81</f>
        <v>0</v>
      </c>
      <c r="D81" s="1"/>
      <c r="E81" s="66" t="str">
        <f>'3.1 Gofynion optimaidd N ycnwd '!F81</f>
        <v>(Blank)</v>
      </c>
      <c r="F81" s="66">
        <f>'3.1 Gofynion optimaidd N ycnwd '!L81</f>
        <v>0</v>
      </c>
      <c r="G81" s="66">
        <f>'3.2 N sydd ar gael'!Q239</f>
        <v>0</v>
      </c>
      <c r="H81" s="66">
        <f t="shared" si="1"/>
        <v>0</v>
      </c>
      <c r="I81" s="1"/>
      <c r="J81" s="1"/>
    </row>
    <row r="82" spans="2:10" x14ac:dyDescent="0.35">
      <c r="B82" s="66">
        <f>'3.1 Gofynion optimaidd N ycnwd '!B82</f>
        <v>0</v>
      </c>
      <c r="C82" s="66">
        <f>'3.1 Gofynion optimaidd N ycnwd '!C82</f>
        <v>0</v>
      </c>
      <c r="D82" s="1"/>
      <c r="E82" s="66" t="str">
        <f>'3.1 Gofynion optimaidd N ycnwd '!F82</f>
        <v>(Blank)</v>
      </c>
      <c r="F82" s="66">
        <f>'3.1 Gofynion optimaidd N ycnwd '!L82</f>
        <v>0</v>
      </c>
      <c r="G82" s="66">
        <f>'3.2 N sydd ar gael'!Q242</f>
        <v>0</v>
      </c>
      <c r="H82" s="66">
        <f t="shared" si="1"/>
        <v>0</v>
      </c>
      <c r="I82" s="1"/>
      <c r="J82" s="1"/>
    </row>
    <row r="83" spans="2:10" x14ac:dyDescent="0.35">
      <c r="B83" s="66">
        <f>'3.1 Gofynion optimaidd N ycnwd '!B83</f>
        <v>0</v>
      </c>
      <c r="C83" s="66">
        <f>'3.1 Gofynion optimaidd N ycnwd '!C83</f>
        <v>0</v>
      </c>
      <c r="D83" s="1"/>
      <c r="E83" s="66" t="str">
        <f>'3.1 Gofynion optimaidd N ycnwd '!F83</f>
        <v>(Blank)</v>
      </c>
      <c r="F83" s="66">
        <f>'3.1 Gofynion optimaidd N ycnwd '!L83</f>
        <v>0</v>
      </c>
      <c r="G83" s="66">
        <f>'3.2 N sydd ar gael'!Q245</f>
        <v>0</v>
      </c>
      <c r="H83" s="66">
        <f t="shared" si="1"/>
        <v>0</v>
      </c>
      <c r="I83" s="1"/>
      <c r="J83" s="1"/>
    </row>
    <row r="84" spans="2:10" x14ac:dyDescent="0.35">
      <c r="B84" s="66">
        <f>'3.1 Gofynion optimaidd N ycnwd '!B84</f>
        <v>0</v>
      </c>
      <c r="C84" s="66">
        <f>'3.1 Gofynion optimaidd N ycnwd '!C84</f>
        <v>0</v>
      </c>
      <c r="D84" s="1"/>
      <c r="E84" s="66" t="str">
        <f>'3.1 Gofynion optimaidd N ycnwd '!F84</f>
        <v>(Blank)</v>
      </c>
      <c r="F84" s="66">
        <f>'3.1 Gofynion optimaidd N ycnwd '!L84</f>
        <v>0</v>
      </c>
      <c r="G84" s="66">
        <f>'3.2 N sydd ar gael'!Q248</f>
        <v>0</v>
      </c>
      <c r="H84" s="66">
        <f t="shared" si="1"/>
        <v>0</v>
      </c>
      <c r="I84" s="1"/>
      <c r="J84" s="1"/>
    </row>
    <row r="85" spans="2:10" x14ac:dyDescent="0.35">
      <c r="B85" s="66">
        <f>'3.1 Gofynion optimaidd N ycnwd '!B85</f>
        <v>0</v>
      </c>
      <c r="C85" s="66">
        <f>'3.1 Gofynion optimaidd N ycnwd '!C85</f>
        <v>0</v>
      </c>
      <c r="D85" s="1"/>
      <c r="E85" s="66" t="str">
        <f>'3.1 Gofynion optimaidd N ycnwd '!F85</f>
        <v>(Blank)</v>
      </c>
      <c r="F85" s="66">
        <f>'3.1 Gofynion optimaidd N ycnwd '!L85</f>
        <v>0</v>
      </c>
      <c r="G85" s="66">
        <f>'3.2 N sydd ar gael'!Q251</f>
        <v>0</v>
      </c>
      <c r="H85" s="66">
        <f t="shared" si="1"/>
        <v>0</v>
      </c>
      <c r="I85" s="1"/>
      <c r="J85" s="1"/>
    </row>
    <row r="86" spans="2:10" x14ac:dyDescent="0.35">
      <c r="B86" s="66">
        <f>'3.1 Gofynion optimaidd N ycnwd '!B86</f>
        <v>0</v>
      </c>
      <c r="C86" s="66">
        <f>'3.1 Gofynion optimaidd N ycnwd '!C86</f>
        <v>0</v>
      </c>
      <c r="D86" s="1"/>
      <c r="E86" s="66" t="str">
        <f>'3.1 Gofynion optimaidd N ycnwd '!F86</f>
        <v>(Blank)</v>
      </c>
      <c r="F86" s="66">
        <f>'3.1 Gofynion optimaidd N ycnwd '!L86</f>
        <v>0</v>
      </c>
      <c r="G86" s="66">
        <f>'3.2 N sydd ar gael'!Q254</f>
        <v>0</v>
      </c>
      <c r="H86" s="66">
        <f t="shared" si="1"/>
        <v>0</v>
      </c>
      <c r="I86" s="1"/>
      <c r="J86" s="1"/>
    </row>
    <row r="87" spans="2:10" x14ac:dyDescent="0.35">
      <c r="B87" s="66">
        <f>'3.1 Gofynion optimaidd N ycnwd '!B87</f>
        <v>0</v>
      </c>
      <c r="C87" s="66">
        <f>'3.1 Gofynion optimaidd N ycnwd '!C87</f>
        <v>0</v>
      </c>
      <c r="D87" s="1"/>
      <c r="E87" s="66" t="str">
        <f>'3.1 Gofynion optimaidd N ycnwd '!F87</f>
        <v>(Blank)</v>
      </c>
      <c r="F87" s="66">
        <f>'3.1 Gofynion optimaidd N ycnwd '!L87</f>
        <v>0</v>
      </c>
      <c r="G87" s="66">
        <f>'3.2 N sydd ar gael'!Q257</f>
        <v>0</v>
      </c>
      <c r="H87" s="66">
        <f t="shared" si="1"/>
        <v>0</v>
      </c>
      <c r="I87" s="1"/>
      <c r="J87" s="1"/>
    </row>
    <row r="88" spans="2:10" x14ac:dyDescent="0.35">
      <c r="B88" s="66">
        <f>'3.1 Gofynion optimaidd N ycnwd '!B88</f>
        <v>0</v>
      </c>
      <c r="C88" s="66">
        <f>'3.1 Gofynion optimaidd N ycnwd '!C88</f>
        <v>0</v>
      </c>
      <c r="D88" s="1"/>
      <c r="E88" s="66" t="str">
        <f>'3.1 Gofynion optimaidd N ycnwd '!F88</f>
        <v>(Blank)</v>
      </c>
      <c r="F88" s="66">
        <f>'3.1 Gofynion optimaidd N ycnwd '!L88</f>
        <v>0</v>
      </c>
      <c r="G88" s="66">
        <f>'3.2 N sydd ar gael'!Q260</f>
        <v>0</v>
      </c>
      <c r="H88" s="66">
        <f t="shared" si="1"/>
        <v>0</v>
      </c>
      <c r="I88" s="1"/>
      <c r="J88" s="1"/>
    </row>
    <row r="89" spans="2:10" x14ac:dyDescent="0.35">
      <c r="B89" s="66">
        <f>'3.1 Gofynion optimaidd N ycnwd '!B89</f>
        <v>0</v>
      </c>
      <c r="C89" s="66">
        <f>'3.1 Gofynion optimaidd N ycnwd '!C89</f>
        <v>0</v>
      </c>
      <c r="D89" s="1"/>
      <c r="E89" s="66" t="str">
        <f>'3.1 Gofynion optimaidd N ycnwd '!F89</f>
        <v>(Blank)</v>
      </c>
      <c r="F89" s="66">
        <f>'3.1 Gofynion optimaidd N ycnwd '!L89</f>
        <v>0</v>
      </c>
      <c r="G89" s="66">
        <f>'3.2 N sydd ar gael'!Q263</f>
        <v>0</v>
      </c>
      <c r="H89" s="66">
        <f t="shared" si="1"/>
        <v>0</v>
      </c>
      <c r="I89" s="1"/>
      <c r="J89" s="1"/>
    </row>
    <row r="90" spans="2:10" x14ac:dyDescent="0.35">
      <c r="B90" s="66">
        <f>'3.1 Gofynion optimaidd N ycnwd '!B90</f>
        <v>0</v>
      </c>
      <c r="C90" s="66">
        <f>'3.1 Gofynion optimaidd N ycnwd '!C90</f>
        <v>0</v>
      </c>
      <c r="D90" s="1"/>
      <c r="E90" s="66" t="str">
        <f>'3.1 Gofynion optimaidd N ycnwd '!F90</f>
        <v>(Blank)</v>
      </c>
      <c r="F90" s="66">
        <f>'3.1 Gofynion optimaidd N ycnwd '!L90</f>
        <v>0</v>
      </c>
      <c r="G90" s="66">
        <f>'3.2 N sydd ar gael'!Q266</f>
        <v>0</v>
      </c>
      <c r="H90" s="66">
        <f t="shared" si="1"/>
        <v>0</v>
      </c>
      <c r="I90" s="1"/>
      <c r="J90" s="1"/>
    </row>
    <row r="91" spans="2:10" x14ac:dyDescent="0.35">
      <c r="B91" s="66">
        <f>'3.1 Gofynion optimaidd N ycnwd '!B91</f>
        <v>0</v>
      </c>
      <c r="C91" s="66">
        <f>'3.1 Gofynion optimaidd N ycnwd '!C91</f>
        <v>0</v>
      </c>
      <c r="D91" s="1"/>
      <c r="E91" s="66" t="str">
        <f>'3.1 Gofynion optimaidd N ycnwd '!F91</f>
        <v>(Blank)</v>
      </c>
      <c r="F91" s="66">
        <f>'3.1 Gofynion optimaidd N ycnwd '!L91</f>
        <v>0</v>
      </c>
      <c r="G91" s="66">
        <f>'3.2 N sydd ar gael'!Q269</f>
        <v>0</v>
      </c>
      <c r="H91" s="66">
        <f t="shared" si="1"/>
        <v>0</v>
      </c>
      <c r="I91" s="1"/>
      <c r="J91" s="1"/>
    </row>
    <row r="92" spans="2:10" x14ac:dyDescent="0.35">
      <c r="B92" s="66">
        <f>'3.1 Gofynion optimaidd N ycnwd '!B92</f>
        <v>0</v>
      </c>
      <c r="C92" s="66">
        <f>'3.1 Gofynion optimaidd N ycnwd '!C92</f>
        <v>0</v>
      </c>
      <c r="D92" s="1"/>
      <c r="E92" s="66" t="str">
        <f>'3.1 Gofynion optimaidd N ycnwd '!F92</f>
        <v>(Blank)</v>
      </c>
      <c r="F92" s="66">
        <f>'3.1 Gofynion optimaidd N ycnwd '!L92</f>
        <v>0</v>
      </c>
      <c r="G92" s="66">
        <f>'3.2 N sydd ar gael'!Q272</f>
        <v>0</v>
      </c>
      <c r="H92" s="66">
        <f t="shared" si="1"/>
        <v>0</v>
      </c>
      <c r="I92" s="1"/>
      <c r="J92" s="1"/>
    </row>
    <row r="93" spans="2:10" x14ac:dyDescent="0.35">
      <c r="B93" s="66">
        <f>'3.1 Gofynion optimaidd N ycnwd '!B93</f>
        <v>0</v>
      </c>
      <c r="C93" s="66">
        <f>'3.1 Gofynion optimaidd N ycnwd '!C93</f>
        <v>0</v>
      </c>
      <c r="D93" s="1"/>
      <c r="E93" s="66" t="str">
        <f>'3.1 Gofynion optimaidd N ycnwd '!F93</f>
        <v>(Blank)</v>
      </c>
      <c r="F93" s="66">
        <f>'3.1 Gofynion optimaidd N ycnwd '!L93</f>
        <v>0</v>
      </c>
      <c r="G93" s="66">
        <f>'3.2 N sydd ar gael'!Q275</f>
        <v>0</v>
      </c>
      <c r="H93" s="66">
        <f t="shared" si="1"/>
        <v>0</v>
      </c>
      <c r="I93" s="1"/>
      <c r="J93" s="1"/>
    </row>
    <row r="94" spans="2:10" x14ac:dyDescent="0.35">
      <c r="B94" s="66">
        <f>'3.1 Gofynion optimaidd N ycnwd '!B94</f>
        <v>0</v>
      </c>
      <c r="C94" s="66">
        <f>'3.1 Gofynion optimaidd N ycnwd '!C94</f>
        <v>0</v>
      </c>
      <c r="D94" s="1"/>
      <c r="E94" s="66" t="str">
        <f>'3.1 Gofynion optimaidd N ycnwd '!F94</f>
        <v>(Blank)</v>
      </c>
      <c r="F94" s="66">
        <f>'3.1 Gofynion optimaidd N ycnwd '!L94</f>
        <v>0</v>
      </c>
      <c r="G94" s="66">
        <f>'3.2 N sydd ar gael'!Q278</f>
        <v>0</v>
      </c>
      <c r="H94" s="66">
        <f t="shared" si="1"/>
        <v>0</v>
      </c>
      <c r="I94" s="1"/>
      <c r="J94" s="1"/>
    </row>
    <row r="95" spans="2:10" x14ac:dyDescent="0.35">
      <c r="B95" s="66">
        <f>'3.1 Gofynion optimaidd N ycnwd '!B95</f>
        <v>0</v>
      </c>
      <c r="C95" s="66">
        <f>'3.1 Gofynion optimaidd N ycnwd '!C95</f>
        <v>0</v>
      </c>
      <c r="D95" s="1"/>
      <c r="E95" s="66" t="str">
        <f>'3.1 Gofynion optimaidd N ycnwd '!F95</f>
        <v>(Blank)</v>
      </c>
      <c r="F95" s="66">
        <f>'3.1 Gofynion optimaidd N ycnwd '!L95</f>
        <v>0</v>
      </c>
      <c r="G95" s="66">
        <f>'3.2 N sydd ar gael'!Q281</f>
        <v>0</v>
      </c>
      <c r="H95" s="66">
        <f t="shared" si="1"/>
        <v>0</v>
      </c>
      <c r="I95" s="1"/>
      <c r="J95" s="1"/>
    </row>
    <row r="96" spans="2:10" x14ac:dyDescent="0.35">
      <c r="B96" s="66">
        <f>'3.1 Gofynion optimaidd N ycnwd '!B96</f>
        <v>0</v>
      </c>
      <c r="C96" s="66">
        <f>'3.1 Gofynion optimaidd N ycnwd '!C96</f>
        <v>0</v>
      </c>
      <c r="D96" s="1"/>
      <c r="E96" s="66" t="str">
        <f>'3.1 Gofynion optimaidd N ycnwd '!F96</f>
        <v>(Blank)</v>
      </c>
      <c r="F96" s="66">
        <f>'3.1 Gofynion optimaidd N ycnwd '!L96</f>
        <v>0</v>
      </c>
      <c r="G96" s="66">
        <f>'3.2 N sydd ar gael'!Q284</f>
        <v>0</v>
      </c>
      <c r="H96" s="66">
        <f t="shared" si="1"/>
        <v>0</v>
      </c>
      <c r="I96" s="1"/>
      <c r="J96" s="1"/>
    </row>
    <row r="97" spans="2:10" x14ac:dyDescent="0.35">
      <c r="B97" s="66">
        <f>'3.1 Gofynion optimaidd N ycnwd '!B97</f>
        <v>0</v>
      </c>
      <c r="C97" s="66">
        <f>'3.1 Gofynion optimaidd N ycnwd '!C97</f>
        <v>0</v>
      </c>
      <c r="D97" s="1"/>
      <c r="E97" s="66" t="str">
        <f>'3.1 Gofynion optimaidd N ycnwd '!F97</f>
        <v>(Blank)</v>
      </c>
      <c r="F97" s="66">
        <f>'3.1 Gofynion optimaidd N ycnwd '!L97</f>
        <v>0</v>
      </c>
      <c r="G97" s="66">
        <f>'3.2 N sydd ar gael'!Q287</f>
        <v>0</v>
      </c>
      <c r="H97" s="66">
        <f t="shared" si="1"/>
        <v>0</v>
      </c>
      <c r="I97" s="1"/>
      <c r="J97" s="1"/>
    </row>
    <row r="98" spans="2:10" x14ac:dyDescent="0.35">
      <c r="B98" s="66">
        <f>'3.1 Gofynion optimaidd N ycnwd '!B98</f>
        <v>0</v>
      </c>
      <c r="C98" s="66">
        <f>'3.1 Gofynion optimaidd N ycnwd '!C98</f>
        <v>0</v>
      </c>
      <c r="D98" s="1"/>
      <c r="E98" s="66" t="str">
        <f>'3.1 Gofynion optimaidd N ycnwd '!F98</f>
        <v>(Blank)</v>
      </c>
      <c r="F98" s="66">
        <f>'3.1 Gofynion optimaidd N ycnwd '!L98</f>
        <v>0</v>
      </c>
      <c r="G98" s="66">
        <f>'3.2 N sydd ar gael'!Q290</f>
        <v>0</v>
      </c>
      <c r="H98" s="66">
        <f t="shared" si="1"/>
        <v>0</v>
      </c>
      <c r="I98" s="1"/>
      <c r="J98" s="1"/>
    </row>
    <row r="99" spans="2:10" x14ac:dyDescent="0.35">
      <c r="B99" s="66">
        <f>'3.1 Gofynion optimaidd N ycnwd '!B99</f>
        <v>0</v>
      </c>
      <c r="C99" s="66">
        <f>'3.1 Gofynion optimaidd N ycnwd '!C99</f>
        <v>0</v>
      </c>
      <c r="D99" s="1"/>
      <c r="E99" s="66" t="str">
        <f>'3.1 Gofynion optimaidd N ycnwd '!F99</f>
        <v>(Blank)</v>
      </c>
      <c r="F99" s="66">
        <f>'3.1 Gofynion optimaidd N ycnwd '!L99</f>
        <v>0</v>
      </c>
      <c r="G99" s="66">
        <f>'3.2 N sydd ar gael'!Q293</f>
        <v>0</v>
      </c>
      <c r="H99" s="66">
        <f t="shared" si="1"/>
        <v>0</v>
      </c>
      <c r="I99" s="1"/>
      <c r="J99" s="1"/>
    </row>
    <row r="100" spans="2:10" x14ac:dyDescent="0.35">
      <c r="B100" s="66">
        <f>'3.1 Gofynion optimaidd N ycnwd '!B100</f>
        <v>0</v>
      </c>
      <c r="C100" s="66">
        <f>'3.1 Gofynion optimaidd N ycnwd '!C100</f>
        <v>0</v>
      </c>
      <c r="D100" s="1"/>
      <c r="E100" s="66" t="str">
        <f>'3.1 Gofynion optimaidd N ycnwd '!F100</f>
        <v>(Blank)</v>
      </c>
      <c r="F100" s="66">
        <f>'3.1 Gofynion optimaidd N ycnwd '!L100</f>
        <v>0</v>
      </c>
      <c r="G100" s="66">
        <f>'3.2 N sydd ar gael'!Q296</f>
        <v>0</v>
      </c>
      <c r="H100" s="66">
        <f t="shared" si="1"/>
        <v>0</v>
      </c>
      <c r="I100" s="1"/>
      <c r="J100" s="1"/>
    </row>
    <row r="101" spans="2:10" x14ac:dyDescent="0.35">
      <c r="B101" s="66">
        <f>'3.1 Gofynion optimaidd N ycnwd '!B101</f>
        <v>0</v>
      </c>
      <c r="C101" s="66">
        <f>'3.1 Gofynion optimaidd N ycnwd '!C101</f>
        <v>0</v>
      </c>
      <c r="D101" s="1"/>
      <c r="E101" s="66" t="str">
        <f>'3.1 Gofynion optimaidd N ycnwd '!F101</f>
        <v>(Blank)</v>
      </c>
      <c r="F101" s="66">
        <f>'3.1 Gofynion optimaidd N ycnwd '!L101</f>
        <v>0</v>
      </c>
      <c r="G101" s="66">
        <f>'3.2 N sydd ar gael'!Q299</f>
        <v>0</v>
      </c>
      <c r="H101" s="66">
        <f t="shared" si="1"/>
        <v>0</v>
      </c>
      <c r="I101" s="1"/>
      <c r="J101" s="1"/>
    </row>
    <row r="102" spans="2:10" x14ac:dyDescent="0.35">
      <c r="B102" s="66">
        <f>'3.1 Gofynion optimaidd N ycnwd '!B102</f>
        <v>0</v>
      </c>
      <c r="C102" s="66">
        <f>'3.1 Gofynion optimaidd N ycnwd '!C102</f>
        <v>0</v>
      </c>
      <c r="D102" s="1"/>
      <c r="E102" s="66" t="str">
        <f>'3.1 Gofynion optimaidd N ycnwd '!F102</f>
        <v>(Blank)</v>
      </c>
      <c r="F102" s="66">
        <f>'3.1 Gofynion optimaidd N ycnwd '!L102</f>
        <v>0</v>
      </c>
      <c r="G102" s="66">
        <f>'3.2 N sydd ar gael'!Q302</f>
        <v>0</v>
      </c>
      <c r="H102" s="66">
        <f t="shared" si="1"/>
        <v>0</v>
      </c>
      <c r="I102" s="1"/>
      <c r="J102" s="1"/>
    </row>
    <row r="103" spans="2:10" x14ac:dyDescent="0.35">
      <c r="B103" s="66">
        <f>'3.1 Gofynion optimaidd N ycnwd '!B103</f>
        <v>0</v>
      </c>
      <c r="C103" s="66">
        <f>'3.1 Gofynion optimaidd N ycnwd '!C103</f>
        <v>0</v>
      </c>
      <c r="D103" s="1"/>
      <c r="E103" s="66" t="str">
        <f>'3.1 Gofynion optimaidd N ycnwd '!F103</f>
        <v>(Blank)</v>
      </c>
      <c r="F103" s="66">
        <f>'3.1 Gofynion optimaidd N ycnwd '!L103</f>
        <v>0</v>
      </c>
      <c r="G103" s="66">
        <f>'3.2 N sydd ar gael'!Q305</f>
        <v>0</v>
      </c>
      <c r="H103" s="66">
        <f t="shared" si="1"/>
        <v>0</v>
      </c>
      <c r="I103" s="1"/>
      <c r="J103" s="1"/>
    </row>
    <row r="104" spans="2:10" x14ac:dyDescent="0.35">
      <c r="B104" s="66">
        <f>'3.1 Gofynion optimaidd N ycnwd '!B104</f>
        <v>0</v>
      </c>
      <c r="C104" s="66">
        <f>'3.1 Gofynion optimaidd N ycnwd '!C104</f>
        <v>0</v>
      </c>
      <c r="D104" s="1"/>
      <c r="E104" s="66" t="str">
        <f>'3.1 Gofynion optimaidd N ycnwd '!F104</f>
        <v>(Blank)</v>
      </c>
      <c r="F104" s="66">
        <f>'3.1 Gofynion optimaidd N ycnwd '!L104</f>
        <v>0</v>
      </c>
      <c r="G104" s="66">
        <f>'3.2 N sydd ar gael'!Q308</f>
        <v>0</v>
      </c>
      <c r="H104" s="66">
        <f t="shared" si="1"/>
        <v>0</v>
      </c>
      <c r="I104" s="1"/>
      <c r="J104" s="1"/>
    </row>
    <row r="105" spans="2:10" x14ac:dyDescent="0.35">
      <c r="B105" s="66">
        <f>'3.1 Gofynion optimaidd N ycnwd '!B105</f>
        <v>0</v>
      </c>
      <c r="C105" s="66">
        <f>'3.1 Gofynion optimaidd N ycnwd '!C105</f>
        <v>0</v>
      </c>
      <c r="D105" s="1"/>
      <c r="E105" s="66" t="str">
        <f>'3.1 Gofynion optimaidd N ycnwd '!F105</f>
        <v>(Blank)</v>
      </c>
      <c r="F105" s="66">
        <f>'3.1 Gofynion optimaidd N ycnwd '!L105</f>
        <v>0</v>
      </c>
      <c r="G105" s="66">
        <f>'3.2 N sydd ar gael'!Q311</f>
        <v>0</v>
      </c>
      <c r="H105" s="66">
        <f t="shared" si="1"/>
        <v>0</v>
      </c>
      <c r="I105" s="1"/>
      <c r="J105" s="1"/>
    </row>
    <row r="106" spans="2:10" x14ac:dyDescent="0.35">
      <c r="B106" s="66">
        <f>'3.1 Gofynion optimaidd N ycnwd '!B106</f>
        <v>0</v>
      </c>
      <c r="C106" s="66">
        <f>'3.1 Gofynion optimaidd N ycnwd '!C106</f>
        <v>0</v>
      </c>
      <c r="D106" s="1"/>
      <c r="E106" s="66" t="str">
        <f>'3.1 Gofynion optimaidd N ycnwd '!F106</f>
        <v>(Blank)</v>
      </c>
      <c r="F106" s="66">
        <f>'3.1 Gofynion optimaidd N ycnwd '!L106</f>
        <v>0</v>
      </c>
      <c r="G106" s="66">
        <f>'3.2 N sydd ar gael'!Q314</f>
        <v>0</v>
      </c>
      <c r="H106" s="66">
        <f t="shared" si="1"/>
        <v>0</v>
      </c>
      <c r="I106" s="1"/>
      <c r="J106" s="1"/>
    </row>
    <row r="107" spans="2:10" x14ac:dyDescent="0.35">
      <c r="B107" s="66">
        <f>'3.1 Gofynion optimaidd N ycnwd '!B107</f>
        <v>0</v>
      </c>
      <c r="C107" s="66">
        <f>'3.1 Gofynion optimaidd N ycnwd '!C107</f>
        <v>0</v>
      </c>
      <c r="D107" s="1"/>
      <c r="E107" s="66" t="str">
        <f>'3.1 Gofynion optimaidd N ycnwd '!F107</f>
        <v>(Blank)</v>
      </c>
      <c r="F107" s="66">
        <f>'3.1 Gofynion optimaidd N ycnwd '!L107</f>
        <v>0</v>
      </c>
      <c r="G107" s="66">
        <f>'3.2 N sydd ar gael'!Q317</f>
        <v>0</v>
      </c>
      <c r="H107" s="66">
        <f t="shared" si="1"/>
        <v>0</v>
      </c>
      <c r="I107" s="1"/>
      <c r="J107" s="1"/>
    </row>
    <row r="108" spans="2:10" x14ac:dyDescent="0.35">
      <c r="B108" s="66">
        <f>'3.1 Gofynion optimaidd N ycnwd '!B108</f>
        <v>0</v>
      </c>
      <c r="C108" s="66">
        <f>'3.1 Gofynion optimaidd N ycnwd '!C108</f>
        <v>0</v>
      </c>
      <c r="D108" s="1"/>
      <c r="E108" s="66" t="str">
        <f>'3.1 Gofynion optimaidd N ycnwd '!F108</f>
        <v>(Blank)</v>
      </c>
      <c r="F108" s="66">
        <f>'3.1 Gofynion optimaidd N ycnwd '!L108</f>
        <v>0</v>
      </c>
      <c r="G108" s="66">
        <f>'3.2 N sydd ar gael'!Q320</f>
        <v>0</v>
      </c>
      <c r="H108" s="66">
        <f t="shared" si="1"/>
        <v>0</v>
      </c>
      <c r="I108" s="1"/>
      <c r="J108" s="1"/>
    </row>
    <row r="109" spans="2:10" x14ac:dyDescent="0.35">
      <c r="B109" s="66">
        <f>'3.1 Gofynion optimaidd N ycnwd '!B109</f>
        <v>0</v>
      </c>
      <c r="C109" s="66">
        <f>'3.1 Gofynion optimaidd N ycnwd '!C109</f>
        <v>0</v>
      </c>
      <c r="D109" s="1"/>
      <c r="E109" s="66" t="str">
        <f>'3.1 Gofynion optimaidd N ycnwd '!F109</f>
        <v>(Blank)</v>
      </c>
      <c r="F109" s="66">
        <f>'3.1 Gofynion optimaidd N ycnwd '!L109</f>
        <v>0</v>
      </c>
      <c r="G109" s="66">
        <f>'3.2 N sydd ar gael'!Q323</f>
        <v>0</v>
      </c>
      <c r="H109" s="66">
        <f t="shared" si="1"/>
        <v>0</v>
      </c>
      <c r="I109" s="1"/>
      <c r="J109" s="1"/>
    </row>
    <row r="110" spans="2:10" x14ac:dyDescent="0.35">
      <c r="B110" s="66">
        <f>'3.1 Gofynion optimaidd N ycnwd '!B110</f>
        <v>0</v>
      </c>
      <c r="C110" s="66">
        <f>'3.1 Gofynion optimaidd N ycnwd '!C110</f>
        <v>0</v>
      </c>
      <c r="D110" s="1"/>
      <c r="E110" s="66" t="str">
        <f>'3.1 Gofynion optimaidd N ycnwd '!F110</f>
        <v>(Blank)</v>
      </c>
      <c r="F110" s="66">
        <f>'3.1 Gofynion optimaidd N ycnwd '!L110</f>
        <v>0</v>
      </c>
      <c r="G110" s="66">
        <f>'3.2 N sydd ar gael'!Q326</f>
        <v>0</v>
      </c>
      <c r="H110" s="66">
        <f t="shared" si="1"/>
        <v>0</v>
      </c>
      <c r="I110" s="1"/>
      <c r="J110" s="1"/>
    </row>
    <row r="111" spans="2:10" x14ac:dyDescent="0.35">
      <c r="B111" s="66">
        <f>'3.1 Gofynion optimaidd N ycnwd '!B111</f>
        <v>0</v>
      </c>
      <c r="C111" s="66">
        <f>'3.1 Gofynion optimaidd N ycnwd '!C111</f>
        <v>0</v>
      </c>
      <c r="D111" s="1"/>
      <c r="E111" s="66" t="str">
        <f>'3.1 Gofynion optimaidd N ycnwd '!F111</f>
        <v>(Blank)</v>
      </c>
      <c r="F111" s="66">
        <f>'3.1 Gofynion optimaidd N ycnwd '!L111</f>
        <v>0</v>
      </c>
      <c r="G111" s="66">
        <f>'3.2 N sydd ar gael'!Q329</f>
        <v>0</v>
      </c>
      <c r="H111" s="66">
        <f t="shared" si="1"/>
        <v>0</v>
      </c>
      <c r="I111" s="1"/>
      <c r="J111" s="1"/>
    </row>
    <row r="112" spans="2:10" x14ac:dyDescent="0.35">
      <c r="B112" s="66">
        <f>'3.1 Gofynion optimaidd N ycnwd '!B112</f>
        <v>0</v>
      </c>
      <c r="C112" s="66">
        <f>'3.1 Gofynion optimaidd N ycnwd '!C112</f>
        <v>0</v>
      </c>
      <c r="D112" s="1"/>
      <c r="E112" s="66" t="str">
        <f>'3.1 Gofynion optimaidd N ycnwd '!F112</f>
        <v>(Blank)</v>
      </c>
      <c r="F112" s="66">
        <f>'3.1 Gofynion optimaidd N ycnwd '!L112</f>
        <v>0</v>
      </c>
      <c r="G112" s="66">
        <f>'3.2 N sydd ar gael'!Q332</f>
        <v>0</v>
      </c>
      <c r="H112" s="66">
        <f t="shared" si="1"/>
        <v>0</v>
      </c>
      <c r="I112" s="1"/>
      <c r="J112" s="1"/>
    </row>
    <row r="113" spans="2:10" x14ac:dyDescent="0.35">
      <c r="B113" s="66">
        <f>'3.1 Gofynion optimaidd N ycnwd '!B113</f>
        <v>0</v>
      </c>
      <c r="C113" s="66">
        <f>'3.1 Gofynion optimaidd N ycnwd '!C113</f>
        <v>0</v>
      </c>
      <c r="D113" s="1"/>
      <c r="E113" s="66" t="str">
        <f>'3.1 Gofynion optimaidd N ycnwd '!F113</f>
        <v>(Blank)</v>
      </c>
      <c r="F113" s="66">
        <f>'3.1 Gofynion optimaidd N ycnwd '!L113</f>
        <v>0</v>
      </c>
      <c r="G113" s="66">
        <f>'3.2 N sydd ar gael'!Q335</f>
        <v>0</v>
      </c>
      <c r="H113" s="66">
        <f t="shared" si="1"/>
        <v>0</v>
      </c>
      <c r="I113" s="1"/>
      <c r="J113" s="1"/>
    </row>
    <row r="114" spans="2:10" x14ac:dyDescent="0.35">
      <c r="B114" s="66">
        <f>'3.1 Gofynion optimaidd N ycnwd '!B114</f>
        <v>0</v>
      </c>
      <c r="C114" s="66">
        <f>'3.1 Gofynion optimaidd N ycnwd '!C114</f>
        <v>0</v>
      </c>
      <c r="D114" s="1"/>
      <c r="E114" s="66" t="str">
        <f>'3.1 Gofynion optimaidd N ycnwd '!F114</f>
        <v>(Blank)</v>
      </c>
      <c r="F114" s="66">
        <f>'3.1 Gofynion optimaidd N ycnwd '!L114</f>
        <v>0</v>
      </c>
      <c r="G114" s="66">
        <f>'3.2 N sydd ar gael'!Q338</f>
        <v>0</v>
      </c>
      <c r="H114" s="66">
        <f t="shared" si="1"/>
        <v>0</v>
      </c>
      <c r="I114" s="1"/>
      <c r="J114" s="1"/>
    </row>
    <row r="115" spans="2:10" x14ac:dyDescent="0.35">
      <c r="B115" s="66">
        <f>'3.1 Gofynion optimaidd N ycnwd '!B115</f>
        <v>0</v>
      </c>
      <c r="C115" s="66">
        <f>'3.1 Gofynion optimaidd N ycnwd '!C115</f>
        <v>0</v>
      </c>
      <c r="D115" s="1"/>
      <c r="E115" s="66" t="str">
        <f>'3.1 Gofynion optimaidd N ycnwd '!F115</f>
        <v>(Blank)</v>
      </c>
      <c r="F115" s="66">
        <f>'3.1 Gofynion optimaidd N ycnwd '!L115</f>
        <v>0</v>
      </c>
      <c r="G115" s="66">
        <f>'3.2 N sydd ar gael'!Q341</f>
        <v>0</v>
      </c>
      <c r="H115" s="66">
        <f t="shared" si="1"/>
        <v>0</v>
      </c>
      <c r="I115" s="1"/>
      <c r="J115" s="1"/>
    </row>
    <row r="116" spans="2:10" x14ac:dyDescent="0.35">
      <c r="B116" s="66">
        <f>'3.1 Gofynion optimaidd N ycnwd '!B116</f>
        <v>0</v>
      </c>
      <c r="C116" s="66">
        <f>'3.1 Gofynion optimaidd N ycnwd '!C116</f>
        <v>0</v>
      </c>
      <c r="D116" s="1"/>
      <c r="E116" s="66" t="str">
        <f>'3.1 Gofynion optimaidd N ycnwd '!F116</f>
        <v>(Blank)</v>
      </c>
      <c r="F116" s="66">
        <f>'3.1 Gofynion optimaidd N ycnwd '!L116</f>
        <v>0</v>
      </c>
      <c r="G116" s="66">
        <f>'3.2 N sydd ar gael'!Q344</f>
        <v>0</v>
      </c>
      <c r="H116" s="66">
        <f t="shared" si="1"/>
        <v>0</v>
      </c>
      <c r="I116" s="1"/>
      <c r="J116" s="1"/>
    </row>
    <row r="117" spans="2:10" x14ac:dyDescent="0.35">
      <c r="B117" s="66">
        <f>'3.1 Gofynion optimaidd N ycnwd '!B117</f>
        <v>0</v>
      </c>
      <c r="C117" s="66">
        <f>'3.1 Gofynion optimaidd N ycnwd '!C117</f>
        <v>0</v>
      </c>
      <c r="D117" s="1"/>
      <c r="E117" s="66" t="str">
        <f>'3.1 Gofynion optimaidd N ycnwd '!F117</f>
        <v>(Blank)</v>
      </c>
      <c r="F117" s="66">
        <f>'3.1 Gofynion optimaidd N ycnwd '!L117</f>
        <v>0</v>
      </c>
      <c r="G117" s="66">
        <f>'3.2 N sydd ar gael'!Q347</f>
        <v>0</v>
      </c>
      <c r="H117" s="66">
        <f t="shared" si="1"/>
        <v>0</v>
      </c>
      <c r="I117" s="1"/>
      <c r="J117" s="1"/>
    </row>
    <row r="118" spans="2:10" x14ac:dyDescent="0.35">
      <c r="B118" s="66">
        <f>'3.1 Gofynion optimaidd N ycnwd '!B118</f>
        <v>0</v>
      </c>
      <c r="C118" s="66">
        <f>'3.1 Gofynion optimaidd N ycnwd '!C118</f>
        <v>0</v>
      </c>
      <c r="D118" s="1"/>
      <c r="E118" s="66" t="str">
        <f>'3.1 Gofynion optimaidd N ycnwd '!F118</f>
        <v>(Blank)</v>
      </c>
      <c r="F118" s="66">
        <f>'3.1 Gofynion optimaidd N ycnwd '!L118</f>
        <v>0</v>
      </c>
      <c r="G118" s="66">
        <f>'3.2 N sydd ar gael'!Q350</f>
        <v>0</v>
      </c>
      <c r="H118" s="66">
        <f t="shared" ref="H118" si="2">F118-G118</f>
        <v>0</v>
      </c>
      <c r="I118" s="1"/>
      <c r="J118" s="1"/>
    </row>
    <row r="119" spans="2:10" x14ac:dyDescent="0.35">
      <c r="B119" s="66">
        <f>'3.1 Gofynion optimaidd N ycnwd '!B119</f>
        <v>0</v>
      </c>
      <c r="C119" s="66">
        <f>'3.1 Gofynion optimaidd N ycnwd '!C119</f>
        <v>0</v>
      </c>
      <c r="D119" s="1"/>
      <c r="E119" s="66" t="str">
        <f>'3.1 Gofynion optimaidd N ycnwd '!F119</f>
        <v>(Blank)</v>
      </c>
      <c r="F119" s="66">
        <f>'3.1 Gofynion optimaidd N ycnwd '!L119</f>
        <v>0</v>
      </c>
      <c r="G119" s="66">
        <f>'3.2 N sydd ar gael'!Q353</f>
        <v>0</v>
      </c>
      <c r="H119" s="66">
        <f t="shared" ref="H119:H128" si="3">F119-G119</f>
        <v>0</v>
      </c>
      <c r="I119" s="1"/>
      <c r="J119" s="1"/>
    </row>
    <row r="120" spans="2:10" x14ac:dyDescent="0.35">
      <c r="B120" s="66">
        <f>'3.1 Gofynion optimaidd N ycnwd '!B120</f>
        <v>0</v>
      </c>
      <c r="C120" s="66">
        <f>'3.1 Gofynion optimaidd N ycnwd '!C120</f>
        <v>0</v>
      </c>
      <c r="D120" s="1"/>
      <c r="E120" s="66" t="str">
        <f>'3.1 Gofynion optimaidd N ycnwd '!F120</f>
        <v>(Blank)</v>
      </c>
      <c r="F120" s="66">
        <f>'3.1 Gofynion optimaidd N ycnwd '!L120</f>
        <v>0</v>
      </c>
      <c r="G120" s="66">
        <f>'3.2 N sydd ar gael'!Q356</f>
        <v>0</v>
      </c>
      <c r="H120" s="66">
        <f t="shared" si="3"/>
        <v>0</v>
      </c>
      <c r="I120" s="1"/>
      <c r="J120" s="1"/>
    </row>
    <row r="121" spans="2:10" x14ac:dyDescent="0.35">
      <c r="B121" s="66">
        <f>'3.1 Gofynion optimaidd N ycnwd '!B121</f>
        <v>0</v>
      </c>
      <c r="C121" s="66">
        <f>'3.1 Gofynion optimaidd N ycnwd '!C121</f>
        <v>0</v>
      </c>
      <c r="D121" s="1"/>
      <c r="E121" s="66" t="str">
        <f>'3.1 Gofynion optimaidd N ycnwd '!F121</f>
        <v>(Blank)</v>
      </c>
      <c r="F121" s="66">
        <f>'3.1 Gofynion optimaidd N ycnwd '!L121</f>
        <v>0</v>
      </c>
      <c r="G121" s="66">
        <f>'3.2 N sydd ar gael'!Q359</f>
        <v>0</v>
      </c>
      <c r="H121" s="66">
        <f t="shared" si="3"/>
        <v>0</v>
      </c>
      <c r="I121" s="1"/>
      <c r="J121" s="1"/>
    </row>
    <row r="122" spans="2:10" x14ac:dyDescent="0.35">
      <c r="B122" s="66">
        <f>'3.1 Gofynion optimaidd N ycnwd '!B122</f>
        <v>0</v>
      </c>
      <c r="C122" s="66">
        <f>'3.1 Gofynion optimaidd N ycnwd '!C122</f>
        <v>0</v>
      </c>
      <c r="D122" s="1"/>
      <c r="E122" s="66" t="str">
        <f>'3.1 Gofynion optimaidd N ycnwd '!F122</f>
        <v>(Blank)</v>
      </c>
      <c r="F122" s="66">
        <f>'3.1 Gofynion optimaidd N ycnwd '!L122</f>
        <v>0</v>
      </c>
      <c r="G122" s="66">
        <f>'3.2 N sydd ar gael'!Q362</f>
        <v>0</v>
      </c>
      <c r="H122" s="66">
        <f t="shared" si="3"/>
        <v>0</v>
      </c>
      <c r="I122" s="1"/>
      <c r="J122" s="1"/>
    </row>
    <row r="123" spans="2:10" x14ac:dyDescent="0.35">
      <c r="B123" s="66">
        <f>'3.1 Gofynion optimaidd N ycnwd '!B123</f>
        <v>0</v>
      </c>
      <c r="C123" s="66">
        <f>'3.1 Gofynion optimaidd N ycnwd '!C123</f>
        <v>0</v>
      </c>
      <c r="D123" s="1"/>
      <c r="E123" s="66" t="str">
        <f>'3.1 Gofynion optimaidd N ycnwd '!F123</f>
        <v>(Blank)</v>
      </c>
      <c r="F123" s="66">
        <f>'3.1 Gofynion optimaidd N ycnwd '!L123</f>
        <v>0</v>
      </c>
      <c r="G123" s="66">
        <f>'3.2 N sydd ar gael'!Q365</f>
        <v>0</v>
      </c>
      <c r="H123" s="66">
        <f t="shared" si="3"/>
        <v>0</v>
      </c>
      <c r="I123" s="1"/>
      <c r="J123" s="1"/>
    </row>
    <row r="124" spans="2:10" x14ac:dyDescent="0.35">
      <c r="B124" s="66">
        <f>'3.1 Gofynion optimaidd N ycnwd '!B124</f>
        <v>0</v>
      </c>
      <c r="C124" s="66">
        <f>'3.1 Gofynion optimaidd N ycnwd '!C124</f>
        <v>0</v>
      </c>
      <c r="D124" s="1"/>
      <c r="E124" s="66" t="str">
        <f>'3.1 Gofynion optimaidd N ycnwd '!F124</f>
        <v>(Blank)</v>
      </c>
      <c r="F124" s="66">
        <f>'3.1 Gofynion optimaidd N ycnwd '!L124</f>
        <v>0</v>
      </c>
      <c r="G124" s="66">
        <f>'3.2 N sydd ar gael'!Q368</f>
        <v>0</v>
      </c>
      <c r="H124" s="66">
        <f t="shared" si="3"/>
        <v>0</v>
      </c>
      <c r="I124" s="1"/>
      <c r="J124" s="1"/>
    </row>
    <row r="125" spans="2:10" x14ac:dyDescent="0.35">
      <c r="B125" s="66">
        <f>'3.1 Gofynion optimaidd N ycnwd '!B125</f>
        <v>0</v>
      </c>
      <c r="C125" s="66">
        <f>'3.1 Gofynion optimaidd N ycnwd '!C125</f>
        <v>0</v>
      </c>
      <c r="D125" s="1"/>
      <c r="E125" s="66" t="str">
        <f>'3.1 Gofynion optimaidd N ycnwd '!F125</f>
        <v>(Blank)</v>
      </c>
      <c r="F125" s="66">
        <f>'3.1 Gofynion optimaidd N ycnwd '!L125</f>
        <v>0</v>
      </c>
      <c r="G125" s="66">
        <f>'3.2 N sydd ar gael'!Q371</f>
        <v>0</v>
      </c>
      <c r="H125" s="66">
        <f t="shared" si="3"/>
        <v>0</v>
      </c>
      <c r="I125" s="1"/>
      <c r="J125" s="1"/>
    </row>
    <row r="126" spans="2:10" x14ac:dyDescent="0.35">
      <c r="B126" s="66">
        <f>'3.1 Gofynion optimaidd N ycnwd '!B126</f>
        <v>0</v>
      </c>
      <c r="C126" s="66">
        <f>'3.1 Gofynion optimaidd N ycnwd '!C126</f>
        <v>0</v>
      </c>
      <c r="D126" s="1"/>
      <c r="E126" s="66" t="str">
        <f>'3.1 Gofynion optimaidd N ycnwd '!F126</f>
        <v>(Blank)</v>
      </c>
      <c r="F126" s="66">
        <f>'3.1 Gofynion optimaidd N ycnwd '!L126</f>
        <v>0</v>
      </c>
      <c r="G126" s="66">
        <f>'3.2 N sydd ar gael'!Q374</f>
        <v>0</v>
      </c>
      <c r="H126" s="66">
        <f t="shared" si="3"/>
        <v>0</v>
      </c>
      <c r="I126" s="1"/>
      <c r="J126" s="1"/>
    </row>
    <row r="127" spans="2:10" x14ac:dyDescent="0.35">
      <c r="B127" s="66">
        <f>'3.1 Gofynion optimaidd N ycnwd '!B127</f>
        <v>0</v>
      </c>
      <c r="C127" s="66">
        <f>'3.1 Gofynion optimaidd N ycnwd '!C127</f>
        <v>0</v>
      </c>
      <c r="D127" s="1"/>
      <c r="E127" s="66" t="str">
        <f>'3.1 Gofynion optimaidd N ycnwd '!F127</f>
        <v>(Blank)</v>
      </c>
      <c r="F127" s="66">
        <f>'3.1 Gofynion optimaidd N ycnwd '!L127</f>
        <v>0</v>
      </c>
      <c r="G127" s="66">
        <f>'3.2 N sydd ar gael'!Q377</f>
        <v>0</v>
      </c>
      <c r="H127" s="66">
        <f t="shared" si="3"/>
        <v>0</v>
      </c>
      <c r="I127" s="1"/>
      <c r="J127" s="1"/>
    </row>
    <row r="128" spans="2:10" x14ac:dyDescent="0.35">
      <c r="B128" s="66">
        <f>'3.1 Gofynion optimaidd N ycnwd '!B128</f>
        <v>0</v>
      </c>
      <c r="C128" s="66">
        <f>'3.1 Gofynion optimaidd N ycnwd '!C128</f>
        <v>0</v>
      </c>
      <c r="D128" s="1"/>
      <c r="E128" s="66" t="str">
        <f>'3.1 Gofynion optimaidd N ycnwd '!F128</f>
        <v>(Blank)</v>
      </c>
      <c r="F128" s="66">
        <f>'3.1 Gofynion optimaidd N ycnwd '!L128</f>
        <v>0</v>
      </c>
      <c r="G128" s="66">
        <f>'3.2 N sydd ar gael'!Q380</f>
        <v>0</v>
      </c>
      <c r="H128" s="66">
        <f t="shared" si="3"/>
        <v>0</v>
      </c>
      <c r="I128" s="1"/>
      <c r="J128" s="1"/>
    </row>
  </sheetData>
  <sheetProtection algorithmName="SHA-512" hashValue="2QiztkP0jM3i9SBT6o37gOGFj6Pv6wP4dkQLvI2btiR+T+SWga8HZ3jQz5rQcC0c0youJzZb/TxtKt/GfsfQ/Q==" saltValue="vTtmO6PGbWfuynVyZDDI5Q==" spinCount="100000" sheet="1" selectLockedCells="1"/>
  <hyperlinks>
    <hyperlink ref="H1" r:id="rId1" location="Trosolwg!C5" display="../../Farming Connect/Workbook/Copy of Gweithlyfr Fferm - Rheoliadau Adnoddau Dwr (Rheoli Llygredd Amaethyddol) (Cymru) 2021 V2_.xlsx - Trosolwg!C5" xr:uid="{0FA2C047-AC19-42EE-933E-5F6892680413}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381"/>
  <sheetViews>
    <sheetView zoomScale="80" zoomScaleNormal="80" workbookViewId="0">
      <pane xSplit="2" ySplit="6" topLeftCell="C7" activePane="bottomRight" state="frozen"/>
      <selection activeCell="I1" sqref="I1"/>
      <selection pane="topRight" activeCell="I1" sqref="I1"/>
      <selection pane="bottomLeft" activeCell="I1" sqref="I1"/>
      <selection pane="bottomRight" activeCell="F13" sqref="F13:F15"/>
    </sheetView>
  </sheetViews>
  <sheetFormatPr defaultColWidth="9.23046875" defaultRowHeight="15.5" x14ac:dyDescent="0.35"/>
  <cols>
    <col min="1" max="1" width="4.3828125" style="16" customWidth="1"/>
    <col min="2" max="2" width="23.84375" style="16" customWidth="1"/>
    <col min="3" max="3" width="19" style="16" customWidth="1"/>
    <col min="4" max="4" width="16.23046875" style="16" customWidth="1"/>
    <col min="5" max="5" width="17.15234375" style="16" customWidth="1"/>
    <col min="6" max="6" width="12.61328125" style="16" customWidth="1"/>
    <col min="7" max="7" width="13.69140625" style="16" customWidth="1"/>
    <col min="8" max="8" width="14.69140625" style="16" customWidth="1"/>
    <col min="9" max="9" width="20.3828125" style="16" customWidth="1"/>
    <col min="10" max="10" width="30.23046875" style="16" customWidth="1"/>
    <col min="11" max="11" width="14.69140625" style="16" customWidth="1"/>
    <col min="12" max="12" width="20.4609375" style="16" customWidth="1"/>
    <col min="13" max="13" width="17.53515625" style="16" customWidth="1"/>
    <col min="14" max="14" width="21.3828125" style="16" customWidth="1"/>
    <col min="15" max="15" width="15" style="16" customWidth="1"/>
    <col min="16" max="16" width="23.3828125" style="16" customWidth="1"/>
    <col min="17" max="17" width="10.84375" style="16" customWidth="1"/>
    <col min="18" max="18" width="0" style="16" hidden="1" customWidth="1"/>
    <col min="19" max="19" width="18.23046875" style="16" hidden="1" customWidth="1"/>
    <col min="20" max="21" width="9.23046875" style="16" hidden="1" customWidth="1"/>
    <col min="22" max="16384" width="9.23046875" style="16"/>
  </cols>
  <sheetData>
    <row r="1" spans="1:20" x14ac:dyDescent="0.35">
      <c r="A1"/>
      <c r="B1" s="31" t="s">
        <v>203</v>
      </c>
      <c r="C1"/>
      <c r="D1"/>
      <c r="E1"/>
      <c r="F1"/>
      <c r="G1"/>
      <c r="H1"/>
      <c r="I1"/>
      <c r="J1"/>
      <c r="K1"/>
      <c r="L1" s="8" t="s">
        <v>459</v>
      </c>
      <c r="M1" s="8"/>
      <c r="N1"/>
      <c r="O1"/>
      <c r="P1"/>
      <c r="Q1"/>
      <c r="R1"/>
    </row>
    <row r="2" spans="1:20" x14ac:dyDescent="0.35">
      <c r="A2"/>
      <c r="B2" s="275" t="s">
        <v>106</v>
      </c>
      <c r="C2" s="275"/>
      <c r="D2" s="275"/>
      <c r="E2" s="275"/>
      <c r="F2" s="275"/>
      <c r="G2" s="275"/>
      <c r="H2" s="275"/>
      <c r="I2" s="275"/>
      <c r="J2"/>
      <c r="K2"/>
      <c r="L2" s="8"/>
      <c r="M2" s="8"/>
      <c r="N2"/>
      <c r="O2"/>
      <c r="P2"/>
      <c r="Q2"/>
      <c r="R2"/>
    </row>
    <row r="3" spans="1:20" x14ac:dyDescent="0.35">
      <c r="A3"/>
      <c r="B3" s="275" t="s">
        <v>107</v>
      </c>
      <c r="C3" s="275"/>
      <c r="D3" s="275"/>
      <c r="E3" s="275"/>
      <c r="F3" s="275"/>
      <c r="G3" s="275"/>
      <c r="H3" s="275"/>
      <c r="I3" s="275"/>
      <c r="J3"/>
      <c r="K3"/>
      <c r="L3" s="8"/>
      <c r="M3" s="8"/>
      <c r="N3"/>
      <c r="O3"/>
      <c r="P3"/>
      <c r="Q3"/>
      <c r="R3"/>
    </row>
    <row r="4" spans="1:20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0" ht="31.5" customHeight="1" x14ac:dyDescent="0.35">
      <c r="A5"/>
      <c r="B5" s="272" t="s">
        <v>204</v>
      </c>
      <c r="C5" s="276"/>
      <c r="D5" s="276"/>
      <c r="E5" s="276"/>
      <c r="F5" s="277" t="s">
        <v>212</v>
      </c>
      <c r="G5" s="278"/>
      <c r="H5" s="278"/>
      <c r="I5" s="278"/>
      <c r="J5" s="278"/>
      <c r="K5" s="278"/>
      <c r="L5" s="278"/>
      <c r="M5" s="279"/>
      <c r="N5" s="248" t="s">
        <v>221</v>
      </c>
      <c r="O5" s="248"/>
      <c r="P5" s="273" t="s">
        <v>218</v>
      </c>
      <c r="Q5" s="272" t="s">
        <v>219</v>
      </c>
      <c r="R5" s="97"/>
    </row>
    <row r="6" spans="1:20" ht="63" customHeight="1" x14ac:dyDescent="0.35">
      <c r="A6"/>
      <c r="B6" s="272"/>
      <c r="C6" s="49" t="s">
        <v>205</v>
      </c>
      <c r="D6" s="14" t="s">
        <v>206</v>
      </c>
      <c r="E6" s="14" t="s">
        <v>207</v>
      </c>
      <c r="F6" s="123" t="s">
        <v>208</v>
      </c>
      <c r="G6" s="14" t="s">
        <v>209</v>
      </c>
      <c r="H6" s="14" t="s">
        <v>210</v>
      </c>
      <c r="I6" s="14" t="s">
        <v>211</v>
      </c>
      <c r="J6" s="49" t="s">
        <v>193</v>
      </c>
      <c r="K6" s="123" t="s">
        <v>213</v>
      </c>
      <c r="L6" s="14" t="s">
        <v>214</v>
      </c>
      <c r="M6" s="14" t="s">
        <v>215</v>
      </c>
      <c r="N6" s="14" t="s">
        <v>216</v>
      </c>
      <c r="O6" s="14" t="s">
        <v>217</v>
      </c>
      <c r="P6" s="274"/>
      <c r="Q6" s="272"/>
      <c r="R6" s="97"/>
    </row>
    <row r="7" spans="1:20" x14ac:dyDescent="0.35">
      <c r="B7" s="254" t="str">
        <f>'3.1 Gofynion optimaidd N ycnwd '!B4</f>
        <v>Cae 1</v>
      </c>
      <c r="C7" s="260" t="str">
        <f>'3.2 N sydd ar gael'!E8</f>
        <v>Glaswellt - hyd at dri thoriad</v>
      </c>
      <c r="D7" s="257"/>
      <c r="E7" s="260" t="s">
        <v>220</v>
      </c>
      <c r="F7" s="280">
        <f>'3.2 N sydd ar gael'!D8</f>
        <v>3.7</v>
      </c>
      <c r="G7" s="121">
        <v>15</v>
      </c>
      <c r="H7" s="91">
        <v>44674</v>
      </c>
      <c r="I7" s="83" t="s">
        <v>81</v>
      </c>
      <c r="J7" s="83" t="s">
        <v>144</v>
      </c>
      <c r="K7" s="130">
        <f>VLOOKUP(J7,$S$9:$T$28,2, FALSE)</f>
        <v>2.6</v>
      </c>
      <c r="L7" s="83">
        <f>G7*K7</f>
        <v>39</v>
      </c>
      <c r="M7" s="263">
        <f>SUM(L7:L9)</f>
        <v>39</v>
      </c>
      <c r="N7" s="83"/>
      <c r="O7" s="83"/>
      <c r="P7" s="124">
        <f>'3.2 N sydd ar gael'!Q8</f>
        <v>57.160000000000004</v>
      </c>
      <c r="Q7" s="115">
        <f>SUM(O7:O9)+P7</f>
        <v>57.160000000000004</v>
      </c>
      <c r="R7" s="98"/>
    </row>
    <row r="8" spans="1:20" x14ac:dyDescent="0.35">
      <c r="B8" s="255"/>
      <c r="C8" s="261"/>
      <c r="D8" s="258"/>
      <c r="E8" s="258"/>
      <c r="F8" s="281"/>
      <c r="G8" s="121"/>
      <c r="H8" s="83"/>
      <c r="I8" s="83"/>
      <c r="J8" s="83" t="s">
        <v>4</v>
      </c>
      <c r="K8" s="130">
        <f>VLOOKUP(J8,$S$9:$T$28,2, FALSE)</f>
        <v>0</v>
      </c>
      <c r="L8" s="83">
        <f t="shared" ref="L8:L9" si="0">G8*K8</f>
        <v>0</v>
      </c>
      <c r="M8" s="264"/>
      <c r="N8" s="83"/>
      <c r="O8" s="83"/>
      <c r="P8" s="125"/>
      <c r="Q8" s="116"/>
      <c r="R8" s="98"/>
    </row>
    <row r="9" spans="1:20" x14ac:dyDescent="0.35">
      <c r="B9" s="256"/>
      <c r="C9" s="262"/>
      <c r="D9" s="259"/>
      <c r="E9" s="259"/>
      <c r="F9" s="282"/>
      <c r="G9" s="121"/>
      <c r="H9" s="83"/>
      <c r="I9" s="83"/>
      <c r="J9" s="83" t="s">
        <v>4</v>
      </c>
      <c r="K9" s="130">
        <f>VLOOKUP(J9,$S$9:$T$28,2, FALSE)</f>
        <v>0</v>
      </c>
      <c r="L9" s="83">
        <f t="shared" si="0"/>
        <v>0</v>
      </c>
      <c r="M9" s="265"/>
      <c r="N9" s="83"/>
      <c r="O9" s="83"/>
      <c r="P9" s="126"/>
      <c r="Q9" s="117"/>
      <c r="R9" s="98"/>
      <c r="S9" t="s">
        <v>137</v>
      </c>
      <c r="T9">
        <v>6</v>
      </c>
    </row>
    <row r="10" spans="1:20" x14ac:dyDescent="0.35">
      <c r="B10" s="239">
        <f>'3.1 Gofynion optimaidd N ycnwd '!B5</f>
        <v>0</v>
      </c>
      <c r="C10" s="269" t="str">
        <f>'3.2 N sydd ar gael'!E11</f>
        <v>(Blank)</v>
      </c>
      <c r="D10" s="245"/>
      <c r="E10" s="245"/>
      <c r="F10" s="266">
        <f>'3.2 N sydd ar gael'!D11</f>
        <v>0</v>
      </c>
      <c r="G10" s="122"/>
      <c r="H10" s="1"/>
      <c r="I10" s="1"/>
      <c r="J10" s="1" t="s">
        <v>4</v>
      </c>
      <c r="K10" s="131">
        <f>VLOOKUP(J10,$S$9:$T$28,2, FALSE)</f>
        <v>0</v>
      </c>
      <c r="L10" s="66">
        <f>G10*K10</f>
        <v>0</v>
      </c>
      <c r="M10" s="263">
        <f>SUM(L10:L12)</f>
        <v>0</v>
      </c>
      <c r="N10" s="1"/>
      <c r="O10" s="1"/>
      <c r="P10" s="127">
        <f>'3.2 N sydd ar gael'!Q11</f>
        <v>0</v>
      </c>
      <c r="Q10" s="115">
        <f t="shared" ref="Q10:Q70" si="1">SUM(O10:O12)+P10</f>
        <v>0</v>
      </c>
      <c r="S10" t="s">
        <v>138</v>
      </c>
      <c r="T10">
        <v>7</v>
      </c>
    </row>
    <row r="11" spans="1:20" x14ac:dyDescent="0.35">
      <c r="B11" s="240"/>
      <c r="C11" s="270"/>
      <c r="D11" s="246"/>
      <c r="E11" s="246"/>
      <c r="F11" s="267"/>
      <c r="G11" s="122"/>
      <c r="H11" s="1"/>
      <c r="I11" s="1"/>
      <c r="J11" s="1" t="s">
        <v>4</v>
      </c>
      <c r="K11" s="131">
        <f t="shared" ref="K11:K74" si="2">VLOOKUP(J11,$S$9:$T$28,2, FALSE)</f>
        <v>0</v>
      </c>
      <c r="L11" s="66">
        <f t="shared" ref="L11:L74" si="3">G11*K11</f>
        <v>0</v>
      </c>
      <c r="M11" s="264"/>
      <c r="N11" s="1"/>
      <c r="O11" s="1"/>
      <c r="P11" s="128"/>
      <c r="Q11" s="116"/>
      <c r="S11" t="s">
        <v>139</v>
      </c>
      <c r="T11">
        <v>7</v>
      </c>
    </row>
    <row r="12" spans="1:20" x14ac:dyDescent="0.35">
      <c r="B12" s="241"/>
      <c r="C12" s="271"/>
      <c r="D12" s="247"/>
      <c r="E12" s="247"/>
      <c r="F12" s="268"/>
      <c r="G12" s="122"/>
      <c r="H12" s="1"/>
      <c r="I12" s="1"/>
      <c r="J12" s="1" t="s">
        <v>4</v>
      </c>
      <c r="K12" s="131">
        <f t="shared" si="2"/>
        <v>0</v>
      </c>
      <c r="L12" s="66">
        <f>G12*K12</f>
        <v>0</v>
      </c>
      <c r="M12" s="265"/>
      <c r="N12" s="1"/>
      <c r="O12" s="1"/>
      <c r="P12" s="129"/>
      <c r="Q12" s="117"/>
      <c r="S12" t="s">
        <v>140</v>
      </c>
      <c r="T12">
        <v>6.5</v>
      </c>
    </row>
    <row r="13" spans="1:20" x14ac:dyDescent="0.35">
      <c r="B13" s="239">
        <f>'3.1 Gofynion optimaidd N ycnwd '!B6</f>
        <v>0</v>
      </c>
      <c r="C13" s="269" t="str">
        <f>'3.2 N sydd ar gael'!E14</f>
        <v>(Blank)</v>
      </c>
      <c r="D13" s="245"/>
      <c r="E13" s="245"/>
      <c r="F13" s="266">
        <f>'3.2 N sydd ar gael'!D14</f>
        <v>0</v>
      </c>
      <c r="G13" s="122"/>
      <c r="H13" s="1"/>
      <c r="I13" s="1"/>
      <c r="J13" s="1" t="s">
        <v>4</v>
      </c>
      <c r="K13" s="131">
        <f t="shared" si="2"/>
        <v>0</v>
      </c>
      <c r="L13" s="66">
        <f t="shared" si="3"/>
        <v>0</v>
      </c>
      <c r="M13" s="263">
        <f>SUM(L13:L15)</f>
        <v>0</v>
      </c>
      <c r="N13" s="1"/>
      <c r="O13" s="1"/>
      <c r="P13" s="127">
        <f>'3.2 N sydd ar gael'!Q14</f>
        <v>0</v>
      </c>
      <c r="Q13" s="115">
        <f t="shared" si="1"/>
        <v>0</v>
      </c>
      <c r="S13" t="s">
        <v>141</v>
      </c>
      <c r="T13">
        <v>7</v>
      </c>
    </row>
    <row r="14" spans="1:20" x14ac:dyDescent="0.35">
      <c r="B14" s="240"/>
      <c r="C14" s="270"/>
      <c r="D14" s="246"/>
      <c r="E14" s="246"/>
      <c r="F14" s="267"/>
      <c r="G14" s="122"/>
      <c r="H14" s="1"/>
      <c r="I14" s="1"/>
      <c r="J14" s="1" t="s">
        <v>4</v>
      </c>
      <c r="K14" s="131">
        <f t="shared" si="2"/>
        <v>0</v>
      </c>
      <c r="L14" s="66">
        <f>G14*K14</f>
        <v>0</v>
      </c>
      <c r="M14" s="264"/>
      <c r="N14" s="1"/>
      <c r="O14" s="1"/>
      <c r="P14" s="128"/>
      <c r="Q14" s="116"/>
      <c r="S14" t="s">
        <v>142</v>
      </c>
      <c r="T14">
        <v>19</v>
      </c>
    </row>
    <row r="15" spans="1:20" x14ac:dyDescent="0.35">
      <c r="B15" s="241"/>
      <c r="C15" s="271"/>
      <c r="D15" s="247"/>
      <c r="E15" s="247"/>
      <c r="F15" s="268"/>
      <c r="G15" s="122"/>
      <c r="H15" s="1"/>
      <c r="I15" s="1"/>
      <c r="J15" s="1" t="s">
        <v>4</v>
      </c>
      <c r="K15" s="131">
        <f t="shared" si="2"/>
        <v>0</v>
      </c>
      <c r="L15" s="66">
        <f t="shared" si="3"/>
        <v>0</v>
      </c>
      <c r="M15" s="265"/>
      <c r="N15" s="1"/>
      <c r="O15" s="1"/>
      <c r="P15" s="129"/>
      <c r="Q15" s="117"/>
      <c r="S15" t="s">
        <v>143</v>
      </c>
      <c r="T15">
        <v>10</v>
      </c>
    </row>
    <row r="16" spans="1:20" x14ac:dyDescent="0.35">
      <c r="B16" s="239">
        <f>'3.1 Gofynion optimaidd N ycnwd '!B7</f>
        <v>0</v>
      </c>
      <c r="C16" s="269" t="str">
        <f>'3.2 N sydd ar gael'!E17</f>
        <v>(Blank)</v>
      </c>
      <c r="D16" s="245"/>
      <c r="E16" s="245"/>
      <c r="F16" s="266">
        <f>'3.2 N sydd ar gael'!D17</f>
        <v>0</v>
      </c>
      <c r="G16" s="122"/>
      <c r="H16" s="1"/>
      <c r="I16" s="1"/>
      <c r="J16" s="1" t="s">
        <v>4</v>
      </c>
      <c r="K16" s="131">
        <f t="shared" si="2"/>
        <v>0</v>
      </c>
      <c r="L16" s="66">
        <f t="shared" si="3"/>
        <v>0</v>
      </c>
      <c r="M16" s="263">
        <f>SUM(L16:L18)</f>
        <v>0</v>
      </c>
      <c r="N16" s="1"/>
      <c r="O16" s="1"/>
      <c r="P16" s="127">
        <f>'3.2 N sydd ar gael'!Q17</f>
        <v>0</v>
      </c>
      <c r="Q16" s="118">
        <f t="shared" si="1"/>
        <v>0</v>
      </c>
      <c r="S16" t="s">
        <v>144</v>
      </c>
      <c r="T16">
        <v>2.6</v>
      </c>
    </row>
    <row r="17" spans="2:20" x14ac:dyDescent="0.35">
      <c r="B17" s="240"/>
      <c r="C17" s="270"/>
      <c r="D17" s="246"/>
      <c r="E17" s="246"/>
      <c r="F17" s="267"/>
      <c r="G17" s="122"/>
      <c r="H17" s="1"/>
      <c r="I17" s="1"/>
      <c r="J17" s="1" t="s">
        <v>4</v>
      </c>
      <c r="K17" s="131">
        <f t="shared" si="2"/>
        <v>0</v>
      </c>
      <c r="L17" s="66">
        <f t="shared" si="3"/>
        <v>0</v>
      </c>
      <c r="M17" s="264"/>
      <c r="N17" s="1"/>
      <c r="O17" s="1"/>
      <c r="P17" s="128"/>
      <c r="Q17" s="119"/>
      <c r="S17" t="s">
        <v>145</v>
      </c>
      <c r="T17">
        <v>3.6</v>
      </c>
    </row>
    <row r="18" spans="2:20" x14ac:dyDescent="0.35">
      <c r="B18" s="241"/>
      <c r="C18" s="271"/>
      <c r="D18" s="247"/>
      <c r="E18" s="247"/>
      <c r="F18" s="268"/>
      <c r="G18" s="122"/>
      <c r="H18" s="1"/>
      <c r="I18" s="1"/>
      <c r="J18" s="1" t="s">
        <v>4</v>
      </c>
      <c r="K18" s="131">
        <f t="shared" si="2"/>
        <v>0</v>
      </c>
      <c r="L18" s="66">
        <f t="shared" si="3"/>
        <v>0</v>
      </c>
      <c r="M18" s="265"/>
      <c r="N18" s="1"/>
      <c r="O18" s="1"/>
      <c r="P18" s="129"/>
      <c r="Q18" s="120"/>
      <c r="S18" t="s">
        <v>146</v>
      </c>
      <c r="T18">
        <v>1.5</v>
      </c>
    </row>
    <row r="19" spans="2:20" x14ac:dyDescent="0.35">
      <c r="B19" s="239">
        <f>'3.1 Gofynion optimaidd N ycnwd '!B8</f>
        <v>0</v>
      </c>
      <c r="C19" s="269" t="str">
        <f>'3.2 N sydd ar gael'!E20</f>
        <v>(Blank)</v>
      </c>
      <c r="D19" s="245"/>
      <c r="E19" s="245"/>
      <c r="F19" s="266">
        <f>'3.2 N sydd ar gael'!D20</f>
        <v>0</v>
      </c>
      <c r="G19" s="122"/>
      <c r="H19" s="1"/>
      <c r="I19" s="1"/>
      <c r="J19" s="1" t="s">
        <v>4</v>
      </c>
      <c r="K19" s="131">
        <f t="shared" si="2"/>
        <v>0</v>
      </c>
      <c r="L19" s="66">
        <f t="shared" si="3"/>
        <v>0</v>
      </c>
      <c r="M19" s="263">
        <f>SUM(L19:L21)</f>
        <v>0</v>
      </c>
      <c r="N19" s="1"/>
      <c r="O19" s="1"/>
      <c r="P19" s="127">
        <f>'3.2 N sydd ar gael'!Q20</f>
        <v>0</v>
      </c>
      <c r="Q19" s="115">
        <f t="shared" si="1"/>
        <v>0</v>
      </c>
      <c r="S19" t="s">
        <v>147</v>
      </c>
      <c r="T19">
        <v>2</v>
      </c>
    </row>
    <row r="20" spans="2:20" x14ac:dyDescent="0.35">
      <c r="B20" s="240"/>
      <c r="C20" s="270"/>
      <c r="D20" s="246"/>
      <c r="E20" s="246"/>
      <c r="F20" s="267"/>
      <c r="G20" s="122"/>
      <c r="H20" s="1"/>
      <c r="I20" s="1"/>
      <c r="J20" s="1" t="s">
        <v>4</v>
      </c>
      <c r="K20" s="131">
        <f t="shared" si="2"/>
        <v>0</v>
      </c>
      <c r="L20" s="66">
        <f t="shared" si="3"/>
        <v>0</v>
      </c>
      <c r="M20" s="264"/>
      <c r="N20" s="1"/>
      <c r="O20" s="1"/>
      <c r="P20" s="128"/>
      <c r="Q20" s="116"/>
      <c r="S20" t="s">
        <v>148</v>
      </c>
      <c r="T20">
        <v>3</v>
      </c>
    </row>
    <row r="21" spans="2:20" x14ac:dyDescent="0.35">
      <c r="B21" s="241"/>
      <c r="C21" s="271"/>
      <c r="D21" s="247"/>
      <c r="E21" s="247"/>
      <c r="F21" s="268"/>
      <c r="G21" s="122"/>
      <c r="H21" s="1"/>
      <c r="I21" s="1"/>
      <c r="J21" s="1" t="s">
        <v>4</v>
      </c>
      <c r="K21" s="131">
        <f t="shared" si="2"/>
        <v>0</v>
      </c>
      <c r="L21" s="66">
        <f t="shared" si="3"/>
        <v>0</v>
      </c>
      <c r="M21" s="265"/>
      <c r="N21" s="1"/>
      <c r="O21" s="1"/>
      <c r="P21" s="129"/>
      <c r="Q21" s="117"/>
      <c r="S21" t="s">
        <v>149</v>
      </c>
      <c r="T21">
        <v>4</v>
      </c>
    </row>
    <row r="22" spans="2:20" x14ac:dyDescent="0.35">
      <c r="B22" s="239">
        <f>'3.1 Gofynion optimaidd N ycnwd '!B9</f>
        <v>0</v>
      </c>
      <c r="C22" s="269" t="str">
        <f>'3.2 N sydd ar gael'!E23</f>
        <v>(Blank)</v>
      </c>
      <c r="D22" s="245"/>
      <c r="E22" s="245"/>
      <c r="F22" s="266">
        <f>'3.2 N sydd ar gael'!D23</f>
        <v>0</v>
      </c>
      <c r="G22" s="122"/>
      <c r="H22" s="1"/>
      <c r="I22" s="1"/>
      <c r="J22" s="1" t="s">
        <v>4</v>
      </c>
      <c r="K22" s="131">
        <f t="shared" si="2"/>
        <v>0</v>
      </c>
      <c r="L22" s="66">
        <f t="shared" si="3"/>
        <v>0</v>
      </c>
      <c r="M22" s="263">
        <f>SUM(L22:L24)</f>
        <v>0</v>
      </c>
      <c r="N22" s="1"/>
      <c r="O22" s="1"/>
      <c r="P22" s="127">
        <f>'3.2 N sydd ar gael'!Q23</f>
        <v>0</v>
      </c>
      <c r="Q22" s="115">
        <f t="shared" si="1"/>
        <v>0</v>
      </c>
      <c r="S22" t="s">
        <v>150</v>
      </c>
      <c r="T22">
        <v>3.6</v>
      </c>
    </row>
    <row r="23" spans="2:20" x14ac:dyDescent="0.35">
      <c r="B23" s="240"/>
      <c r="C23" s="270"/>
      <c r="D23" s="246"/>
      <c r="E23" s="246"/>
      <c r="F23" s="267"/>
      <c r="G23" s="122"/>
      <c r="H23" s="1"/>
      <c r="I23" s="1"/>
      <c r="J23" s="1" t="s">
        <v>4</v>
      </c>
      <c r="K23" s="131">
        <f t="shared" si="2"/>
        <v>0</v>
      </c>
      <c r="L23" s="66">
        <f t="shared" si="3"/>
        <v>0</v>
      </c>
      <c r="M23" s="264"/>
      <c r="N23" s="1"/>
      <c r="O23" s="1"/>
      <c r="P23" s="128"/>
      <c r="Q23" s="116"/>
      <c r="S23" t="s">
        <v>151</v>
      </c>
      <c r="T23">
        <v>5</v>
      </c>
    </row>
    <row r="24" spans="2:20" x14ac:dyDescent="0.35">
      <c r="B24" s="241"/>
      <c r="C24" s="271"/>
      <c r="D24" s="247"/>
      <c r="E24" s="247"/>
      <c r="F24" s="268"/>
      <c r="G24" s="122"/>
      <c r="H24" s="1"/>
      <c r="I24" s="1"/>
      <c r="J24" s="1" t="s">
        <v>4</v>
      </c>
      <c r="K24" s="131">
        <f t="shared" si="2"/>
        <v>0</v>
      </c>
      <c r="L24" s="66">
        <f t="shared" si="3"/>
        <v>0</v>
      </c>
      <c r="M24" s="265"/>
      <c r="N24" s="1"/>
      <c r="O24" s="1"/>
      <c r="P24" s="129"/>
      <c r="Q24" s="117"/>
      <c r="S24" s="136" t="s">
        <v>152</v>
      </c>
      <c r="T24">
        <v>0.5</v>
      </c>
    </row>
    <row r="25" spans="2:20" x14ac:dyDescent="0.35">
      <c r="B25" s="239">
        <f>'3.1 Gofynion optimaidd N ycnwd '!B10</f>
        <v>0</v>
      </c>
      <c r="C25" s="269" t="str">
        <f>'3.2 N sydd ar gael'!E26</f>
        <v>(Blank)</v>
      </c>
      <c r="D25" s="245"/>
      <c r="E25" s="245"/>
      <c r="F25" s="266">
        <f>'3.2 N sydd ar gael'!D26</f>
        <v>0</v>
      </c>
      <c r="G25" s="122"/>
      <c r="H25" s="1"/>
      <c r="I25" s="1"/>
      <c r="J25" s="1" t="s">
        <v>4</v>
      </c>
      <c r="K25" s="131">
        <f t="shared" si="2"/>
        <v>0</v>
      </c>
      <c r="L25" s="66">
        <f t="shared" si="3"/>
        <v>0</v>
      </c>
      <c r="M25" s="263">
        <f>SUM(L25:L27)</f>
        <v>0</v>
      </c>
      <c r="N25" s="1"/>
      <c r="O25" s="1"/>
      <c r="P25" s="127">
        <f>'3.2 N sydd ar gael'!Q26</f>
        <v>0</v>
      </c>
      <c r="Q25" s="115">
        <f t="shared" si="1"/>
        <v>0</v>
      </c>
      <c r="S25" t="s">
        <v>153</v>
      </c>
      <c r="T25">
        <v>6</v>
      </c>
    </row>
    <row r="26" spans="2:20" x14ac:dyDescent="0.35">
      <c r="B26" s="240"/>
      <c r="C26" s="270"/>
      <c r="D26" s="246"/>
      <c r="E26" s="246"/>
      <c r="F26" s="267"/>
      <c r="G26" s="122"/>
      <c r="H26" s="1"/>
      <c r="I26" s="1"/>
      <c r="J26" s="1" t="s">
        <v>4</v>
      </c>
      <c r="K26" s="131">
        <f t="shared" si="2"/>
        <v>0</v>
      </c>
      <c r="L26" s="66">
        <f t="shared" si="3"/>
        <v>0</v>
      </c>
      <c r="M26" s="264"/>
      <c r="N26" s="1"/>
      <c r="O26" s="1"/>
      <c r="P26" s="128"/>
      <c r="Q26" s="116"/>
      <c r="S26" t="s">
        <v>154</v>
      </c>
      <c r="T26">
        <v>3.6</v>
      </c>
    </row>
    <row r="27" spans="2:20" x14ac:dyDescent="0.35">
      <c r="B27" s="241"/>
      <c r="C27" s="271"/>
      <c r="D27" s="247"/>
      <c r="E27" s="247"/>
      <c r="F27" s="268"/>
      <c r="G27" s="122"/>
      <c r="H27" s="1"/>
      <c r="I27" s="1"/>
      <c r="J27" s="1" t="s">
        <v>4</v>
      </c>
      <c r="K27" s="131">
        <f t="shared" si="2"/>
        <v>0</v>
      </c>
      <c r="L27" s="66">
        <f t="shared" si="3"/>
        <v>0</v>
      </c>
      <c r="M27" s="265"/>
      <c r="N27" s="1"/>
      <c r="O27" s="1"/>
      <c r="P27" s="129"/>
      <c r="Q27" s="117"/>
      <c r="S27" t="s">
        <v>4</v>
      </c>
      <c r="T27">
        <v>0</v>
      </c>
    </row>
    <row r="28" spans="2:20" x14ac:dyDescent="0.35">
      <c r="B28" s="239">
        <f>'3.1 Gofynion optimaidd N ycnwd '!B11</f>
        <v>0</v>
      </c>
      <c r="C28" s="269" t="str">
        <f>'3.2 N sydd ar gael'!E29</f>
        <v>(Blank)</v>
      </c>
      <c r="D28" s="245"/>
      <c r="E28" s="245"/>
      <c r="F28" s="266">
        <f>'3.2 N sydd ar gael'!D29</f>
        <v>0</v>
      </c>
      <c r="G28" s="122"/>
      <c r="H28" s="1"/>
      <c r="I28" s="1"/>
      <c r="J28" s="1" t="s">
        <v>4</v>
      </c>
      <c r="K28" s="131">
        <f t="shared" si="2"/>
        <v>0</v>
      </c>
      <c r="L28" s="66">
        <f t="shared" si="3"/>
        <v>0</v>
      </c>
      <c r="M28" s="263">
        <f>SUM(L28:L30)</f>
        <v>0</v>
      </c>
      <c r="N28" s="1"/>
      <c r="O28" s="1"/>
      <c r="P28" s="127">
        <f>'3.2 N sydd ar gael'!Q29</f>
        <v>0</v>
      </c>
      <c r="Q28" s="115">
        <f t="shared" si="1"/>
        <v>0</v>
      </c>
      <c r="S28" t="s">
        <v>78</v>
      </c>
      <c r="T28">
        <v>0</v>
      </c>
    </row>
    <row r="29" spans="2:20" x14ac:dyDescent="0.35">
      <c r="B29" s="240"/>
      <c r="C29" s="270"/>
      <c r="D29" s="246"/>
      <c r="E29" s="246"/>
      <c r="F29" s="267"/>
      <c r="G29" s="122"/>
      <c r="H29" s="1"/>
      <c r="I29" s="1"/>
      <c r="J29" s="1" t="s">
        <v>4</v>
      </c>
      <c r="K29" s="131">
        <f t="shared" si="2"/>
        <v>0</v>
      </c>
      <c r="L29" s="66">
        <f t="shared" si="3"/>
        <v>0</v>
      </c>
      <c r="M29" s="264"/>
      <c r="N29" s="1"/>
      <c r="O29" s="1"/>
      <c r="P29" s="128"/>
      <c r="Q29" s="116"/>
    </row>
    <row r="30" spans="2:20" x14ac:dyDescent="0.35">
      <c r="B30" s="241"/>
      <c r="C30" s="271"/>
      <c r="D30" s="247"/>
      <c r="E30" s="247"/>
      <c r="F30" s="268"/>
      <c r="G30" s="122"/>
      <c r="H30" s="1"/>
      <c r="I30" s="1"/>
      <c r="J30" s="1" t="s">
        <v>4</v>
      </c>
      <c r="K30" s="131">
        <f t="shared" si="2"/>
        <v>0</v>
      </c>
      <c r="L30" s="66">
        <f t="shared" si="3"/>
        <v>0</v>
      </c>
      <c r="M30" s="265"/>
      <c r="N30" s="1"/>
      <c r="O30" s="1"/>
      <c r="P30" s="129"/>
      <c r="Q30" s="117"/>
    </row>
    <row r="31" spans="2:20" x14ac:dyDescent="0.35">
      <c r="B31" s="239">
        <f>'3.1 Gofynion optimaidd N ycnwd '!B12</f>
        <v>0</v>
      </c>
      <c r="C31" s="269" t="str">
        <f>'3.2 N sydd ar gael'!E32</f>
        <v>(Blank)</v>
      </c>
      <c r="D31" s="245"/>
      <c r="E31" s="245"/>
      <c r="F31" s="266">
        <f>'3.2 N sydd ar gael'!D32</f>
        <v>0</v>
      </c>
      <c r="G31" s="122"/>
      <c r="H31" s="1"/>
      <c r="I31" s="1"/>
      <c r="J31" s="1" t="s">
        <v>4</v>
      </c>
      <c r="K31" s="131">
        <f t="shared" si="2"/>
        <v>0</v>
      </c>
      <c r="L31" s="66">
        <f t="shared" si="3"/>
        <v>0</v>
      </c>
      <c r="M31" s="263">
        <f>SUM(L31:L33)</f>
        <v>0</v>
      </c>
      <c r="N31" s="1"/>
      <c r="O31" s="1"/>
      <c r="P31" s="127">
        <f>'3.2 N sydd ar gael'!Q32</f>
        <v>0</v>
      </c>
      <c r="Q31" s="115">
        <f t="shared" si="1"/>
        <v>0</v>
      </c>
    </row>
    <row r="32" spans="2:20" x14ac:dyDescent="0.35">
      <c r="B32" s="240"/>
      <c r="C32" s="270"/>
      <c r="D32" s="246"/>
      <c r="E32" s="246"/>
      <c r="F32" s="267"/>
      <c r="G32" s="122"/>
      <c r="H32" s="1"/>
      <c r="I32" s="1"/>
      <c r="J32" s="1" t="s">
        <v>4</v>
      </c>
      <c r="K32" s="131">
        <f t="shared" si="2"/>
        <v>0</v>
      </c>
      <c r="L32" s="66">
        <f t="shared" si="3"/>
        <v>0</v>
      </c>
      <c r="M32" s="264"/>
      <c r="N32" s="1"/>
      <c r="O32" s="1"/>
      <c r="P32" s="128"/>
      <c r="Q32" s="116"/>
    </row>
    <row r="33" spans="2:17" x14ac:dyDescent="0.35">
      <c r="B33" s="241"/>
      <c r="C33" s="271"/>
      <c r="D33" s="247"/>
      <c r="E33" s="247"/>
      <c r="F33" s="268"/>
      <c r="G33" s="122"/>
      <c r="H33" s="1"/>
      <c r="I33" s="1"/>
      <c r="J33" s="1" t="s">
        <v>4</v>
      </c>
      <c r="K33" s="131">
        <f t="shared" si="2"/>
        <v>0</v>
      </c>
      <c r="L33" s="66">
        <f t="shared" si="3"/>
        <v>0</v>
      </c>
      <c r="M33" s="265"/>
      <c r="N33" s="1"/>
      <c r="O33" s="1"/>
      <c r="P33" s="129"/>
      <c r="Q33" s="117"/>
    </row>
    <row r="34" spans="2:17" x14ac:dyDescent="0.35">
      <c r="B34" s="239">
        <f>'3.1 Gofynion optimaidd N ycnwd '!B13</f>
        <v>0</v>
      </c>
      <c r="C34" s="269" t="str">
        <f>'3.2 N sydd ar gael'!E35</f>
        <v>(Blank)</v>
      </c>
      <c r="D34" s="245"/>
      <c r="E34" s="245"/>
      <c r="F34" s="266">
        <f>'3.2 N sydd ar gael'!D35</f>
        <v>0</v>
      </c>
      <c r="G34" s="122"/>
      <c r="H34" s="1"/>
      <c r="I34" s="1"/>
      <c r="J34" s="1" t="s">
        <v>4</v>
      </c>
      <c r="K34" s="131">
        <f t="shared" si="2"/>
        <v>0</v>
      </c>
      <c r="L34" s="66">
        <f t="shared" si="3"/>
        <v>0</v>
      </c>
      <c r="M34" s="263">
        <f>SUM(L34:L36)</f>
        <v>0</v>
      </c>
      <c r="N34" s="1"/>
      <c r="O34" s="1"/>
      <c r="P34" s="127">
        <f>'3.2 N sydd ar gael'!Q35</f>
        <v>0</v>
      </c>
      <c r="Q34" s="115">
        <f t="shared" si="1"/>
        <v>0</v>
      </c>
    </row>
    <row r="35" spans="2:17" x14ac:dyDescent="0.35">
      <c r="B35" s="240"/>
      <c r="C35" s="270"/>
      <c r="D35" s="246"/>
      <c r="E35" s="246"/>
      <c r="F35" s="267"/>
      <c r="G35" s="122"/>
      <c r="H35" s="1"/>
      <c r="I35" s="1"/>
      <c r="J35" s="1" t="s">
        <v>4</v>
      </c>
      <c r="K35" s="131">
        <f t="shared" si="2"/>
        <v>0</v>
      </c>
      <c r="L35" s="66">
        <f t="shared" si="3"/>
        <v>0</v>
      </c>
      <c r="M35" s="264"/>
      <c r="N35" s="1"/>
      <c r="O35" s="1"/>
      <c r="P35" s="128"/>
      <c r="Q35" s="116"/>
    </row>
    <row r="36" spans="2:17" x14ac:dyDescent="0.35">
      <c r="B36" s="241"/>
      <c r="C36" s="271"/>
      <c r="D36" s="247"/>
      <c r="E36" s="247"/>
      <c r="F36" s="268"/>
      <c r="G36" s="122"/>
      <c r="H36" s="1"/>
      <c r="I36" s="1"/>
      <c r="J36" s="1" t="s">
        <v>4</v>
      </c>
      <c r="K36" s="131">
        <f t="shared" si="2"/>
        <v>0</v>
      </c>
      <c r="L36" s="66">
        <f t="shared" si="3"/>
        <v>0</v>
      </c>
      <c r="M36" s="265"/>
      <c r="N36" s="1"/>
      <c r="O36" s="1"/>
      <c r="P36" s="129"/>
      <c r="Q36" s="117"/>
    </row>
    <row r="37" spans="2:17" x14ac:dyDescent="0.35">
      <c r="B37" s="239">
        <f>'3.1 Gofynion optimaidd N ycnwd '!B14</f>
        <v>0</v>
      </c>
      <c r="C37" s="269" t="str">
        <f>'3.2 N sydd ar gael'!E38</f>
        <v>(Blank)</v>
      </c>
      <c r="D37" s="245"/>
      <c r="E37" s="245"/>
      <c r="F37" s="266">
        <f>'3.2 N sydd ar gael'!D38</f>
        <v>0</v>
      </c>
      <c r="G37" s="122"/>
      <c r="H37" s="1"/>
      <c r="I37" s="1"/>
      <c r="J37" s="1" t="s">
        <v>4</v>
      </c>
      <c r="K37" s="131">
        <f t="shared" si="2"/>
        <v>0</v>
      </c>
      <c r="L37" s="66">
        <f t="shared" si="3"/>
        <v>0</v>
      </c>
      <c r="M37" s="263">
        <f>SUM(L37:L39)</f>
        <v>0</v>
      </c>
      <c r="N37" s="1"/>
      <c r="O37" s="1"/>
      <c r="P37" s="127">
        <f>'3.2 N sydd ar gael'!Q38</f>
        <v>0</v>
      </c>
      <c r="Q37" s="115">
        <f t="shared" si="1"/>
        <v>0</v>
      </c>
    </row>
    <row r="38" spans="2:17" x14ac:dyDescent="0.35">
      <c r="B38" s="240"/>
      <c r="C38" s="270"/>
      <c r="D38" s="246"/>
      <c r="E38" s="246"/>
      <c r="F38" s="267"/>
      <c r="G38" s="122"/>
      <c r="H38" s="1"/>
      <c r="I38" s="1"/>
      <c r="J38" s="1" t="s">
        <v>4</v>
      </c>
      <c r="K38" s="131">
        <f t="shared" si="2"/>
        <v>0</v>
      </c>
      <c r="L38" s="66">
        <f t="shared" si="3"/>
        <v>0</v>
      </c>
      <c r="M38" s="264"/>
      <c r="N38" s="1"/>
      <c r="O38" s="1"/>
      <c r="P38" s="128"/>
      <c r="Q38" s="116"/>
    </row>
    <row r="39" spans="2:17" x14ac:dyDescent="0.35">
      <c r="B39" s="241"/>
      <c r="C39" s="271"/>
      <c r="D39" s="247"/>
      <c r="E39" s="247"/>
      <c r="F39" s="268"/>
      <c r="G39" s="122"/>
      <c r="H39" s="1"/>
      <c r="I39" s="1"/>
      <c r="J39" s="1" t="s">
        <v>4</v>
      </c>
      <c r="K39" s="131">
        <f t="shared" si="2"/>
        <v>0</v>
      </c>
      <c r="L39" s="66">
        <f t="shared" si="3"/>
        <v>0</v>
      </c>
      <c r="M39" s="265"/>
      <c r="N39" s="1"/>
      <c r="O39" s="1"/>
      <c r="P39" s="129"/>
      <c r="Q39" s="117"/>
    </row>
    <row r="40" spans="2:17" x14ac:dyDescent="0.35">
      <c r="B40" s="239">
        <f>'3.1 Gofynion optimaidd N ycnwd '!B15</f>
        <v>0</v>
      </c>
      <c r="C40" s="269" t="str">
        <f>'3.2 N sydd ar gael'!E41</f>
        <v>(Blank)</v>
      </c>
      <c r="D40" s="245"/>
      <c r="E40" s="245"/>
      <c r="F40" s="266">
        <f>'3.2 N sydd ar gael'!D41</f>
        <v>0</v>
      </c>
      <c r="G40" s="122"/>
      <c r="H40" s="1"/>
      <c r="I40" s="1"/>
      <c r="J40" s="1" t="s">
        <v>4</v>
      </c>
      <c r="K40" s="131">
        <f t="shared" si="2"/>
        <v>0</v>
      </c>
      <c r="L40" s="66">
        <f t="shared" si="3"/>
        <v>0</v>
      </c>
      <c r="M40" s="263">
        <f>SUM(L40:L42)</f>
        <v>0</v>
      </c>
      <c r="N40" s="1"/>
      <c r="O40" s="1"/>
      <c r="P40" s="127">
        <f>'3.2 N sydd ar gael'!Q41</f>
        <v>0</v>
      </c>
      <c r="Q40" s="115">
        <f t="shared" si="1"/>
        <v>0</v>
      </c>
    </row>
    <row r="41" spans="2:17" x14ac:dyDescent="0.35">
      <c r="B41" s="240"/>
      <c r="C41" s="270"/>
      <c r="D41" s="246"/>
      <c r="E41" s="246"/>
      <c r="F41" s="267"/>
      <c r="G41" s="122"/>
      <c r="H41" s="1"/>
      <c r="I41" s="1"/>
      <c r="J41" s="1" t="s">
        <v>4</v>
      </c>
      <c r="K41" s="131">
        <f t="shared" si="2"/>
        <v>0</v>
      </c>
      <c r="L41" s="66">
        <f t="shared" si="3"/>
        <v>0</v>
      </c>
      <c r="M41" s="264"/>
      <c r="N41" s="1"/>
      <c r="O41" s="1"/>
      <c r="P41" s="128"/>
      <c r="Q41" s="116"/>
    </row>
    <row r="42" spans="2:17" x14ac:dyDescent="0.35">
      <c r="B42" s="241"/>
      <c r="C42" s="271"/>
      <c r="D42" s="247"/>
      <c r="E42" s="247"/>
      <c r="F42" s="268"/>
      <c r="G42" s="122"/>
      <c r="H42" s="1"/>
      <c r="I42" s="1"/>
      <c r="J42" s="1" t="s">
        <v>4</v>
      </c>
      <c r="K42" s="131">
        <f t="shared" si="2"/>
        <v>0</v>
      </c>
      <c r="L42" s="66">
        <f t="shared" si="3"/>
        <v>0</v>
      </c>
      <c r="M42" s="265"/>
      <c r="N42" s="1"/>
      <c r="O42" s="1"/>
      <c r="P42" s="129"/>
      <c r="Q42" s="117"/>
    </row>
    <row r="43" spans="2:17" x14ac:dyDescent="0.35">
      <c r="B43" s="239">
        <f>'3.1 Gofynion optimaidd N ycnwd '!B16</f>
        <v>0</v>
      </c>
      <c r="C43" s="269" t="str">
        <f>'3.2 N sydd ar gael'!E44</f>
        <v>(Blank)</v>
      </c>
      <c r="D43" s="245"/>
      <c r="E43" s="245"/>
      <c r="F43" s="266">
        <f>'3.2 N sydd ar gael'!D44</f>
        <v>0</v>
      </c>
      <c r="G43" s="122"/>
      <c r="H43" s="1"/>
      <c r="I43" s="1"/>
      <c r="J43" s="1" t="s">
        <v>4</v>
      </c>
      <c r="K43" s="131">
        <f t="shared" si="2"/>
        <v>0</v>
      </c>
      <c r="L43" s="66">
        <f t="shared" si="3"/>
        <v>0</v>
      </c>
      <c r="M43" s="263">
        <f>SUM(L43:L45)</f>
        <v>0</v>
      </c>
      <c r="N43" s="1"/>
      <c r="O43" s="1"/>
      <c r="P43" s="127">
        <f>'3.2 N sydd ar gael'!Q44</f>
        <v>0</v>
      </c>
      <c r="Q43" s="115">
        <f t="shared" si="1"/>
        <v>0</v>
      </c>
    </row>
    <row r="44" spans="2:17" x14ac:dyDescent="0.35">
      <c r="B44" s="240"/>
      <c r="C44" s="270"/>
      <c r="D44" s="246"/>
      <c r="E44" s="246"/>
      <c r="F44" s="267"/>
      <c r="G44" s="122"/>
      <c r="H44" s="1"/>
      <c r="I44" s="1"/>
      <c r="J44" s="1" t="s">
        <v>4</v>
      </c>
      <c r="K44" s="131">
        <f t="shared" si="2"/>
        <v>0</v>
      </c>
      <c r="L44" s="66">
        <f t="shared" si="3"/>
        <v>0</v>
      </c>
      <c r="M44" s="264"/>
      <c r="N44" s="1"/>
      <c r="O44" s="1"/>
      <c r="P44" s="128"/>
      <c r="Q44" s="116"/>
    </row>
    <row r="45" spans="2:17" x14ac:dyDescent="0.35">
      <c r="B45" s="241"/>
      <c r="C45" s="271"/>
      <c r="D45" s="247"/>
      <c r="E45" s="247"/>
      <c r="F45" s="268"/>
      <c r="G45" s="122"/>
      <c r="H45" s="1"/>
      <c r="I45" s="1"/>
      <c r="J45" s="1" t="s">
        <v>4</v>
      </c>
      <c r="K45" s="131">
        <f t="shared" si="2"/>
        <v>0</v>
      </c>
      <c r="L45" s="66">
        <f t="shared" si="3"/>
        <v>0</v>
      </c>
      <c r="M45" s="265"/>
      <c r="N45" s="1"/>
      <c r="O45" s="1"/>
      <c r="P45" s="129"/>
      <c r="Q45" s="117"/>
    </row>
    <row r="46" spans="2:17" x14ac:dyDescent="0.35">
      <c r="B46" s="239">
        <f>'3.1 Gofynion optimaidd N ycnwd '!B17</f>
        <v>0</v>
      </c>
      <c r="C46" s="269" t="str">
        <f>'3.2 N sydd ar gael'!E47</f>
        <v>(Blank)</v>
      </c>
      <c r="D46" s="245"/>
      <c r="E46" s="245"/>
      <c r="F46" s="266">
        <f>'3.2 N sydd ar gael'!D47</f>
        <v>0</v>
      </c>
      <c r="G46" s="122"/>
      <c r="H46" s="1"/>
      <c r="I46" s="1"/>
      <c r="J46" s="1" t="s">
        <v>4</v>
      </c>
      <c r="K46" s="131">
        <f t="shared" si="2"/>
        <v>0</v>
      </c>
      <c r="L46" s="66">
        <f t="shared" si="3"/>
        <v>0</v>
      </c>
      <c r="M46" s="263">
        <f>SUM(L46:L48)</f>
        <v>0</v>
      </c>
      <c r="N46" s="1"/>
      <c r="O46" s="1"/>
      <c r="P46" s="127">
        <f>'3.2 N sydd ar gael'!Q47</f>
        <v>0</v>
      </c>
      <c r="Q46" s="115">
        <f t="shared" si="1"/>
        <v>0</v>
      </c>
    </row>
    <row r="47" spans="2:17" x14ac:dyDescent="0.35">
      <c r="B47" s="240"/>
      <c r="C47" s="270"/>
      <c r="D47" s="246"/>
      <c r="E47" s="246"/>
      <c r="F47" s="267"/>
      <c r="G47" s="122"/>
      <c r="H47" s="1"/>
      <c r="I47" s="1"/>
      <c r="J47" s="1" t="s">
        <v>4</v>
      </c>
      <c r="K47" s="131">
        <f t="shared" si="2"/>
        <v>0</v>
      </c>
      <c r="L47" s="66">
        <f t="shared" si="3"/>
        <v>0</v>
      </c>
      <c r="M47" s="264"/>
      <c r="N47" s="1"/>
      <c r="O47" s="1"/>
      <c r="P47" s="128"/>
      <c r="Q47" s="116"/>
    </row>
    <row r="48" spans="2:17" x14ac:dyDescent="0.35">
      <c r="B48" s="241"/>
      <c r="C48" s="271"/>
      <c r="D48" s="247"/>
      <c r="E48" s="247"/>
      <c r="F48" s="268"/>
      <c r="G48" s="122"/>
      <c r="H48" s="1"/>
      <c r="I48" s="1"/>
      <c r="J48" s="1" t="s">
        <v>4</v>
      </c>
      <c r="K48" s="131">
        <f t="shared" si="2"/>
        <v>0</v>
      </c>
      <c r="L48" s="66">
        <f t="shared" si="3"/>
        <v>0</v>
      </c>
      <c r="M48" s="265"/>
      <c r="N48" s="1"/>
      <c r="O48" s="1"/>
      <c r="P48" s="129"/>
      <c r="Q48" s="117"/>
    </row>
    <row r="49" spans="2:17" x14ac:dyDescent="0.35">
      <c r="B49" s="239">
        <f>'3.1 Gofynion optimaidd N ycnwd '!B18</f>
        <v>0</v>
      </c>
      <c r="C49" s="269" t="str">
        <f>'3.2 N sydd ar gael'!E50</f>
        <v>(Blank)</v>
      </c>
      <c r="D49" s="245"/>
      <c r="E49" s="245"/>
      <c r="F49" s="266">
        <f>'3.2 N sydd ar gael'!D50</f>
        <v>0</v>
      </c>
      <c r="G49" s="122"/>
      <c r="H49" s="1"/>
      <c r="I49" s="1"/>
      <c r="J49" s="1" t="s">
        <v>4</v>
      </c>
      <c r="K49" s="131">
        <f t="shared" si="2"/>
        <v>0</v>
      </c>
      <c r="L49" s="66">
        <f t="shared" si="3"/>
        <v>0</v>
      </c>
      <c r="M49" s="263">
        <f>SUM(L49:L51)</f>
        <v>0</v>
      </c>
      <c r="N49" s="1"/>
      <c r="O49" s="1"/>
      <c r="P49" s="127">
        <f>'3.2 N sydd ar gael'!Q50</f>
        <v>0</v>
      </c>
      <c r="Q49" s="115">
        <f t="shared" si="1"/>
        <v>0</v>
      </c>
    </row>
    <row r="50" spans="2:17" x14ac:dyDescent="0.35">
      <c r="B50" s="240"/>
      <c r="C50" s="270"/>
      <c r="D50" s="246"/>
      <c r="E50" s="246"/>
      <c r="F50" s="267"/>
      <c r="G50" s="122"/>
      <c r="H50" s="1"/>
      <c r="I50" s="1"/>
      <c r="J50" s="1" t="s">
        <v>4</v>
      </c>
      <c r="K50" s="131">
        <f t="shared" si="2"/>
        <v>0</v>
      </c>
      <c r="L50" s="66">
        <f t="shared" si="3"/>
        <v>0</v>
      </c>
      <c r="M50" s="264"/>
      <c r="N50" s="1"/>
      <c r="O50" s="1"/>
      <c r="P50" s="128"/>
      <c r="Q50" s="116"/>
    </row>
    <row r="51" spans="2:17" x14ac:dyDescent="0.35">
      <c r="B51" s="241"/>
      <c r="C51" s="271"/>
      <c r="D51" s="247"/>
      <c r="E51" s="247"/>
      <c r="F51" s="268"/>
      <c r="G51" s="122"/>
      <c r="H51" s="1"/>
      <c r="I51" s="1"/>
      <c r="J51" s="1" t="s">
        <v>4</v>
      </c>
      <c r="K51" s="131">
        <f t="shared" si="2"/>
        <v>0</v>
      </c>
      <c r="L51" s="66">
        <f t="shared" si="3"/>
        <v>0</v>
      </c>
      <c r="M51" s="265"/>
      <c r="N51" s="1"/>
      <c r="O51" s="1"/>
      <c r="P51" s="129"/>
      <c r="Q51" s="117"/>
    </row>
    <row r="52" spans="2:17" x14ac:dyDescent="0.35">
      <c r="B52" s="239">
        <f>'3.1 Gofynion optimaidd N ycnwd '!B19</f>
        <v>0</v>
      </c>
      <c r="C52" s="269" t="str">
        <f>'3.2 N sydd ar gael'!E53</f>
        <v>(Blank)</v>
      </c>
      <c r="D52" s="245"/>
      <c r="E52" s="245"/>
      <c r="F52" s="266">
        <f>'3.2 N sydd ar gael'!D53</f>
        <v>0</v>
      </c>
      <c r="G52" s="122"/>
      <c r="H52" s="1"/>
      <c r="I52" s="1"/>
      <c r="J52" s="1" t="s">
        <v>4</v>
      </c>
      <c r="K52" s="131">
        <f t="shared" si="2"/>
        <v>0</v>
      </c>
      <c r="L52" s="66">
        <f t="shared" si="3"/>
        <v>0</v>
      </c>
      <c r="M52" s="263">
        <f>SUM(L52:L54)</f>
        <v>0</v>
      </c>
      <c r="N52" s="1"/>
      <c r="O52" s="1"/>
      <c r="P52" s="127">
        <f>'3.2 N sydd ar gael'!Q53</f>
        <v>0</v>
      </c>
      <c r="Q52" s="115">
        <f t="shared" si="1"/>
        <v>0</v>
      </c>
    </row>
    <row r="53" spans="2:17" x14ac:dyDescent="0.35">
      <c r="B53" s="240"/>
      <c r="C53" s="270"/>
      <c r="D53" s="246"/>
      <c r="E53" s="246"/>
      <c r="F53" s="267"/>
      <c r="G53" s="122"/>
      <c r="H53" s="1"/>
      <c r="I53" s="1"/>
      <c r="J53" s="1" t="s">
        <v>4</v>
      </c>
      <c r="K53" s="131">
        <f t="shared" si="2"/>
        <v>0</v>
      </c>
      <c r="L53" s="66">
        <f t="shared" si="3"/>
        <v>0</v>
      </c>
      <c r="M53" s="264"/>
      <c r="N53" s="1"/>
      <c r="O53" s="1"/>
      <c r="P53" s="128"/>
      <c r="Q53" s="116"/>
    </row>
    <row r="54" spans="2:17" x14ac:dyDescent="0.35">
      <c r="B54" s="241"/>
      <c r="C54" s="271"/>
      <c r="D54" s="247"/>
      <c r="E54" s="247"/>
      <c r="F54" s="268"/>
      <c r="G54" s="122"/>
      <c r="H54" s="1"/>
      <c r="I54" s="1"/>
      <c r="J54" s="1" t="s">
        <v>4</v>
      </c>
      <c r="K54" s="131">
        <f t="shared" si="2"/>
        <v>0</v>
      </c>
      <c r="L54" s="66">
        <f t="shared" si="3"/>
        <v>0</v>
      </c>
      <c r="M54" s="265"/>
      <c r="N54" s="1"/>
      <c r="O54" s="1"/>
      <c r="P54" s="129"/>
      <c r="Q54" s="117"/>
    </row>
    <row r="55" spans="2:17" x14ac:dyDescent="0.35">
      <c r="B55" s="239">
        <f>'3.1 Gofynion optimaidd N ycnwd '!B20</f>
        <v>0</v>
      </c>
      <c r="C55" s="269" t="str">
        <f>'3.2 N sydd ar gael'!E56</f>
        <v>(Blank)</v>
      </c>
      <c r="D55" s="245"/>
      <c r="E55" s="245"/>
      <c r="F55" s="266">
        <f>'3.2 N sydd ar gael'!D56</f>
        <v>0</v>
      </c>
      <c r="G55" s="122"/>
      <c r="H55" s="1"/>
      <c r="I55" s="1"/>
      <c r="J55" s="1" t="s">
        <v>4</v>
      </c>
      <c r="K55" s="131">
        <f t="shared" si="2"/>
        <v>0</v>
      </c>
      <c r="L55" s="66">
        <f t="shared" si="3"/>
        <v>0</v>
      </c>
      <c r="M55" s="263">
        <f>SUM(L55:L57)</f>
        <v>0</v>
      </c>
      <c r="N55" s="1"/>
      <c r="O55" s="1"/>
      <c r="P55" s="127">
        <f>'3.2 N sydd ar gael'!Q56</f>
        <v>0</v>
      </c>
      <c r="Q55" s="115">
        <f t="shared" si="1"/>
        <v>0</v>
      </c>
    </row>
    <row r="56" spans="2:17" x14ac:dyDescent="0.35">
      <c r="B56" s="240"/>
      <c r="C56" s="270"/>
      <c r="D56" s="246"/>
      <c r="E56" s="246"/>
      <c r="F56" s="267"/>
      <c r="G56" s="122"/>
      <c r="H56" s="1"/>
      <c r="I56" s="1"/>
      <c r="J56" s="1" t="s">
        <v>4</v>
      </c>
      <c r="K56" s="131">
        <f t="shared" si="2"/>
        <v>0</v>
      </c>
      <c r="L56" s="66">
        <f t="shared" si="3"/>
        <v>0</v>
      </c>
      <c r="M56" s="264"/>
      <c r="N56" s="1"/>
      <c r="O56" s="1"/>
      <c r="P56" s="128"/>
      <c r="Q56" s="116"/>
    </row>
    <row r="57" spans="2:17" x14ac:dyDescent="0.35">
      <c r="B57" s="241"/>
      <c r="C57" s="271"/>
      <c r="D57" s="247"/>
      <c r="E57" s="247"/>
      <c r="F57" s="268"/>
      <c r="G57" s="122"/>
      <c r="H57" s="1"/>
      <c r="I57" s="1"/>
      <c r="J57" s="1" t="s">
        <v>4</v>
      </c>
      <c r="K57" s="131">
        <f t="shared" si="2"/>
        <v>0</v>
      </c>
      <c r="L57" s="66">
        <f t="shared" si="3"/>
        <v>0</v>
      </c>
      <c r="M57" s="265"/>
      <c r="N57" s="1"/>
      <c r="O57" s="1"/>
      <c r="P57" s="129"/>
      <c r="Q57" s="117"/>
    </row>
    <row r="58" spans="2:17" x14ac:dyDescent="0.35">
      <c r="B58" s="239">
        <f>'3.1 Gofynion optimaidd N ycnwd '!B21</f>
        <v>0</v>
      </c>
      <c r="C58" s="269" t="str">
        <f>'3.2 N sydd ar gael'!E59</f>
        <v>(Blank)</v>
      </c>
      <c r="D58" s="245"/>
      <c r="E58" s="245"/>
      <c r="F58" s="266">
        <f>'3.2 N sydd ar gael'!D59</f>
        <v>0</v>
      </c>
      <c r="G58" s="122"/>
      <c r="H58" s="1"/>
      <c r="I58" s="1"/>
      <c r="J58" s="1" t="s">
        <v>4</v>
      </c>
      <c r="K58" s="131">
        <f t="shared" si="2"/>
        <v>0</v>
      </c>
      <c r="L58" s="66">
        <f t="shared" si="3"/>
        <v>0</v>
      </c>
      <c r="M58" s="263">
        <f>SUM(L58:L60)</f>
        <v>0</v>
      </c>
      <c r="N58" s="1"/>
      <c r="O58" s="1"/>
      <c r="P58" s="127">
        <f>'3.2 N sydd ar gael'!Q59</f>
        <v>0</v>
      </c>
      <c r="Q58" s="115">
        <f t="shared" si="1"/>
        <v>0</v>
      </c>
    </row>
    <row r="59" spans="2:17" x14ac:dyDescent="0.35">
      <c r="B59" s="240"/>
      <c r="C59" s="270"/>
      <c r="D59" s="246"/>
      <c r="E59" s="246"/>
      <c r="F59" s="267"/>
      <c r="G59" s="122"/>
      <c r="H59" s="1"/>
      <c r="I59" s="1"/>
      <c r="J59" s="1" t="s">
        <v>4</v>
      </c>
      <c r="K59" s="131">
        <f t="shared" si="2"/>
        <v>0</v>
      </c>
      <c r="L59" s="66">
        <f t="shared" si="3"/>
        <v>0</v>
      </c>
      <c r="M59" s="264"/>
      <c r="N59" s="1"/>
      <c r="O59" s="1"/>
      <c r="P59" s="128"/>
      <c r="Q59" s="116"/>
    </row>
    <row r="60" spans="2:17" x14ac:dyDescent="0.35">
      <c r="B60" s="241"/>
      <c r="C60" s="271"/>
      <c r="D60" s="247"/>
      <c r="E60" s="247"/>
      <c r="F60" s="268"/>
      <c r="G60" s="122"/>
      <c r="H60" s="1"/>
      <c r="I60" s="1"/>
      <c r="J60" s="1" t="s">
        <v>4</v>
      </c>
      <c r="K60" s="131">
        <f t="shared" si="2"/>
        <v>0</v>
      </c>
      <c r="L60" s="66">
        <f t="shared" si="3"/>
        <v>0</v>
      </c>
      <c r="M60" s="265"/>
      <c r="N60" s="1"/>
      <c r="O60" s="1"/>
      <c r="P60" s="129"/>
      <c r="Q60" s="117"/>
    </row>
    <row r="61" spans="2:17" x14ac:dyDescent="0.35">
      <c r="B61" s="239">
        <f>'3.1 Gofynion optimaidd N ycnwd '!B22</f>
        <v>0</v>
      </c>
      <c r="C61" s="269" t="str">
        <f>'3.2 N sydd ar gael'!E62</f>
        <v>(Blank)</v>
      </c>
      <c r="D61" s="245"/>
      <c r="E61" s="245"/>
      <c r="F61" s="266">
        <f>'3.2 N sydd ar gael'!D62</f>
        <v>0</v>
      </c>
      <c r="G61" s="122"/>
      <c r="H61" s="1"/>
      <c r="I61" s="1"/>
      <c r="J61" s="1" t="s">
        <v>4</v>
      </c>
      <c r="K61" s="131">
        <f t="shared" si="2"/>
        <v>0</v>
      </c>
      <c r="L61" s="66">
        <f t="shared" si="3"/>
        <v>0</v>
      </c>
      <c r="M61" s="263">
        <f>SUM(L61:L63)</f>
        <v>0</v>
      </c>
      <c r="N61" s="1"/>
      <c r="O61" s="1"/>
      <c r="P61" s="127">
        <f>'3.2 N sydd ar gael'!Q62</f>
        <v>0</v>
      </c>
      <c r="Q61" s="115">
        <f t="shared" si="1"/>
        <v>0</v>
      </c>
    </row>
    <row r="62" spans="2:17" x14ac:dyDescent="0.35">
      <c r="B62" s="240"/>
      <c r="C62" s="270"/>
      <c r="D62" s="246"/>
      <c r="E62" s="246"/>
      <c r="F62" s="267"/>
      <c r="G62" s="122"/>
      <c r="H62" s="1"/>
      <c r="I62" s="1"/>
      <c r="J62" s="1" t="s">
        <v>4</v>
      </c>
      <c r="K62" s="131">
        <f t="shared" si="2"/>
        <v>0</v>
      </c>
      <c r="L62" s="66">
        <f t="shared" si="3"/>
        <v>0</v>
      </c>
      <c r="M62" s="264"/>
      <c r="N62" s="1"/>
      <c r="O62" s="1"/>
      <c r="P62" s="128"/>
      <c r="Q62" s="116"/>
    </row>
    <row r="63" spans="2:17" x14ac:dyDescent="0.35">
      <c r="B63" s="241"/>
      <c r="C63" s="271"/>
      <c r="D63" s="247"/>
      <c r="E63" s="247"/>
      <c r="F63" s="268"/>
      <c r="G63" s="122"/>
      <c r="H63" s="1"/>
      <c r="I63" s="1"/>
      <c r="J63" s="1" t="s">
        <v>4</v>
      </c>
      <c r="K63" s="131">
        <f t="shared" si="2"/>
        <v>0</v>
      </c>
      <c r="L63" s="66">
        <f t="shared" si="3"/>
        <v>0</v>
      </c>
      <c r="M63" s="265"/>
      <c r="N63" s="1"/>
      <c r="O63" s="1"/>
      <c r="P63" s="129"/>
      <c r="Q63" s="117"/>
    </row>
    <row r="64" spans="2:17" x14ac:dyDescent="0.35">
      <c r="B64" s="239">
        <f>'3.1 Gofynion optimaidd N ycnwd '!B23</f>
        <v>0</v>
      </c>
      <c r="C64" s="269" t="str">
        <f>'3.2 N sydd ar gael'!E65</f>
        <v>(Blank)</v>
      </c>
      <c r="D64" s="245"/>
      <c r="E64" s="245"/>
      <c r="F64" s="266">
        <f>'3.2 N sydd ar gael'!D65</f>
        <v>0</v>
      </c>
      <c r="G64" s="122"/>
      <c r="H64" s="1"/>
      <c r="I64" s="1"/>
      <c r="J64" s="1" t="s">
        <v>4</v>
      </c>
      <c r="K64" s="131">
        <f t="shared" si="2"/>
        <v>0</v>
      </c>
      <c r="L64" s="66">
        <f t="shared" si="3"/>
        <v>0</v>
      </c>
      <c r="M64" s="263">
        <f>SUM(L64:L66)</f>
        <v>0</v>
      </c>
      <c r="N64" s="1"/>
      <c r="O64" s="1"/>
      <c r="P64" s="127">
        <f>'3.2 N sydd ar gael'!Q65</f>
        <v>0</v>
      </c>
      <c r="Q64" s="115">
        <f t="shared" si="1"/>
        <v>0</v>
      </c>
    </row>
    <row r="65" spans="2:17" x14ac:dyDescent="0.35">
      <c r="B65" s="240"/>
      <c r="C65" s="270"/>
      <c r="D65" s="246"/>
      <c r="E65" s="246"/>
      <c r="F65" s="267"/>
      <c r="G65" s="122"/>
      <c r="H65" s="1"/>
      <c r="I65" s="1"/>
      <c r="J65" s="1" t="s">
        <v>4</v>
      </c>
      <c r="K65" s="131">
        <f t="shared" si="2"/>
        <v>0</v>
      </c>
      <c r="L65" s="66">
        <f t="shared" si="3"/>
        <v>0</v>
      </c>
      <c r="M65" s="264"/>
      <c r="N65" s="1"/>
      <c r="O65" s="1"/>
      <c r="P65" s="128"/>
      <c r="Q65" s="116"/>
    </row>
    <row r="66" spans="2:17" x14ac:dyDescent="0.35">
      <c r="B66" s="241"/>
      <c r="C66" s="271"/>
      <c r="D66" s="247"/>
      <c r="E66" s="247"/>
      <c r="F66" s="268"/>
      <c r="G66" s="122"/>
      <c r="H66" s="1"/>
      <c r="I66" s="1"/>
      <c r="J66" s="1" t="s">
        <v>4</v>
      </c>
      <c r="K66" s="131">
        <f t="shared" si="2"/>
        <v>0</v>
      </c>
      <c r="L66" s="66">
        <f t="shared" si="3"/>
        <v>0</v>
      </c>
      <c r="M66" s="265"/>
      <c r="N66" s="1"/>
      <c r="O66" s="1"/>
      <c r="P66" s="129"/>
      <c r="Q66" s="117"/>
    </row>
    <row r="67" spans="2:17" x14ac:dyDescent="0.35">
      <c r="B67" s="239">
        <f>'3.1 Gofynion optimaidd N ycnwd '!B24</f>
        <v>0</v>
      </c>
      <c r="C67" s="269" t="str">
        <f>'3.2 N sydd ar gael'!E68</f>
        <v>(Blank)</v>
      </c>
      <c r="D67" s="245"/>
      <c r="E67" s="245"/>
      <c r="F67" s="266">
        <f>'3.2 N sydd ar gael'!D68</f>
        <v>0</v>
      </c>
      <c r="G67" s="122"/>
      <c r="H67" s="1"/>
      <c r="I67" s="1"/>
      <c r="J67" s="1" t="s">
        <v>4</v>
      </c>
      <c r="K67" s="131">
        <f t="shared" si="2"/>
        <v>0</v>
      </c>
      <c r="L67" s="66">
        <f t="shared" si="3"/>
        <v>0</v>
      </c>
      <c r="M67" s="263">
        <f>SUM(L67:L69)</f>
        <v>0</v>
      </c>
      <c r="N67" s="1"/>
      <c r="O67" s="1"/>
      <c r="P67" s="127">
        <f>'3.2 N sydd ar gael'!Q68</f>
        <v>0</v>
      </c>
      <c r="Q67" s="115">
        <f t="shared" si="1"/>
        <v>0</v>
      </c>
    </row>
    <row r="68" spans="2:17" x14ac:dyDescent="0.35">
      <c r="B68" s="240"/>
      <c r="C68" s="270"/>
      <c r="D68" s="246"/>
      <c r="E68" s="246"/>
      <c r="F68" s="267"/>
      <c r="G68" s="122"/>
      <c r="H68" s="1"/>
      <c r="I68" s="1"/>
      <c r="J68" s="1" t="s">
        <v>4</v>
      </c>
      <c r="K68" s="131">
        <f t="shared" si="2"/>
        <v>0</v>
      </c>
      <c r="L68" s="66">
        <f t="shared" si="3"/>
        <v>0</v>
      </c>
      <c r="M68" s="264"/>
      <c r="N68" s="1"/>
      <c r="O68" s="1"/>
      <c r="P68" s="128"/>
      <c r="Q68" s="116"/>
    </row>
    <row r="69" spans="2:17" x14ac:dyDescent="0.35">
      <c r="B69" s="241"/>
      <c r="C69" s="271"/>
      <c r="D69" s="247"/>
      <c r="E69" s="247"/>
      <c r="F69" s="268"/>
      <c r="G69" s="122"/>
      <c r="H69" s="1"/>
      <c r="I69" s="1"/>
      <c r="J69" s="1" t="s">
        <v>4</v>
      </c>
      <c r="K69" s="131">
        <f t="shared" si="2"/>
        <v>0</v>
      </c>
      <c r="L69" s="66">
        <f t="shared" si="3"/>
        <v>0</v>
      </c>
      <c r="M69" s="265"/>
      <c r="N69" s="1"/>
      <c r="O69" s="1"/>
      <c r="P69" s="129"/>
      <c r="Q69" s="117"/>
    </row>
    <row r="70" spans="2:17" x14ac:dyDescent="0.35">
      <c r="B70" s="239">
        <f>'3.1 Gofynion optimaidd N ycnwd '!B25</f>
        <v>0</v>
      </c>
      <c r="C70" s="269" t="str">
        <f>'3.2 N sydd ar gael'!E71</f>
        <v>(Blank)</v>
      </c>
      <c r="D70" s="245"/>
      <c r="E70" s="245"/>
      <c r="F70" s="266">
        <f>'3.2 N sydd ar gael'!D71</f>
        <v>0</v>
      </c>
      <c r="G70" s="122"/>
      <c r="H70" s="1"/>
      <c r="I70" s="1"/>
      <c r="J70" s="1" t="s">
        <v>4</v>
      </c>
      <c r="K70" s="131">
        <f t="shared" si="2"/>
        <v>0</v>
      </c>
      <c r="L70" s="66">
        <f t="shared" si="3"/>
        <v>0</v>
      </c>
      <c r="M70" s="263">
        <f>SUM(L70:L72)</f>
        <v>0</v>
      </c>
      <c r="N70" s="1"/>
      <c r="O70" s="1"/>
      <c r="P70" s="127">
        <f>'3.2 N sydd ar gael'!Q71</f>
        <v>0</v>
      </c>
      <c r="Q70" s="115">
        <f t="shared" si="1"/>
        <v>0</v>
      </c>
    </row>
    <row r="71" spans="2:17" x14ac:dyDescent="0.35">
      <c r="B71" s="240"/>
      <c r="C71" s="270"/>
      <c r="D71" s="246"/>
      <c r="E71" s="246"/>
      <c r="F71" s="267"/>
      <c r="G71" s="122"/>
      <c r="H71" s="1"/>
      <c r="I71" s="1"/>
      <c r="J71" s="1" t="s">
        <v>4</v>
      </c>
      <c r="K71" s="131">
        <f t="shared" si="2"/>
        <v>0</v>
      </c>
      <c r="L71" s="66">
        <f t="shared" si="3"/>
        <v>0</v>
      </c>
      <c r="M71" s="264"/>
      <c r="N71" s="1"/>
      <c r="O71" s="1"/>
      <c r="P71" s="128"/>
      <c r="Q71" s="116"/>
    </row>
    <row r="72" spans="2:17" x14ac:dyDescent="0.35">
      <c r="B72" s="241"/>
      <c r="C72" s="271"/>
      <c r="D72" s="247"/>
      <c r="E72" s="247"/>
      <c r="F72" s="268"/>
      <c r="G72" s="122"/>
      <c r="H72" s="1"/>
      <c r="I72" s="1"/>
      <c r="J72" s="1" t="s">
        <v>4</v>
      </c>
      <c r="K72" s="131">
        <f t="shared" si="2"/>
        <v>0</v>
      </c>
      <c r="L72" s="66">
        <f t="shared" si="3"/>
        <v>0</v>
      </c>
      <c r="M72" s="265"/>
      <c r="N72" s="1"/>
      <c r="O72" s="1"/>
      <c r="P72" s="129"/>
      <c r="Q72" s="117"/>
    </row>
    <row r="73" spans="2:17" x14ac:dyDescent="0.35">
      <c r="B73" s="239">
        <f>'3.1 Gofynion optimaidd N ycnwd '!B26</f>
        <v>0</v>
      </c>
      <c r="C73" s="269" t="str">
        <f>'3.2 N sydd ar gael'!E74</f>
        <v>(Blank)</v>
      </c>
      <c r="D73" s="245"/>
      <c r="E73" s="245"/>
      <c r="F73" s="266">
        <f>'3.2 N sydd ar gael'!D74</f>
        <v>0</v>
      </c>
      <c r="G73" s="122"/>
      <c r="H73" s="1"/>
      <c r="I73" s="1"/>
      <c r="J73" s="1" t="s">
        <v>4</v>
      </c>
      <c r="K73" s="131">
        <f t="shared" si="2"/>
        <v>0</v>
      </c>
      <c r="L73" s="66">
        <f t="shared" si="3"/>
        <v>0</v>
      </c>
      <c r="M73" s="263">
        <f>SUM(L73:L75)</f>
        <v>0</v>
      </c>
      <c r="N73" s="1"/>
      <c r="O73" s="1"/>
      <c r="P73" s="127">
        <f>'3.2 N sydd ar gael'!Q74</f>
        <v>0</v>
      </c>
      <c r="Q73" s="115">
        <f t="shared" ref="Q73:Q133" si="4">SUM(O73:O75)+P73</f>
        <v>0</v>
      </c>
    </row>
    <row r="74" spans="2:17" x14ac:dyDescent="0.35">
      <c r="B74" s="240"/>
      <c r="C74" s="270"/>
      <c r="D74" s="246"/>
      <c r="E74" s="246"/>
      <c r="F74" s="267"/>
      <c r="G74" s="122"/>
      <c r="H74" s="1"/>
      <c r="I74" s="1"/>
      <c r="J74" s="1" t="s">
        <v>4</v>
      </c>
      <c r="K74" s="131">
        <f t="shared" si="2"/>
        <v>0</v>
      </c>
      <c r="L74" s="66">
        <f t="shared" si="3"/>
        <v>0</v>
      </c>
      <c r="M74" s="264"/>
      <c r="N74" s="1"/>
      <c r="O74" s="1"/>
      <c r="P74" s="128"/>
      <c r="Q74" s="116"/>
    </row>
    <row r="75" spans="2:17" x14ac:dyDescent="0.35">
      <c r="B75" s="241"/>
      <c r="C75" s="271"/>
      <c r="D75" s="247"/>
      <c r="E75" s="247"/>
      <c r="F75" s="268"/>
      <c r="G75" s="122"/>
      <c r="H75" s="1"/>
      <c r="I75" s="1"/>
      <c r="J75" s="1" t="s">
        <v>4</v>
      </c>
      <c r="K75" s="131">
        <f t="shared" ref="K75:K138" si="5">VLOOKUP(J75,$S$9:$T$28,2, FALSE)</f>
        <v>0</v>
      </c>
      <c r="L75" s="66">
        <f t="shared" ref="L75:L138" si="6">G75*K75</f>
        <v>0</v>
      </c>
      <c r="M75" s="265"/>
      <c r="N75" s="1"/>
      <c r="O75" s="1"/>
      <c r="P75" s="129"/>
      <c r="Q75" s="117"/>
    </row>
    <row r="76" spans="2:17" x14ac:dyDescent="0.35">
      <c r="B76" s="239">
        <f>'3.1 Gofynion optimaidd N ycnwd '!B27</f>
        <v>0</v>
      </c>
      <c r="C76" s="269" t="str">
        <f>'3.2 N sydd ar gael'!E77</f>
        <v>(Blank)</v>
      </c>
      <c r="D76" s="245"/>
      <c r="E76" s="245"/>
      <c r="F76" s="266">
        <f>'3.2 N sydd ar gael'!D77</f>
        <v>0</v>
      </c>
      <c r="G76" s="122"/>
      <c r="H76" s="1"/>
      <c r="I76" s="1"/>
      <c r="J76" s="1" t="s">
        <v>4</v>
      </c>
      <c r="K76" s="131">
        <f t="shared" si="5"/>
        <v>0</v>
      </c>
      <c r="L76" s="66">
        <f t="shared" si="6"/>
        <v>0</v>
      </c>
      <c r="M76" s="263">
        <f>SUM(L76:L78)</f>
        <v>0</v>
      </c>
      <c r="N76" s="1"/>
      <c r="O76" s="1"/>
      <c r="P76" s="127">
        <f>'3.2 N sydd ar gael'!Q77</f>
        <v>0</v>
      </c>
      <c r="Q76" s="115">
        <f t="shared" si="4"/>
        <v>0</v>
      </c>
    </row>
    <row r="77" spans="2:17" x14ac:dyDescent="0.35">
      <c r="B77" s="240"/>
      <c r="C77" s="270"/>
      <c r="D77" s="246"/>
      <c r="E77" s="246"/>
      <c r="F77" s="267"/>
      <c r="G77" s="122"/>
      <c r="H77" s="1"/>
      <c r="I77" s="1"/>
      <c r="J77" s="1" t="s">
        <v>4</v>
      </c>
      <c r="K77" s="131">
        <f t="shared" si="5"/>
        <v>0</v>
      </c>
      <c r="L77" s="66">
        <f t="shared" si="6"/>
        <v>0</v>
      </c>
      <c r="M77" s="264"/>
      <c r="N77" s="1"/>
      <c r="O77" s="1"/>
      <c r="P77" s="128"/>
      <c r="Q77" s="116"/>
    </row>
    <row r="78" spans="2:17" x14ac:dyDescent="0.35">
      <c r="B78" s="241"/>
      <c r="C78" s="271"/>
      <c r="D78" s="247"/>
      <c r="E78" s="247"/>
      <c r="F78" s="268"/>
      <c r="G78" s="122"/>
      <c r="H78" s="1"/>
      <c r="I78" s="1"/>
      <c r="J78" s="1" t="s">
        <v>4</v>
      </c>
      <c r="K78" s="131">
        <f t="shared" si="5"/>
        <v>0</v>
      </c>
      <c r="L78" s="66">
        <f t="shared" si="6"/>
        <v>0</v>
      </c>
      <c r="M78" s="265"/>
      <c r="N78" s="1"/>
      <c r="O78" s="1"/>
      <c r="P78" s="129"/>
      <c r="Q78" s="117"/>
    </row>
    <row r="79" spans="2:17" x14ac:dyDescent="0.35">
      <c r="B79" s="239">
        <f>'3.1 Gofynion optimaidd N ycnwd '!B28</f>
        <v>0</v>
      </c>
      <c r="C79" s="269" t="str">
        <f>'3.2 N sydd ar gael'!E80</f>
        <v>(Blank)</v>
      </c>
      <c r="D79" s="245"/>
      <c r="E79" s="245"/>
      <c r="F79" s="266">
        <f>'3.2 N sydd ar gael'!D80</f>
        <v>0</v>
      </c>
      <c r="G79" s="122"/>
      <c r="H79" s="1"/>
      <c r="I79" s="1"/>
      <c r="J79" s="1" t="s">
        <v>4</v>
      </c>
      <c r="K79" s="131">
        <f t="shared" si="5"/>
        <v>0</v>
      </c>
      <c r="L79" s="66">
        <f t="shared" si="6"/>
        <v>0</v>
      </c>
      <c r="M79" s="263">
        <f>SUM(L79:L81)</f>
        <v>0</v>
      </c>
      <c r="N79" s="1"/>
      <c r="O79" s="1"/>
      <c r="P79" s="127">
        <f>'3.2 N sydd ar gael'!Q80</f>
        <v>0</v>
      </c>
      <c r="Q79" s="115">
        <f t="shared" si="4"/>
        <v>0</v>
      </c>
    </row>
    <row r="80" spans="2:17" x14ac:dyDescent="0.35">
      <c r="B80" s="240"/>
      <c r="C80" s="270"/>
      <c r="D80" s="246"/>
      <c r="E80" s="246"/>
      <c r="F80" s="267"/>
      <c r="G80" s="122"/>
      <c r="H80" s="1"/>
      <c r="I80" s="1"/>
      <c r="J80" s="1" t="s">
        <v>4</v>
      </c>
      <c r="K80" s="131">
        <f t="shared" si="5"/>
        <v>0</v>
      </c>
      <c r="L80" s="66">
        <f t="shared" si="6"/>
        <v>0</v>
      </c>
      <c r="M80" s="264"/>
      <c r="N80" s="1"/>
      <c r="O80" s="1"/>
      <c r="P80" s="128"/>
      <c r="Q80" s="116"/>
    </row>
    <row r="81" spans="2:17" x14ac:dyDescent="0.35">
      <c r="B81" s="241"/>
      <c r="C81" s="271"/>
      <c r="D81" s="247"/>
      <c r="E81" s="247"/>
      <c r="F81" s="268"/>
      <c r="G81" s="122"/>
      <c r="H81" s="1"/>
      <c r="I81" s="1"/>
      <c r="J81" s="1" t="s">
        <v>4</v>
      </c>
      <c r="K81" s="131">
        <f t="shared" si="5"/>
        <v>0</v>
      </c>
      <c r="L81" s="66">
        <f t="shared" si="6"/>
        <v>0</v>
      </c>
      <c r="M81" s="265"/>
      <c r="N81" s="1"/>
      <c r="O81" s="1"/>
      <c r="P81" s="129"/>
      <c r="Q81" s="117"/>
    </row>
    <row r="82" spans="2:17" x14ac:dyDescent="0.35">
      <c r="B82" s="239">
        <f>'3.1 Gofynion optimaidd N ycnwd '!B29</f>
        <v>0</v>
      </c>
      <c r="C82" s="269" t="str">
        <f>'3.2 N sydd ar gael'!E83</f>
        <v>(Blank)</v>
      </c>
      <c r="D82" s="245"/>
      <c r="E82" s="245"/>
      <c r="F82" s="266">
        <f>'3.2 N sydd ar gael'!D83</f>
        <v>0</v>
      </c>
      <c r="G82" s="122"/>
      <c r="H82" s="1"/>
      <c r="I82" s="1"/>
      <c r="J82" s="1" t="s">
        <v>4</v>
      </c>
      <c r="K82" s="131">
        <f t="shared" si="5"/>
        <v>0</v>
      </c>
      <c r="L82" s="66">
        <f t="shared" si="6"/>
        <v>0</v>
      </c>
      <c r="M82" s="263">
        <f>SUM(L82:L84)</f>
        <v>0</v>
      </c>
      <c r="N82" s="1"/>
      <c r="O82" s="1"/>
      <c r="P82" s="127">
        <f>'3.2 N sydd ar gael'!Q83</f>
        <v>0</v>
      </c>
      <c r="Q82" s="115">
        <f t="shared" si="4"/>
        <v>0</v>
      </c>
    </row>
    <row r="83" spans="2:17" x14ac:dyDescent="0.35">
      <c r="B83" s="240"/>
      <c r="C83" s="270"/>
      <c r="D83" s="246"/>
      <c r="E83" s="246"/>
      <c r="F83" s="267"/>
      <c r="G83" s="122"/>
      <c r="H83" s="1"/>
      <c r="I83" s="1"/>
      <c r="J83" s="1" t="s">
        <v>4</v>
      </c>
      <c r="K83" s="131">
        <f t="shared" si="5"/>
        <v>0</v>
      </c>
      <c r="L83" s="66">
        <f t="shared" si="6"/>
        <v>0</v>
      </c>
      <c r="M83" s="264"/>
      <c r="N83" s="1"/>
      <c r="O83" s="1"/>
      <c r="P83" s="128"/>
      <c r="Q83" s="116"/>
    </row>
    <row r="84" spans="2:17" x14ac:dyDescent="0.35">
      <c r="B84" s="241"/>
      <c r="C84" s="271"/>
      <c r="D84" s="247"/>
      <c r="E84" s="247"/>
      <c r="F84" s="268"/>
      <c r="G84" s="122"/>
      <c r="H84" s="1"/>
      <c r="I84" s="1"/>
      <c r="J84" s="1" t="s">
        <v>4</v>
      </c>
      <c r="K84" s="131">
        <f t="shared" si="5"/>
        <v>0</v>
      </c>
      <c r="L84" s="66">
        <f t="shared" si="6"/>
        <v>0</v>
      </c>
      <c r="M84" s="265"/>
      <c r="N84" s="1"/>
      <c r="O84" s="1"/>
      <c r="P84" s="129"/>
      <c r="Q84" s="117"/>
    </row>
    <row r="85" spans="2:17" x14ac:dyDescent="0.35">
      <c r="B85" s="239">
        <f>'3.1 Gofynion optimaidd N ycnwd '!B30</f>
        <v>0</v>
      </c>
      <c r="C85" s="269" t="str">
        <f>'3.2 N sydd ar gael'!E86</f>
        <v>(Blank)</v>
      </c>
      <c r="D85" s="245"/>
      <c r="E85" s="245"/>
      <c r="F85" s="266">
        <f>'3.2 N sydd ar gael'!D86</f>
        <v>0</v>
      </c>
      <c r="G85" s="122"/>
      <c r="H85" s="1"/>
      <c r="I85" s="1"/>
      <c r="J85" s="1" t="s">
        <v>4</v>
      </c>
      <c r="K85" s="131">
        <f t="shared" si="5"/>
        <v>0</v>
      </c>
      <c r="L85" s="66">
        <f t="shared" si="6"/>
        <v>0</v>
      </c>
      <c r="M85" s="263">
        <f>SUM(L85:L87)</f>
        <v>0</v>
      </c>
      <c r="N85" s="1"/>
      <c r="O85" s="1"/>
      <c r="P85" s="127">
        <f>'3.2 N sydd ar gael'!Q86</f>
        <v>0</v>
      </c>
      <c r="Q85" s="115">
        <f t="shared" si="4"/>
        <v>0</v>
      </c>
    </row>
    <row r="86" spans="2:17" x14ac:dyDescent="0.35">
      <c r="B86" s="240"/>
      <c r="C86" s="270"/>
      <c r="D86" s="246"/>
      <c r="E86" s="246"/>
      <c r="F86" s="267"/>
      <c r="G86" s="122"/>
      <c r="H86" s="1"/>
      <c r="I86" s="1"/>
      <c r="J86" s="1" t="s">
        <v>4</v>
      </c>
      <c r="K86" s="131">
        <f t="shared" si="5"/>
        <v>0</v>
      </c>
      <c r="L86" s="66">
        <f t="shared" si="6"/>
        <v>0</v>
      </c>
      <c r="M86" s="264"/>
      <c r="N86" s="1"/>
      <c r="O86" s="1"/>
      <c r="P86" s="128"/>
      <c r="Q86" s="116"/>
    </row>
    <row r="87" spans="2:17" x14ac:dyDescent="0.35">
      <c r="B87" s="241"/>
      <c r="C87" s="271"/>
      <c r="D87" s="247"/>
      <c r="E87" s="247"/>
      <c r="F87" s="268"/>
      <c r="G87" s="122"/>
      <c r="H87" s="1"/>
      <c r="I87" s="1"/>
      <c r="J87" s="1" t="s">
        <v>4</v>
      </c>
      <c r="K87" s="131">
        <f t="shared" si="5"/>
        <v>0</v>
      </c>
      <c r="L87" s="66">
        <f t="shared" si="6"/>
        <v>0</v>
      </c>
      <c r="M87" s="265"/>
      <c r="N87" s="1"/>
      <c r="O87" s="1"/>
      <c r="P87" s="129"/>
      <c r="Q87" s="117"/>
    </row>
    <row r="88" spans="2:17" x14ac:dyDescent="0.35">
      <c r="B88" s="239">
        <f>'3.1 Gofynion optimaidd N ycnwd '!B31</f>
        <v>0</v>
      </c>
      <c r="C88" s="269" t="str">
        <f>'3.2 N sydd ar gael'!E89</f>
        <v>(Blank)</v>
      </c>
      <c r="D88" s="245"/>
      <c r="E88" s="245"/>
      <c r="F88" s="266">
        <f>'3.2 N sydd ar gael'!D89</f>
        <v>0</v>
      </c>
      <c r="G88" s="122"/>
      <c r="H88" s="1"/>
      <c r="I88" s="1"/>
      <c r="J88" s="1" t="s">
        <v>4</v>
      </c>
      <c r="K88" s="131">
        <f t="shared" si="5"/>
        <v>0</v>
      </c>
      <c r="L88" s="66">
        <f t="shared" si="6"/>
        <v>0</v>
      </c>
      <c r="M88" s="263">
        <f>SUM(L88:L90)</f>
        <v>0</v>
      </c>
      <c r="N88" s="1"/>
      <c r="O88" s="1"/>
      <c r="P88" s="127">
        <f>'3.2 N sydd ar gael'!Q89</f>
        <v>0</v>
      </c>
      <c r="Q88" s="115">
        <f t="shared" si="4"/>
        <v>0</v>
      </c>
    </row>
    <row r="89" spans="2:17" x14ac:dyDescent="0.35">
      <c r="B89" s="240"/>
      <c r="C89" s="270"/>
      <c r="D89" s="246"/>
      <c r="E89" s="246"/>
      <c r="F89" s="267"/>
      <c r="G89" s="122"/>
      <c r="H89" s="1"/>
      <c r="I89" s="1"/>
      <c r="J89" s="1" t="s">
        <v>4</v>
      </c>
      <c r="K89" s="131">
        <f t="shared" si="5"/>
        <v>0</v>
      </c>
      <c r="L89" s="66">
        <f t="shared" si="6"/>
        <v>0</v>
      </c>
      <c r="M89" s="264"/>
      <c r="N89" s="1"/>
      <c r="O89" s="1"/>
      <c r="P89" s="128"/>
      <c r="Q89" s="116"/>
    </row>
    <row r="90" spans="2:17" x14ac:dyDescent="0.35">
      <c r="B90" s="241"/>
      <c r="C90" s="271"/>
      <c r="D90" s="247"/>
      <c r="E90" s="247"/>
      <c r="F90" s="268"/>
      <c r="G90" s="122"/>
      <c r="H90" s="1"/>
      <c r="I90" s="1"/>
      <c r="J90" s="1" t="s">
        <v>4</v>
      </c>
      <c r="K90" s="131">
        <f t="shared" si="5"/>
        <v>0</v>
      </c>
      <c r="L90" s="66">
        <f t="shared" si="6"/>
        <v>0</v>
      </c>
      <c r="M90" s="265"/>
      <c r="N90" s="1"/>
      <c r="O90" s="1"/>
      <c r="P90" s="129"/>
      <c r="Q90" s="117"/>
    </row>
    <row r="91" spans="2:17" x14ac:dyDescent="0.35">
      <c r="B91" s="239">
        <f>'3.1 Gofynion optimaidd N ycnwd '!B32</f>
        <v>0</v>
      </c>
      <c r="C91" s="269" t="str">
        <f>'3.2 N sydd ar gael'!E92</f>
        <v>(Blank)</v>
      </c>
      <c r="D91" s="245"/>
      <c r="E91" s="245"/>
      <c r="F91" s="266">
        <f>'3.2 N sydd ar gael'!D92</f>
        <v>0</v>
      </c>
      <c r="G91" s="122"/>
      <c r="H91" s="1"/>
      <c r="I91" s="1"/>
      <c r="J91" s="1" t="s">
        <v>4</v>
      </c>
      <c r="K91" s="131">
        <f t="shared" si="5"/>
        <v>0</v>
      </c>
      <c r="L91" s="66">
        <f t="shared" si="6"/>
        <v>0</v>
      </c>
      <c r="M91" s="263">
        <f>SUM(L91:L93)</f>
        <v>0</v>
      </c>
      <c r="N91" s="1"/>
      <c r="O91" s="1"/>
      <c r="P91" s="127">
        <f>'3.2 N sydd ar gael'!Q92</f>
        <v>0</v>
      </c>
      <c r="Q91" s="115">
        <f t="shared" si="4"/>
        <v>0</v>
      </c>
    </row>
    <row r="92" spans="2:17" x14ac:dyDescent="0.35">
      <c r="B92" s="240"/>
      <c r="C92" s="270"/>
      <c r="D92" s="246"/>
      <c r="E92" s="246"/>
      <c r="F92" s="267"/>
      <c r="G92" s="122"/>
      <c r="H92" s="1"/>
      <c r="I92" s="1"/>
      <c r="J92" s="1" t="s">
        <v>4</v>
      </c>
      <c r="K92" s="131">
        <f t="shared" si="5"/>
        <v>0</v>
      </c>
      <c r="L92" s="66">
        <f t="shared" si="6"/>
        <v>0</v>
      </c>
      <c r="M92" s="264"/>
      <c r="N92" s="1"/>
      <c r="O92" s="1"/>
      <c r="P92" s="128"/>
      <c r="Q92" s="116"/>
    </row>
    <row r="93" spans="2:17" x14ac:dyDescent="0.35">
      <c r="B93" s="241"/>
      <c r="C93" s="271"/>
      <c r="D93" s="247"/>
      <c r="E93" s="247"/>
      <c r="F93" s="268"/>
      <c r="G93" s="122"/>
      <c r="H93" s="1"/>
      <c r="I93" s="1"/>
      <c r="J93" s="1" t="s">
        <v>4</v>
      </c>
      <c r="K93" s="131">
        <f t="shared" si="5"/>
        <v>0</v>
      </c>
      <c r="L93" s="66">
        <f t="shared" si="6"/>
        <v>0</v>
      </c>
      <c r="M93" s="265"/>
      <c r="N93" s="1"/>
      <c r="O93" s="1"/>
      <c r="P93" s="129"/>
      <c r="Q93" s="117"/>
    </row>
    <row r="94" spans="2:17" x14ac:dyDescent="0.35">
      <c r="B94" s="239">
        <f>'3.1 Gofynion optimaidd N ycnwd '!B33</f>
        <v>0</v>
      </c>
      <c r="C94" s="269" t="str">
        <f>'3.2 N sydd ar gael'!E95</f>
        <v>(Blank)</v>
      </c>
      <c r="D94" s="245"/>
      <c r="E94" s="245"/>
      <c r="F94" s="266">
        <f>'3.2 N sydd ar gael'!D95</f>
        <v>0</v>
      </c>
      <c r="G94" s="122"/>
      <c r="H94" s="1"/>
      <c r="I94" s="1"/>
      <c r="J94" s="1" t="s">
        <v>4</v>
      </c>
      <c r="K94" s="131">
        <f t="shared" si="5"/>
        <v>0</v>
      </c>
      <c r="L94" s="66">
        <f t="shared" si="6"/>
        <v>0</v>
      </c>
      <c r="M94" s="263">
        <f>SUM(L94:L96)</f>
        <v>0</v>
      </c>
      <c r="N94" s="1"/>
      <c r="O94" s="1"/>
      <c r="P94" s="127">
        <f>'3.2 N sydd ar gael'!Q95</f>
        <v>0</v>
      </c>
      <c r="Q94" s="115">
        <f t="shared" si="4"/>
        <v>0</v>
      </c>
    </row>
    <row r="95" spans="2:17" x14ac:dyDescent="0.35">
      <c r="B95" s="240"/>
      <c r="C95" s="270"/>
      <c r="D95" s="246"/>
      <c r="E95" s="246"/>
      <c r="F95" s="267"/>
      <c r="G95" s="122"/>
      <c r="H95" s="1"/>
      <c r="I95" s="1"/>
      <c r="J95" s="1" t="s">
        <v>4</v>
      </c>
      <c r="K95" s="131">
        <f t="shared" si="5"/>
        <v>0</v>
      </c>
      <c r="L95" s="66">
        <f t="shared" si="6"/>
        <v>0</v>
      </c>
      <c r="M95" s="264"/>
      <c r="N95" s="1"/>
      <c r="O95" s="1"/>
      <c r="P95" s="128"/>
      <c r="Q95" s="116"/>
    </row>
    <row r="96" spans="2:17" x14ac:dyDescent="0.35">
      <c r="B96" s="241"/>
      <c r="C96" s="271"/>
      <c r="D96" s="247"/>
      <c r="E96" s="247"/>
      <c r="F96" s="268"/>
      <c r="G96" s="122"/>
      <c r="H96" s="1"/>
      <c r="I96" s="1"/>
      <c r="J96" s="1" t="s">
        <v>4</v>
      </c>
      <c r="K96" s="131">
        <f t="shared" si="5"/>
        <v>0</v>
      </c>
      <c r="L96" s="66">
        <f t="shared" si="6"/>
        <v>0</v>
      </c>
      <c r="M96" s="265"/>
      <c r="N96" s="1"/>
      <c r="O96" s="1"/>
      <c r="P96" s="129"/>
      <c r="Q96" s="117"/>
    </row>
    <row r="97" spans="2:17" x14ac:dyDescent="0.35">
      <c r="B97" s="239">
        <f>'3.1 Gofynion optimaidd N ycnwd '!B34</f>
        <v>0</v>
      </c>
      <c r="C97" s="269" t="str">
        <f>'3.2 N sydd ar gael'!E98</f>
        <v>(Blank)</v>
      </c>
      <c r="D97" s="245"/>
      <c r="E97" s="245"/>
      <c r="F97" s="266">
        <f>'3.2 N sydd ar gael'!D98</f>
        <v>0</v>
      </c>
      <c r="G97" s="122"/>
      <c r="H97" s="1"/>
      <c r="I97" s="1"/>
      <c r="J97" s="1" t="s">
        <v>4</v>
      </c>
      <c r="K97" s="131">
        <f t="shared" si="5"/>
        <v>0</v>
      </c>
      <c r="L97" s="66">
        <f t="shared" si="6"/>
        <v>0</v>
      </c>
      <c r="M97" s="263">
        <f>SUM(L97:L99)</f>
        <v>0</v>
      </c>
      <c r="N97" s="1"/>
      <c r="O97" s="1"/>
      <c r="P97" s="127">
        <f>'3.2 N sydd ar gael'!Q98</f>
        <v>0</v>
      </c>
      <c r="Q97" s="115">
        <f t="shared" si="4"/>
        <v>0</v>
      </c>
    </row>
    <row r="98" spans="2:17" x14ac:dyDescent="0.35">
      <c r="B98" s="240"/>
      <c r="C98" s="270"/>
      <c r="D98" s="246"/>
      <c r="E98" s="246"/>
      <c r="F98" s="267"/>
      <c r="G98" s="122"/>
      <c r="H98" s="1"/>
      <c r="I98" s="1"/>
      <c r="J98" s="1" t="s">
        <v>4</v>
      </c>
      <c r="K98" s="131">
        <f t="shared" si="5"/>
        <v>0</v>
      </c>
      <c r="L98" s="66">
        <f t="shared" si="6"/>
        <v>0</v>
      </c>
      <c r="M98" s="264"/>
      <c r="N98" s="1"/>
      <c r="O98" s="1"/>
      <c r="P98" s="128"/>
      <c r="Q98" s="116"/>
    </row>
    <row r="99" spans="2:17" x14ac:dyDescent="0.35">
      <c r="B99" s="241"/>
      <c r="C99" s="271"/>
      <c r="D99" s="247"/>
      <c r="E99" s="247"/>
      <c r="F99" s="268"/>
      <c r="G99" s="122"/>
      <c r="H99" s="1"/>
      <c r="I99" s="1"/>
      <c r="J99" s="1" t="s">
        <v>4</v>
      </c>
      <c r="K99" s="131">
        <f t="shared" si="5"/>
        <v>0</v>
      </c>
      <c r="L99" s="66">
        <f t="shared" si="6"/>
        <v>0</v>
      </c>
      <c r="M99" s="265"/>
      <c r="N99" s="1"/>
      <c r="O99" s="1"/>
      <c r="P99" s="129"/>
      <c r="Q99" s="117"/>
    </row>
    <row r="100" spans="2:17" x14ac:dyDescent="0.35">
      <c r="B100" s="239">
        <f>'3.1 Gofynion optimaidd N ycnwd '!B35</f>
        <v>0</v>
      </c>
      <c r="C100" s="269" t="str">
        <f>'3.2 N sydd ar gael'!E101</f>
        <v>(Blank)</v>
      </c>
      <c r="D100" s="245"/>
      <c r="E100" s="245"/>
      <c r="F100" s="266">
        <f>'3.2 N sydd ar gael'!D101</f>
        <v>0</v>
      </c>
      <c r="G100" s="122"/>
      <c r="H100" s="1"/>
      <c r="I100" s="1"/>
      <c r="J100" s="1" t="s">
        <v>4</v>
      </c>
      <c r="K100" s="131">
        <f t="shared" si="5"/>
        <v>0</v>
      </c>
      <c r="L100" s="66">
        <f t="shared" si="6"/>
        <v>0</v>
      </c>
      <c r="M100" s="263">
        <f>SUM(L100:L102)</f>
        <v>0</v>
      </c>
      <c r="N100" s="1"/>
      <c r="O100" s="1"/>
      <c r="P100" s="127">
        <f>'3.2 N sydd ar gael'!Q101</f>
        <v>0</v>
      </c>
      <c r="Q100" s="115">
        <f t="shared" si="4"/>
        <v>0</v>
      </c>
    </row>
    <row r="101" spans="2:17" x14ac:dyDescent="0.35">
      <c r="B101" s="240"/>
      <c r="C101" s="270"/>
      <c r="D101" s="246"/>
      <c r="E101" s="246"/>
      <c r="F101" s="267"/>
      <c r="G101" s="122"/>
      <c r="H101" s="1"/>
      <c r="I101" s="1"/>
      <c r="J101" s="1" t="s">
        <v>4</v>
      </c>
      <c r="K101" s="131">
        <f t="shared" si="5"/>
        <v>0</v>
      </c>
      <c r="L101" s="66">
        <f t="shared" si="6"/>
        <v>0</v>
      </c>
      <c r="M101" s="264"/>
      <c r="N101" s="1"/>
      <c r="O101" s="1"/>
      <c r="P101" s="128"/>
      <c r="Q101" s="116"/>
    </row>
    <row r="102" spans="2:17" x14ac:dyDescent="0.35">
      <c r="B102" s="241"/>
      <c r="C102" s="271"/>
      <c r="D102" s="247"/>
      <c r="E102" s="247"/>
      <c r="F102" s="268"/>
      <c r="G102" s="122"/>
      <c r="H102" s="1"/>
      <c r="I102" s="1"/>
      <c r="J102" s="1" t="s">
        <v>4</v>
      </c>
      <c r="K102" s="131">
        <f t="shared" si="5"/>
        <v>0</v>
      </c>
      <c r="L102" s="66">
        <f t="shared" si="6"/>
        <v>0</v>
      </c>
      <c r="M102" s="265"/>
      <c r="N102" s="1"/>
      <c r="O102" s="1"/>
      <c r="P102" s="129"/>
      <c r="Q102" s="117"/>
    </row>
    <row r="103" spans="2:17" x14ac:dyDescent="0.35">
      <c r="B103" s="239">
        <f>'3.1 Gofynion optimaidd N ycnwd '!B36</f>
        <v>0</v>
      </c>
      <c r="C103" s="269" t="str">
        <f>'3.2 N sydd ar gael'!E104</f>
        <v>(Blank)</v>
      </c>
      <c r="D103" s="245"/>
      <c r="E103" s="245"/>
      <c r="F103" s="266">
        <f>'3.2 N sydd ar gael'!D104</f>
        <v>0</v>
      </c>
      <c r="G103" s="122"/>
      <c r="H103" s="1"/>
      <c r="I103" s="1"/>
      <c r="J103" s="1" t="s">
        <v>4</v>
      </c>
      <c r="K103" s="131">
        <f t="shared" si="5"/>
        <v>0</v>
      </c>
      <c r="L103" s="66">
        <f t="shared" si="6"/>
        <v>0</v>
      </c>
      <c r="M103" s="263">
        <f>SUM(L103:L105)</f>
        <v>0</v>
      </c>
      <c r="N103" s="1"/>
      <c r="O103" s="1"/>
      <c r="P103" s="127">
        <f>'3.2 N sydd ar gael'!Q104</f>
        <v>0</v>
      </c>
      <c r="Q103" s="115">
        <f t="shared" si="4"/>
        <v>0</v>
      </c>
    </row>
    <row r="104" spans="2:17" x14ac:dyDescent="0.35">
      <c r="B104" s="240"/>
      <c r="C104" s="270"/>
      <c r="D104" s="246"/>
      <c r="E104" s="246"/>
      <c r="F104" s="267"/>
      <c r="G104" s="122"/>
      <c r="H104" s="1"/>
      <c r="I104" s="1"/>
      <c r="J104" s="1" t="s">
        <v>4</v>
      </c>
      <c r="K104" s="131">
        <f t="shared" si="5"/>
        <v>0</v>
      </c>
      <c r="L104" s="66">
        <f t="shared" si="6"/>
        <v>0</v>
      </c>
      <c r="M104" s="264"/>
      <c r="N104" s="1"/>
      <c r="O104" s="1"/>
      <c r="P104" s="128"/>
      <c r="Q104" s="116"/>
    </row>
    <row r="105" spans="2:17" x14ac:dyDescent="0.35">
      <c r="B105" s="241"/>
      <c r="C105" s="271"/>
      <c r="D105" s="247"/>
      <c r="E105" s="247"/>
      <c r="F105" s="268"/>
      <c r="G105" s="122"/>
      <c r="H105" s="1"/>
      <c r="I105" s="1"/>
      <c r="J105" s="1" t="s">
        <v>4</v>
      </c>
      <c r="K105" s="131">
        <f t="shared" si="5"/>
        <v>0</v>
      </c>
      <c r="L105" s="66">
        <f t="shared" si="6"/>
        <v>0</v>
      </c>
      <c r="M105" s="265"/>
      <c r="N105" s="1"/>
      <c r="O105" s="1"/>
      <c r="P105" s="129"/>
      <c r="Q105" s="117"/>
    </row>
    <row r="106" spans="2:17" x14ac:dyDescent="0.35">
      <c r="B106" s="239">
        <f>'3.1 Gofynion optimaidd N ycnwd '!B37</f>
        <v>0</v>
      </c>
      <c r="C106" s="269" t="str">
        <f>'3.2 N sydd ar gael'!E107</f>
        <v>(Blank)</v>
      </c>
      <c r="D106" s="245"/>
      <c r="E106" s="245"/>
      <c r="F106" s="266">
        <f>'3.2 N sydd ar gael'!D107</f>
        <v>0</v>
      </c>
      <c r="G106" s="122"/>
      <c r="H106" s="1"/>
      <c r="I106" s="1"/>
      <c r="J106" s="1" t="s">
        <v>4</v>
      </c>
      <c r="K106" s="131">
        <f t="shared" si="5"/>
        <v>0</v>
      </c>
      <c r="L106" s="66">
        <f t="shared" si="6"/>
        <v>0</v>
      </c>
      <c r="M106" s="263">
        <f>SUM(L106:L108)</f>
        <v>0</v>
      </c>
      <c r="N106" s="1"/>
      <c r="O106" s="1"/>
      <c r="P106" s="127">
        <f>'3.2 N sydd ar gael'!Q107</f>
        <v>0</v>
      </c>
      <c r="Q106" s="115">
        <f t="shared" si="4"/>
        <v>0</v>
      </c>
    </row>
    <row r="107" spans="2:17" x14ac:dyDescent="0.35">
      <c r="B107" s="240"/>
      <c r="C107" s="270"/>
      <c r="D107" s="246"/>
      <c r="E107" s="246"/>
      <c r="F107" s="267"/>
      <c r="G107" s="122"/>
      <c r="H107" s="1"/>
      <c r="I107" s="1"/>
      <c r="J107" s="1" t="s">
        <v>4</v>
      </c>
      <c r="K107" s="131">
        <f t="shared" si="5"/>
        <v>0</v>
      </c>
      <c r="L107" s="66">
        <f t="shared" si="6"/>
        <v>0</v>
      </c>
      <c r="M107" s="264"/>
      <c r="N107" s="1"/>
      <c r="O107" s="1"/>
      <c r="P107" s="128"/>
      <c r="Q107" s="116"/>
    </row>
    <row r="108" spans="2:17" x14ac:dyDescent="0.35">
      <c r="B108" s="241"/>
      <c r="C108" s="271"/>
      <c r="D108" s="247"/>
      <c r="E108" s="247"/>
      <c r="F108" s="268"/>
      <c r="G108" s="122"/>
      <c r="H108" s="1"/>
      <c r="I108" s="1"/>
      <c r="J108" s="1" t="s">
        <v>4</v>
      </c>
      <c r="K108" s="131">
        <f t="shared" si="5"/>
        <v>0</v>
      </c>
      <c r="L108" s="66">
        <f t="shared" si="6"/>
        <v>0</v>
      </c>
      <c r="M108" s="265"/>
      <c r="N108" s="1"/>
      <c r="O108" s="1"/>
      <c r="P108" s="129"/>
      <c r="Q108" s="117"/>
    </row>
    <row r="109" spans="2:17" x14ac:dyDescent="0.35">
      <c r="B109" s="239">
        <f>'3.1 Gofynion optimaidd N ycnwd '!B38</f>
        <v>0</v>
      </c>
      <c r="C109" s="269" t="str">
        <f>'3.2 N sydd ar gael'!E110</f>
        <v>(Blank)</v>
      </c>
      <c r="D109" s="245"/>
      <c r="E109" s="245"/>
      <c r="F109" s="266">
        <f>'3.2 N sydd ar gael'!D110</f>
        <v>0</v>
      </c>
      <c r="G109" s="122"/>
      <c r="H109" s="1"/>
      <c r="I109" s="1"/>
      <c r="J109" s="1" t="s">
        <v>4</v>
      </c>
      <c r="K109" s="131">
        <f t="shared" si="5"/>
        <v>0</v>
      </c>
      <c r="L109" s="66">
        <f t="shared" si="6"/>
        <v>0</v>
      </c>
      <c r="M109" s="263">
        <f>SUM(L109:L111)</f>
        <v>0</v>
      </c>
      <c r="N109" s="1"/>
      <c r="O109" s="1"/>
      <c r="P109" s="127">
        <f>'3.2 N sydd ar gael'!Q110</f>
        <v>0</v>
      </c>
      <c r="Q109" s="115">
        <f t="shared" si="4"/>
        <v>0</v>
      </c>
    </row>
    <row r="110" spans="2:17" x14ac:dyDescent="0.35">
      <c r="B110" s="240"/>
      <c r="C110" s="270"/>
      <c r="D110" s="246"/>
      <c r="E110" s="246"/>
      <c r="F110" s="267"/>
      <c r="G110" s="122"/>
      <c r="H110" s="1"/>
      <c r="I110" s="1"/>
      <c r="J110" s="1" t="s">
        <v>4</v>
      </c>
      <c r="K110" s="131">
        <f t="shared" si="5"/>
        <v>0</v>
      </c>
      <c r="L110" s="66">
        <f t="shared" si="6"/>
        <v>0</v>
      </c>
      <c r="M110" s="264"/>
      <c r="N110" s="1"/>
      <c r="O110" s="1"/>
      <c r="P110" s="128"/>
      <c r="Q110" s="116"/>
    </row>
    <row r="111" spans="2:17" x14ac:dyDescent="0.35">
      <c r="B111" s="241"/>
      <c r="C111" s="271"/>
      <c r="D111" s="247"/>
      <c r="E111" s="247"/>
      <c r="F111" s="268"/>
      <c r="G111" s="122"/>
      <c r="H111" s="1"/>
      <c r="I111" s="1"/>
      <c r="J111" s="1" t="s">
        <v>4</v>
      </c>
      <c r="K111" s="131">
        <f t="shared" si="5"/>
        <v>0</v>
      </c>
      <c r="L111" s="66">
        <f t="shared" si="6"/>
        <v>0</v>
      </c>
      <c r="M111" s="265"/>
      <c r="N111" s="1"/>
      <c r="O111" s="1"/>
      <c r="P111" s="129"/>
      <c r="Q111" s="117"/>
    </row>
    <row r="112" spans="2:17" x14ac:dyDescent="0.35">
      <c r="B112" s="239">
        <f>'3.1 Gofynion optimaidd N ycnwd '!B39</f>
        <v>0</v>
      </c>
      <c r="C112" s="269" t="str">
        <f>'3.2 N sydd ar gael'!E113</f>
        <v>(Blank)</v>
      </c>
      <c r="D112" s="245"/>
      <c r="E112" s="245"/>
      <c r="F112" s="266">
        <f>'3.2 N sydd ar gael'!D113</f>
        <v>0</v>
      </c>
      <c r="G112" s="122"/>
      <c r="H112" s="1"/>
      <c r="I112" s="1"/>
      <c r="J112" s="1" t="s">
        <v>4</v>
      </c>
      <c r="K112" s="131">
        <f t="shared" si="5"/>
        <v>0</v>
      </c>
      <c r="L112" s="66">
        <f t="shared" si="6"/>
        <v>0</v>
      </c>
      <c r="M112" s="263">
        <f>SUM(L112:L114)</f>
        <v>0</v>
      </c>
      <c r="N112" s="1"/>
      <c r="O112" s="1"/>
      <c r="P112" s="127">
        <f>'3.2 N sydd ar gael'!Q113</f>
        <v>0</v>
      </c>
      <c r="Q112" s="115">
        <f t="shared" si="4"/>
        <v>0</v>
      </c>
    </row>
    <row r="113" spans="2:17" x14ac:dyDescent="0.35">
      <c r="B113" s="240"/>
      <c r="C113" s="270"/>
      <c r="D113" s="246"/>
      <c r="E113" s="246"/>
      <c r="F113" s="267"/>
      <c r="G113" s="122"/>
      <c r="H113" s="1"/>
      <c r="I113" s="1"/>
      <c r="J113" s="1" t="s">
        <v>4</v>
      </c>
      <c r="K113" s="131">
        <f t="shared" si="5"/>
        <v>0</v>
      </c>
      <c r="L113" s="66">
        <f t="shared" si="6"/>
        <v>0</v>
      </c>
      <c r="M113" s="264"/>
      <c r="N113" s="1"/>
      <c r="O113" s="1"/>
      <c r="P113" s="128"/>
      <c r="Q113" s="116"/>
    </row>
    <row r="114" spans="2:17" x14ac:dyDescent="0.35">
      <c r="B114" s="241"/>
      <c r="C114" s="271"/>
      <c r="D114" s="247"/>
      <c r="E114" s="247"/>
      <c r="F114" s="268"/>
      <c r="G114" s="122"/>
      <c r="H114" s="1"/>
      <c r="I114" s="1"/>
      <c r="J114" s="1" t="s">
        <v>4</v>
      </c>
      <c r="K114" s="131">
        <f t="shared" si="5"/>
        <v>0</v>
      </c>
      <c r="L114" s="66">
        <f t="shared" si="6"/>
        <v>0</v>
      </c>
      <c r="M114" s="265"/>
      <c r="N114" s="1"/>
      <c r="O114" s="1"/>
      <c r="P114" s="129"/>
      <c r="Q114" s="117"/>
    </row>
    <row r="115" spans="2:17" x14ac:dyDescent="0.35">
      <c r="B115" s="239">
        <f>'3.1 Gofynion optimaidd N ycnwd '!B40</f>
        <v>0</v>
      </c>
      <c r="C115" s="269" t="str">
        <f>'3.2 N sydd ar gael'!E116</f>
        <v>(Blank)</v>
      </c>
      <c r="D115" s="245"/>
      <c r="E115" s="245"/>
      <c r="F115" s="266">
        <f>'3.2 N sydd ar gael'!D116</f>
        <v>0</v>
      </c>
      <c r="G115" s="122"/>
      <c r="H115" s="1"/>
      <c r="I115" s="1"/>
      <c r="J115" s="1" t="s">
        <v>4</v>
      </c>
      <c r="K115" s="131">
        <f t="shared" si="5"/>
        <v>0</v>
      </c>
      <c r="L115" s="66">
        <f t="shared" si="6"/>
        <v>0</v>
      </c>
      <c r="M115" s="263">
        <f>SUM(L115:L117)</f>
        <v>0</v>
      </c>
      <c r="N115" s="1"/>
      <c r="O115" s="1"/>
      <c r="P115" s="127">
        <f>'3.2 N sydd ar gael'!Q116</f>
        <v>0</v>
      </c>
      <c r="Q115" s="115">
        <f t="shared" si="4"/>
        <v>0</v>
      </c>
    </row>
    <row r="116" spans="2:17" x14ac:dyDescent="0.35">
      <c r="B116" s="240"/>
      <c r="C116" s="270"/>
      <c r="D116" s="246"/>
      <c r="E116" s="246"/>
      <c r="F116" s="267"/>
      <c r="G116" s="122"/>
      <c r="H116" s="1"/>
      <c r="I116" s="1"/>
      <c r="J116" s="1" t="s">
        <v>4</v>
      </c>
      <c r="K116" s="131">
        <f t="shared" si="5"/>
        <v>0</v>
      </c>
      <c r="L116" s="66">
        <f t="shared" si="6"/>
        <v>0</v>
      </c>
      <c r="M116" s="264"/>
      <c r="N116" s="1"/>
      <c r="O116" s="1"/>
      <c r="P116" s="128"/>
      <c r="Q116" s="116"/>
    </row>
    <row r="117" spans="2:17" x14ac:dyDescent="0.35">
      <c r="B117" s="241"/>
      <c r="C117" s="271"/>
      <c r="D117" s="247"/>
      <c r="E117" s="247"/>
      <c r="F117" s="268"/>
      <c r="G117" s="122"/>
      <c r="H117" s="1"/>
      <c r="I117" s="1"/>
      <c r="J117" s="1" t="s">
        <v>4</v>
      </c>
      <c r="K117" s="131">
        <f t="shared" si="5"/>
        <v>0</v>
      </c>
      <c r="L117" s="66">
        <f t="shared" si="6"/>
        <v>0</v>
      </c>
      <c r="M117" s="265"/>
      <c r="N117" s="1"/>
      <c r="O117" s="1"/>
      <c r="P117" s="129"/>
      <c r="Q117" s="117"/>
    </row>
    <row r="118" spans="2:17" x14ac:dyDescent="0.35">
      <c r="B118" s="239">
        <f>'3.1 Gofynion optimaidd N ycnwd '!B41</f>
        <v>0</v>
      </c>
      <c r="C118" s="269" t="str">
        <f>'3.2 N sydd ar gael'!E119</f>
        <v>(Blank)</v>
      </c>
      <c r="D118" s="245"/>
      <c r="E118" s="245"/>
      <c r="F118" s="266">
        <f>'3.2 N sydd ar gael'!D119</f>
        <v>0</v>
      </c>
      <c r="G118" s="122"/>
      <c r="H118" s="1"/>
      <c r="I118" s="1"/>
      <c r="J118" s="1" t="s">
        <v>4</v>
      </c>
      <c r="K118" s="131">
        <f t="shared" si="5"/>
        <v>0</v>
      </c>
      <c r="L118" s="66">
        <f t="shared" si="6"/>
        <v>0</v>
      </c>
      <c r="M118" s="263">
        <f>SUM(L118:L120)</f>
        <v>0</v>
      </c>
      <c r="N118" s="1"/>
      <c r="O118" s="1"/>
      <c r="P118" s="127">
        <f>'3.2 N sydd ar gael'!Q119</f>
        <v>0</v>
      </c>
      <c r="Q118" s="115">
        <f t="shared" si="4"/>
        <v>0</v>
      </c>
    </row>
    <row r="119" spans="2:17" x14ac:dyDescent="0.35">
      <c r="B119" s="240"/>
      <c r="C119" s="270"/>
      <c r="D119" s="246"/>
      <c r="E119" s="246"/>
      <c r="F119" s="267"/>
      <c r="G119" s="122"/>
      <c r="H119" s="1"/>
      <c r="I119" s="1"/>
      <c r="J119" s="1" t="s">
        <v>4</v>
      </c>
      <c r="K119" s="131">
        <f t="shared" si="5"/>
        <v>0</v>
      </c>
      <c r="L119" s="66">
        <f t="shared" si="6"/>
        <v>0</v>
      </c>
      <c r="M119" s="264"/>
      <c r="N119" s="1"/>
      <c r="O119" s="1"/>
      <c r="P119" s="128"/>
      <c r="Q119" s="116"/>
    </row>
    <row r="120" spans="2:17" x14ac:dyDescent="0.35">
      <c r="B120" s="241"/>
      <c r="C120" s="271"/>
      <c r="D120" s="247"/>
      <c r="E120" s="247"/>
      <c r="F120" s="268"/>
      <c r="G120" s="122"/>
      <c r="H120" s="1"/>
      <c r="I120" s="1"/>
      <c r="J120" s="1" t="s">
        <v>4</v>
      </c>
      <c r="K120" s="131">
        <f t="shared" si="5"/>
        <v>0</v>
      </c>
      <c r="L120" s="66">
        <f t="shared" si="6"/>
        <v>0</v>
      </c>
      <c r="M120" s="265"/>
      <c r="N120" s="1"/>
      <c r="O120" s="1"/>
      <c r="P120" s="129"/>
      <c r="Q120" s="117"/>
    </row>
    <row r="121" spans="2:17" x14ac:dyDescent="0.35">
      <c r="B121" s="239">
        <f>'3.1 Gofynion optimaidd N ycnwd '!B42</f>
        <v>0</v>
      </c>
      <c r="C121" s="269" t="str">
        <f>'3.2 N sydd ar gael'!E122</f>
        <v>(Blank)</v>
      </c>
      <c r="D121" s="245"/>
      <c r="E121" s="245"/>
      <c r="F121" s="266">
        <f>'3.2 N sydd ar gael'!D122</f>
        <v>0</v>
      </c>
      <c r="G121" s="122"/>
      <c r="H121" s="1"/>
      <c r="I121" s="1"/>
      <c r="J121" s="1" t="s">
        <v>4</v>
      </c>
      <c r="K121" s="131">
        <f t="shared" si="5"/>
        <v>0</v>
      </c>
      <c r="L121" s="66">
        <f t="shared" si="6"/>
        <v>0</v>
      </c>
      <c r="M121" s="263">
        <f>SUM(L121:L123)</f>
        <v>0</v>
      </c>
      <c r="N121" s="1"/>
      <c r="O121" s="1"/>
      <c r="P121" s="127">
        <f>'3.2 N sydd ar gael'!Q122</f>
        <v>0</v>
      </c>
      <c r="Q121" s="115">
        <f t="shared" si="4"/>
        <v>0</v>
      </c>
    </row>
    <row r="122" spans="2:17" x14ac:dyDescent="0.35">
      <c r="B122" s="240"/>
      <c r="C122" s="270"/>
      <c r="D122" s="246"/>
      <c r="E122" s="246"/>
      <c r="F122" s="267"/>
      <c r="G122" s="122"/>
      <c r="H122" s="1"/>
      <c r="I122" s="1"/>
      <c r="J122" s="1" t="s">
        <v>4</v>
      </c>
      <c r="K122" s="131">
        <f t="shared" si="5"/>
        <v>0</v>
      </c>
      <c r="L122" s="66">
        <f t="shared" si="6"/>
        <v>0</v>
      </c>
      <c r="M122" s="264"/>
      <c r="N122" s="1"/>
      <c r="O122" s="1"/>
      <c r="P122" s="128"/>
      <c r="Q122" s="116"/>
    </row>
    <row r="123" spans="2:17" x14ac:dyDescent="0.35">
      <c r="B123" s="241"/>
      <c r="C123" s="271"/>
      <c r="D123" s="247"/>
      <c r="E123" s="247"/>
      <c r="F123" s="268"/>
      <c r="G123" s="122"/>
      <c r="H123" s="1"/>
      <c r="I123" s="1"/>
      <c r="J123" s="1" t="s">
        <v>4</v>
      </c>
      <c r="K123" s="131">
        <f t="shared" si="5"/>
        <v>0</v>
      </c>
      <c r="L123" s="66">
        <f t="shared" si="6"/>
        <v>0</v>
      </c>
      <c r="M123" s="265"/>
      <c r="N123" s="1"/>
      <c r="O123" s="1"/>
      <c r="P123" s="129"/>
      <c r="Q123" s="117"/>
    </row>
    <row r="124" spans="2:17" x14ac:dyDescent="0.35">
      <c r="B124" s="239">
        <f>'3.1 Gofynion optimaidd N ycnwd '!B43</f>
        <v>0</v>
      </c>
      <c r="C124" s="269" t="str">
        <f>'3.2 N sydd ar gael'!E125</f>
        <v>(Blank)</v>
      </c>
      <c r="D124" s="245"/>
      <c r="E124" s="245"/>
      <c r="F124" s="266">
        <f>'3.2 N sydd ar gael'!D125</f>
        <v>0</v>
      </c>
      <c r="G124" s="122"/>
      <c r="H124" s="1"/>
      <c r="I124" s="1"/>
      <c r="J124" s="1" t="s">
        <v>4</v>
      </c>
      <c r="K124" s="131">
        <f t="shared" si="5"/>
        <v>0</v>
      </c>
      <c r="L124" s="66">
        <f t="shared" si="6"/>
        <v>0</v>
      </c>
      <c r="M124" s="263">
        <f>SUM(L124:L126)</f>
        <v>0</v>
      </c>
      <c r="N124" s="1"/>
      <c r="O124" s="1"/>
      <c r="P124" s="127">
        <f>'3.2 N sydd ar gael'!Q125</f>
        <v>0</v>
      </c>
      <c r="Q124" s="115">
        <f t="shared" si="4"/>
        <v>0</v>
      </c>
    </row>
    <row r="125" spans="2:17" x14ac:dyDescent="0.35">
      <c r="B125" s="240"/>
      <c r="C125" s="270"/>
      <c r="D125" s="246"/>
      <c r="E125" s="246"/>
      <c r="F125" s="267"/>
      <c r="G125" s="122"/>
      <c r="H125" s="1"/>
      <c r="I125" s="1"/>
      <c r="J125" s="1" t="s">
        <v>4</v>
      </c>
      <c r="K125" s="131">
        <f t="shared" si="5"/>
        <v>0</v>
      </c>
      <c r="L125" s="66">
        <f t="shared" si="6"/>
        <v>0</v>
      </c>
      <c r="M125" s="264"/>
      <c r="N125" s="1"/>
      <c r="O125" s="1"/>
      <c r="P125" s="128"/>
      <c r="Q125" s="116"/>
    </row>
    <row r="126" spans="2:17" x14ac:dyDescent="0.35">
      <c r="B126" s="241"/>
      <c r="C126" s="271"/>
      <c r="D126" s="247"/>
      <c r="E126" s="247"/>
      <c r="F126" s="268"/>
      <c r="G126" s="122"/>
      <c r="H126" s="1"/>
      <c r="I126" s="1"/>
      <c r="J126" s="1" t="s">
        <v>4</v>
      </c>
      <c r="K126" s="131">
        <f t="shared" si="5"/>
        <v>0</v>
      </c>
      <c r="L126" s="66">
        <f t="shared" si="6"/>
        <v>0</v>
      </c>
      <c r="M126" s="265"/>
      <c r="N126" s="1"/>
      <c r="O126" s="1"/>
      <c r="P126" s="129"/>
      <c r="Q126" s="117"/>
    </row>
    <row r="127" spans="2:17" x14ac:dyDescent="0.35">
      <c r="B127" s="239">
        <f>'3.1 Gofynion optimaidd N ycnwd '!B44</f>
        <v>0</v>
      </c>
      <c r="C127" s="269" t="str">
        <f>'3.2 N sydd ar gael'!E128</f>
        <v>(Blank)</v>
      </c>
      <c r="D127" s="245"/>
      <c r="E127" s="245"/>
      <c r="F127" s="266">
        <f>'3.2 N sydd ar gael'!D128</f>
        <v>0</v>
      </c>
      <c r="G127" s="122"/>
      <c r="H127" s="1"/>
      <c r="I127" s="1"/>
      <c r="J127" s="1" t="s">
        <v>4</v>
      </c>
      <c r="K127" s="131">
        <f t="shared" si="5"/>
        <v>0</v>
      </c>
      <c r="L127" s="66">
        <f t="shared" si="6"/>
        <v>0</v>
      </c>
      <c r="M127" s="263">
        <f>SUM(L127:L129)</f>
        <v>0</v>
      </c>
      <c r="N127" s="1"/>
      <c r="O127" s="1"/>
      <c r="P127" s="127">
        <f>'3.2 N sydd ar gael'!Q128</f>
        <v>0</v>
      </c>
      <c r="Q127" s="115">
        <f t="shared" si="4"/>
        <v>0</v>
      </c>
    </row>
    <row r="128" spans="2:17" x14ac:dyDescent="0.35">
      <c r="B128" s="240"/>
      <c r="C128" s="270"/>
      <c r="D128" s="246"/>
      <c r="E128" s="246"/>
      <c r="F128" s="267"/>
      <c r="G128" s="122"/>
      <c r="H128" s="1"/>
      <c r="I128" s="1"/>
      <c r="J128" s="1" t="s">
        <v>4</v>
      </c>
      <c r="K128" s="131">
        <f t="shared" si="5"/>
        <v>0</v>
      </c>
      <c r="L128" s="66">
        <f t="shared" si="6"/>
        <v>0</v>
      </c>
      <c r="M128" s="264"/>
      <c r="N128" s="1"/>
      <c r="O128" s="1"/>
      <c r="P128" s="128"/>
      <c r="Q128" s="116"/>
    </row>
    <row r="129" spans="2:17" x14ac:dyDescent="0.35">
      <c r="B129" s="241"/>
      <c r="C129" s="271"/>
      <c r="D129" s="247"/>
      <c r="E129" s="247"/>
      <c r="F129" s="268"/>
      <c r="G129" s="122"/>
      <c r="H129" s="1"/>
      <c r="I129" s="1"/>
      <c r="J129" s="1" t="s">
        <v>4</v>
      </c>
      <c r="K129" s="131">
        <f t="shared" si="5"/>
        <v>0</v>
      </c>
      <c r="L129" s="66">
        <f t="shared" si="6"/>
        <v>0</v>
      </c>
      <c r="M129" s="265"/>
      <c r="N129" s="1"/>
      <c r="O129" s="1"/>
      <c r="P129" s="129"/>
      <c r="Q129" s="117"/>
    </row>
    <row r="130" spans="2:17" x14ac:dyDescent="0.35">
      <c r="B130" s="239">
        <f>'3.1 Gofynion optimaidd N ycnwd '!B45</f>
        <v>0</v>
      </c>
      <c r="C130" s="269" t="str">
        <f>'3.2 N sydd ar gael'!E131</f>
        <v>(Blank)</v>
      </c>
      <c r="D130" s="245"/>
      <c r="E130" s="245"/>
      <c r="F130" s="266">
        <f>'3.2 N sydd ar gael'!D131</f>
        <v>0</v>
      </c>
      <c r="G130" s="122"/>
      <c r="H130" s="1"/>
      <c r="I130" s="1"/>
      <c r="J130" s="1" t="s">
        <v>4</v>
      </c>
      <c r="K130" s="131">
        <f t="shared" si="5"/>
        <v>0</v>
      </c>
      <c r="L130" s="66">
        <f t="shared" si="6"/>
        <v>0</v>
      </c>
      <c r="M130" s="263">
        <f>SUM(L130:L132)</f>
        <v>0</v>
      </c>
      <c r="N130" s="1"/>
      <c r="O130" s="1"/>
      <c r="P130" s="127">
        <f>'3.2 N sydd ar gael'!Q131</f>
        <v>0</v>
      </c>
      <c r="Q130" s="115">
        <f t="shared" si="4"/>
        <v>0</v>
      </c>
    </row>
    <row r="131" spans="2:17" x14ac:dyDescent="0.35">
      <c r="B131" s="240"/>
      <c r="C131" s="270"/>
      <c r="D131" s="246"/>
      <c r="E131" s="246"/>
      <c r="F131" s="267"/>
      <c r="G131" s="122"/>
      <c r="H131" s="1"/>
      <c r="I131" s="1"/>
      <c r="J131" s="1" t="s">
        <v>4</v>
      </c>
      <c r="K131" s="131">
        <f t="shared" si="5"/>
        <v>0</v>
      </c>
      <c r="L131" s="66">
        <f t="shared" si="6"/>
        <v>0</v>
      </c>
      <c r="M131" s="264"/>
      <c r="N131" s="1"/>
      <c r="O131" s="1"/>
      <c r="P131" s="128"/>
      <c r="Q131" s="116"/>
    </row>
    <row r="132" spans="2:17" x14ac:dyDescent="0.35">
      <c r="B132" s="241"/>
      <c r="C132" s="271"/>
      <c r="D132" s="247"/>
      <c r="E132" s="247"/>
      <c r="F132" s="268"/>
      <c r="G132" s="122"/>
      <c r="H132" s="1"/>
      <c r="I132" s="1"/>
      <c r="J132" s="1" t="s">
        <v>4</v>
      </c>
      <c r="K132" s="131">
        <f t="shared" si="5"/>
        <v>0</v>
      </c>
      <c r="L132" s="66">
        <f t="shared" si="6"/>
        <v>0</v>
      </c>
      <c r="M132" s="265"/>
      <c r="N132" s="1"/>
      <c r="O132" s="1"/>
      <c r="P132" s="129"/>
      <c r="Q132" s="117"/>
    </row>
    <row r="133" spans="2:17" x14ac:dyDescent="0.35">
      <c r="B133" s="239">
        <f>'3.1 Gofynion optimaidd N ycnwd '!B46</f>
        <v>0</v>
      </c>
      <c r="C133" s="269" t="str">
        <f>'3.2 N sydd ar gael'!E134</f>
        <v>(Blank)</v>
      </c>
      <c r="D133" s="245"/>
      <c r="E133" s="245"/>
      <c r="F133" s="266">
        <f>'3.2 N sydd ar gael'!D134</f>
        <v>0</v>
      </c>
      <c r="G133" s="122"/>
      <c r="H133" s="1"/>
      <c r="I133" s="1"/>
      <c r="J133" s="1" t="s">
        <v>4</v>
      </c>
      <c r="K133" s="131">
        <f t="shared" si="5"/>
        <v>0</v>
      </c>
      <c r="L133" s="66">
        <f t="shared" si="6"/>
        <v>0</v>
      </c>
      <c r="M133" s="263">
        <f>SUM(L133:L135)</f>
        <v>0</v>
      </c>
      <c r="N133" s="1"/>
      <c r="O133" s="1"/>
      <c r="P133" s="127">
        <f>'3.2 N sydd ar gael'!Q134</f>
        <v>0</v>
      </c>
      <c r="Q133" s="115">
        <f t="shared" si="4"/>
        <v>0</v>
      </c>
    </row>
    <row r="134" spans="2:17" x14ac:dyDescent="0.35">
      <c r="B134" s="240"/>
      <c r="C134" s="270"/>
      <c r="D134" s="246"/>
      <c r="E134" s="246"/>
      <c r="F134" s="267"/>
      <c r="G134" s="122"/>
      <c r="H134" s="1"/>
      <c r="I134" s="1"/>
      <c r="J134" s="1" t="s">
        <v>4</v>
      </c>
      <c r="K134" s="131">
        <f t="shared" si="5"/>
        <v>0</v>
      </c>
      <c r="L134" s="66">
        <f t="shared" si="6"/>
        <v>0</v>
      </c>
      <c r="M134" s="264"/>
      <c r="N134" s="1"/>
      <c r="O134" s="1"/>
      <c r="P134" s="128"/>
      <c r="Q134" s="116"/>
    </row>
    <row r="135" spans="2:17" x14ac:dyDescent="0.35">
      <c r="B135" s="241"/>
      <c r="C135" s="271"/>
      <c r="D135" s="247"/>
      <c r="E135" s="247"/>
      <c r="F135" s="268"/>
      <c r="G135" s="122"/>
      <c r="H135" s="1"/>
      <c r="I135" s="1"/>
      <c r="J135" s="1" t="s">
        <v>4</v>
      </c>
      <c r="K135" s="131">
        <f t="shared" si="5"/>
        <v>0</v>
      </c>
      <c r="L135" s="66">
        <f t="shared" si="6"/>
        <v>0</v>
      </c>
      <c r="M135" s="265"/>
      <c r="N135" s="1"/>
      <c r="O135" s="1"/>
      <c r="P135" s="129"/>
      <c r="Q135" s="117"/>
    </row>
    <row r="136" spans="2:17" x14ac:dyDescent="0.35">
      <c r="B136" s="239">
        <f>'3.1 Gofynion optimaidd N ycnwd '!B47</f>
        <v>0</v>
      </c>
      <c r="C136" s="269" t="str">
        <f>'3.2 N sydd ar gael'!E137</f>
        <v>(Blank)</v>
      </c>
      <c r="D136" s="245"/>
      <c r="E136" s="245"/>
      <c r="F136" s="266">
        <f>'3.2 N sydd ar gael'!D137</f>
        <v>0</v>
      </c>
      <c r="G136" s="122"/>
      <c r="H136" s="1"/>
      <c r="I136" s="1"/>
      <c r="J136" s="1" t="s">
        <v>4</v>
      </c>
      <c r="K136" s="131">
        <f t="shared" si="5"/>
        <v>0</v>
      </c>
      <c r="L136" s="66">
        <f t="shared" si="6"/>
        <v>0</v>
      </c>
      <c r="M136" s="263">
        <f>SUM(L136:L138)</f>
        <v>0</v>
      </c>
      <c r="N136" s="1"/>
      <c r="O136" s="1"/>
      <c r="P136" s="127">
        <f>'3.2 N sydd ar gael'!Q137</f>
        <v>0</v>
      </c>
      <c r="Q136" s="115">
        <f t="shared" ref="Q136:Q154" si="7">SUM(O136:O138)+P136</f>
        <v>0</v>
      </c>
    </row>
    <row r="137" spans="2:17" x14ac:dyDescent="0.35">
      <c r="B137" s="240"/>
      <c r="C137" s="270"/>
      <c r="D137" s="246"/>
      <c r="E137" s="246"/>
      <c r="F137" s="267"/>
      <c r="G137" s="122"/>
      <c r="H137" s="1"/>
      <c r="I137" s="1"/>
      <c r="J137" s="1" t="s">
        <v>4</v>
      </c>
      <c r="K137" s="131">
        <f t="shared" si="5"/>
        <v>0</v>
      </c>
      <c r="L137" s="66">
        <f t="shared" si="6"/>
        <v>0</v>
      </c>
      <c r="M137" s="264"/>
      <c r="N137" s="1"/>
      <c r="O137" s="1"/>
      <c r="P137" s="128"/>
      <c r="Q137" s="116"/>
    </row>
    <row r="138" spans="2:17" x14ac:dyDescent="0.35">
      <c r="B138" s="241"/>
      <c r="C138" s="271"/>
      <c r="D138" s="247"/>
      <c r="E138" s="247"/>
      <c r="F138" s="268"/>
      <c r="G138" s="122"/>
      <c r="H138" s="1"/>
      <c r="I138" s="1"/>
      <c r="J138" s="1" t="s">
        <v>4</v>
      </c>
      <c r="K138" s="131">
        <f t="shared" si="5"/>
        <v>0</v>
      </c>
      <c r="L138" s="66">
        <f t="shared" si="6"/>
        <v>0</v>
      </c>
      <c r="M138" s="265"/>
      <c r="N138" s="1"/>
      <c r="O138" s="1"/>
      <c r="P138" s="129"/>
      <c r="Q138" s="117"/>
    </row>
    <row r="139" spans="2:17" x14ac:dyDescent="0.35">
      <c r="B139" s="239">
        <f>'3.1 Gofynion optimaidd N ycnwd '!B48</f>
        <v>0</v>
      </c>
      <c r="C139" s="269" t="str">
        <f>'3.2 N sydd ar gael'!E140</f>
        <v>(Blank)</v>
      </c>
      <c r="D139" s="245"/>
      <c r="E139" s="245"/>
      <c r="F139" s="266">
        <f>'3.2 N sydd ar gael'!D140</f>
        <v>0</v>
      </c>
      <c r="G139" s="122"/>
      <c r="H139" s="1"/>
      <c r="I139" s="1"/>
      <c r="J139" s="1" t="s">
        <v>4</v>
      </c>
      <c r="K139" s="131">
        <f t="shared" ref="K139:K156" si="8">VLOOKUP(J139,$S$9:$T$28,2, FALSE)</f>
        <v>0</v>
      </c>
      <c r="L139" s="66">
        <f t="shared" ref="L139:L156" si="9">G139*K139</f>
        <v>0</v>
      </c>
      <c r="M139" s="263">
        <f>SUM(L139:L141)</f>
        <v>0</v>
      </c>
      <c r="N139" s="1"/>
      <c r="O139" s="1"/>
      <c r="P139" s="127">
        <f>'3.2 N sydd ar gael'!Q140</f>
        <v>0</v>
      </c>
      <c r="Q139" s="115">
        <f t="shared" si="7"/>
        <v>0</v>
      </c>
    </row>
    <row r="140" spans="2:17" x14ac:dyDescent="0.35">
      <c r="B140" s="240"/>
      <c r="C140" s="270"/>
      <c r="D140" s="246"/>
      <c r="E140" s="246"/>
      <c r="F140" s="267"/>
      <c r="G140" s="122"/>
      <c r="H140" s="1"/>
      <c r="I140" s="1"/>
      <c r="J140" s="1" t="s">
        <v>4</v>
      </c>
      <c r="K140" s="131">
        <f t="shared" si="8"/>
        <v>0</v>
      </c>
      <c r="L140" s="66">
        <f t="shared" si="9"/>
        <v>0</v>
      </c>
      <c r="M140" s="264"/>
      <c r="N140" s="1"/>
      <c r="O140" s="1"/>
      <c r="P140" s="128"/>
      <c r="Q140" s="116"/>
    </row>
    <row r="141" spans="2:17" x14ac:dyDescent="0.35">
      <c r="B141" s="241"/>
      <c r="C141" s="271"/>
      <c r="D141" s="247"/>
      <c r="E141" s="247"/>
      <c r="F141" s="268"/>
      <c r="G141" s="122"/>
      <c r="H141" s="1"/>
      <c r="I141" s="1"/>
      <c r="J141" s="1" t="s">
        <v>4</v>
      </c>
      <c r="K141" s="131">
        <f t="shared" si="8"/>
        <v>0</v>
      </c>
      <c r="L141" s="66">
        <f t="shared" si="9"/>
        <v>0</v>
      </c>
      <c r="M141" s="265"/>
      <c r="N141" s="1"/>
      <c r="O141" s="1"/>
      <c r="P141" s="129"/>
      <c r="Q141" s="117"/>
    </row>
    <row r="142" spans="2:17" x14ac:dyDescent="0.35">
      <c r="B142" s="239">
        <f>'3.1 Gofynion optimaidd N ycnwd '!B49</f>
        <v>0</v>
      </c>
      <c r="C142" s="269" t="str">
        <f>'3.2 N sydd ar gael'!E143</f>
        <v>(Blank)</v>
      </c>
      <c r="D142" s="245"/>
      <c r="E142" s="245"/>
      <c r="F142" s="266">
        <f>'3.2 N sydd ar gael'!D143</f>
        <v>0</v>
      </c>
      <c r="G142" s="122"/>
      <c r="H142" s="1"/>
      <c r="I142" s="1"/>
      <c r="J142" s="1" t="s">
        <v>4</v>
      </c>
      <c r="K142" s="131">
        <f t="shared" si="8"/>
        <v>0</v>
      </c>
      <c r="L142" s="66">
        <f t="shared" si="9"/>
        <v>0</v>
      </c>
      <c r="M142" s="263">
        <f>SUM(L142:L144)</f>
        <v>0</v>
      </c>
      <c r="N142" s="1"/>
      <c r="O142" s="1"/>
      <c r="P142" s="127">
        <f>'3.2 N sydd ar gael'!Q143</f>
        <v>0</v>
      </c>
      <c r="Q142" s="115">
        <f t="shared" si="7"/>
        <v>0</v>
      </c>
    </row>
    <row r="143" spans="2:17" x14ac:dyDescent="0.35">
      <c r="B143" s="240"/>
      <c r="C143" s="270"/>
      <c r="D143" s="246"/>
      <c r="E143" s="246"/>
      <c r="F143" s="267"/>
      <c r="G143" s="122"/>
      <c r="H143" s="1"/>
      <c r="I143" s="1"/>
      <c r="J143" s="1" t="s">
        <v>4</v>
      </c>
      <c r="K143" s="131">
        <f t="shared" si="8"/>
        <v>0</v>
      </c>
      <c r="L143" s="66">
        <f t="shared" si="9"/>
        <v>0</v>
      </c>
      <c r="M143" s="264"/>
      <c r="N143" s="1"/>
      <c r="O143" s="1"/>
      <c r="P143" s="128"/>
      <c r="Q143" s="116"/>
    </row>
    <row r="144" spans="2:17" x14ac:dyDescent="0.35">
      <c r="B144" s="241"/>
      <c r="C144" s="271"/>
      <c r="D144" s="247"/>
      <c r="E144" s="247"/>
      <c r="F144" s="268"/>
      <c r="G144" s="122"/>
      <c r="H144" s="1"/>
      <c r="I144" s="1"/>
      <c r="J144" s="1" t="s">
        <v>4</v>
      </c>
      <c r="K144" s="131">
        <f t="shared" si="8"/>
        <v>0</v>
      </c>
      <c r="L144" s="66">
        <f t="shared" si="9"/>
        <v>0</v>
      </c>
      <c r="M144" s="265"/>
      <c r="N144" s="1"/>
      <c r="O144" s="1"/>
      <c r="P144" s="129"/>
      <c r="Q144" s="117"/>
    </row>
    <row r="145" spans="2:17" x14ac:dyDescent="0.35">
      <c r="B145" s="239">
        <f>'3.1 Gofynion optimaidd N ycnwd '!B50</f>
        <v>0</v>
      </c>
      <c r="C145" s="269" t="str">
        <f>'3.2 N sydd ar gael'!E146</f>
        <v>(Blank)</v>
      </c>
      <c r="D145" s="245"/>
      <c r="E145" s="245"/>
      <c r="F145" s="266">
        <f>'3.2 N sydd ar gael'!D146</f>
        <v>0</v>
      </c>
      <c r="G145" s="122"/>
      <c r="H145" s="1"/>
      <c r="I145" s="1"/>
      <c r="J145" s="1" t="s">
        <v>4</v>
      </c>
      <c r="K145" s="131">
        <f t="shared" si="8"/>
        <v>0</v>
      </c>
      <c r="L145" s="66">
        <f t="shared" si="9"/>
        <v>0</v>
      </c>
      <c r="M145" s="263">
        <f>SUM(L145:L147)</f>
        <v>0</v>
      </c>
      <c r="N145" s="1"/>
      <c r="O145" s="1"/>
      <c r="P145" s="127">
        <f>'3.2 N sydd ar gael'!Q146</f>
        <v>0</v>
      </c>
      <c r="Q145" s="115">
        <f t="shared" si="7"/>
        <v>0</v>
      </c>
    </row>
    <row r="146" spans="2:17" x14ac:dyDescent="0.35">
      <c r="B146" s="240"/>
      <c r="C146" s="270"/>
      <c r="D146" s="246"/>
      <c r="E146" s="246"/>
      <c r="F146" s="267"/>
      <c r="G146" s="122"/>
      <c r="H146" s="1"/>
      <c r="I146" s="1"/>
      <c r="J146" s="1" t="s">
        <v>4</v>
      </c>
      <c r="K146" s="131">
        <f t="shared" si="8"/>
        <v>0</v>
      </c>
      <c r="L146" s="66">
        <f t="shared" si="9"/>
        <v>0</v>
      </c>
      <c r="M146" s="264"/>
      <c r="N146" s="1"/>
      <c r="O146" s="1"/>
      <c r="P146" s="128"/>
      <c r="Q146" s="116"/>
    </row>
    <row r="147" spans="2:17" x14ac:dyDescent="0.35">
      <c r="B147" s="241"/>
      <c r="C147" s="271"/>
      <c r="D147" s="247"/>
      <c r="E147" s="247"/>
      <c r="F147" s="268"/>
      <c r="G147" s="122"/>
      <c r="H147" s="1"/>
      <c r="I147" s="1"/>
      <c r="J147" s="1" t="s">
        <v>4</v>
      </c>
      <c r="K147" s="131">
        <f t="shared" si="8"/>
        <v>0</v>
      </c>
      <c r="L147" s="66">
        <f t="shared" si="9"/>
        <v>0</v>
      </c>
      <c r="M147" s="265"/>
      <c r="N147" s="1"/>
      <c r="O147" s="1"/>
      <c r="P147" s="129"/>
      <c r="Q147" s="117"/>
    </row>
    <row r="148" spans="2:17" x14ac:dyDescent="0.35">
      <c r="B148" s="239">
        <f>'3.1 Gofynion optimaidd N ycnwd '!B51</f>
        <v>0</v>
      </c>
      <c r="C148" s="269" t="str">
        <f>'3.2 N sydd ar gael'!E149</f>
        <v>(Blank)</v>
      </c>
      <c r="D148" s="245"/>
      <c r="E148" s="245"/>
      <c r="F148" s="266">
        <f>'3.2 N sydd ar gael'!D149</f>
        <v>0</v>
      </c>
      <c r="G148" s="122"/>
      <c r="H148" s="1"/>
      <c r="I148" s="1"/>
      <c r="J148" s="1" t="s">
        <v>4</v>
      </c>
      <c r="K148" s="131">
        <f t="shared" si="8"/>
        <v>0</v>
      </c>
      <c r="L148" s="66">
        <f t="shared" si="9"/>
        <v>0</v>
      </c>
      <c r="M148" s="263">
        <f>SUM(L148:L150)</f>
        <v>0</v>
      </c>
      <c r="N148" s="1"/>
      <c r="O148" s="1"/>
      <c r="P148" s="127">
        <f>'3.2 N sydd ar gael'!Q149</f>
        <v>0</v>
      </c>
      <c r="Q148" s="115">
        <f t="shared" si="7"/>
        <v>0</v>
      </c>
    </row>
    <row r="149" spans="2:17" x14ac:dyDescent="0.35">
      <c r="B149" s="240"/>
      <c r="C149" s="270"/>
      <c r="D149" s="246"/>
      <c r="E149" s="246"/>
      <c r="F149" s="267"/>
      <c r="G149" s="122"/>
      <c r="H149" s="1"/>
      <c r="I149" s="1"/>
      <c r="J149" s="1" t="s">
        <v>4</v>
      </c>
      <c r="K149" s="131">
        <f t="shared" si="8"/>
        <v>0</v>
      </c>
      <c r="L149" s="66">
        <f t="shared" si="9"/>
        <v>0</v>
      </c>
      <c r="M149" s="264"/>
      <c r="N149" s="1"/>
      <c r="O149" s="1"/>
      <c r="P149" s="128"/>
      <c r="Q149" s="116"/>
    </row>
    <row r="150" spans="2:17" x14ac:dyDescent="0.35">
      <c r="B150" s="241"/>
      <c r="C150" s="271"/>
      <c r="D150" s="247"/>
      <c r="E150" s="247"/>
      <c r="F150" s="268"/>
      <c r="G150" s="122"/>
      <c r="H150" s="1"/>
      <c r="I150" s="1"/>
      <c r="J150" s="1" t="s">
        <v>4</v>
      </c>
      <c r="K150" s="131">
        <f t="shared" si="8"/>
        <v>0</v>
      </c>
      <c r="L150" s="66">
        <f t="shared" si="9"/>
        <v>0</v>
      </c>
      <c r="M150" s="265"/>
      <c r="N150" s="1"/>
      <c r="O150" s="1"/>
      <c r="P150" s="129"/>
      <c r="Q150" s="117"/>
    </row>
    <row r="151" spans="2:17" x14ac:dyDescent="0.35">
      <c r="B151" s="239">
        <f>'3.1 Gofynion optimaidd N ycnwd '!B52</f>
        <v>0</v>
      </c>
      <c r="C151" s="269" t="str">
        <f>'3.2 N sydd ar gael'!E152</f>
        <v>(Blank)</v>
      </c>
      <c r="D151" s="245"/>
      <c r="E151" s="245"/>
      <c r="F151" s="266">
        <f>'3.2 N sydd ar gael'!D152</f>
        <v>0</v>
      </c>
      <c r="G151" s="122"/>
      <c r="H151" s="1"/>
      <c r="I151" s="1"/>
      <c r="J151" s="1" t="s">
        <v>4</v>
      </c>
      <c r="K151" s="131">
        <f t="shared" si="8"/>
        <v>0</v>
      </c>
      <c r="L151" s="66">
        <f t="shared" si="9"/>
        <v>0</v>
      </c>
      <c r="M151" s="263">
        <f>SUM(L151:L153)</f>
        <v>0</v>
      </c>
      <c r="N151" s="1"/>
      <c r="O151" s="1"/>
      <c r="P151" s="127">
        <f>'3.2 N sydd ar gael'!Q152</f>
        <v>0</v>
      </c>
      <c r="Q151" s="115">
        <f t="shared" si="7"/>
        <v>0</v>
      </c>
    </row>
    <row r="152" spans="2:17" x14ac:dyDescent="0.35">
      <c r="B152" s="240"/>
      <c r="C152" s="270"/>
      <c r="D152" s="246"/>
      <c r="E152" s="246"/>
      <c r="F152" s="267"/>
      <c r="G152" s="122"/>
      <c r="H152" s="1"/>
      <c r="I152" s="1"/>
      <c r="J152" s="1" t="s">
        <v>4</v>
      </c>
      <c r="K152" s="131">
        <f t="shared" si="8"/>
        <v>0</v>
      </c>
      <c r="L152" s="66">
        <f t="shared" si="9"/>
        <v>0</v>
      </c>
      <c r="M152" s="264"/>
      <c r="N152" s="1"/>
      <c r="O152" s="1"/>
      <c r="P152" s="128"/>
      <c r="Q152" s="116"/>
    </row>
    <row r="153" spans="2:17" x14ac:dyDescent="0.35">
      <c r="B153" s="241"/>
      <c r="C153" s="271"/>
      <c r="D153" s="247"/>
      <c r="E153" s="247"/>
      <c r="F153" s="268"/>
      <c r="G153" s="122"/>
      <c r="H153" s="1"/>
      <c r="I153" s="1"/>
      <c r="J153" s="1" t="s">
        <v>4</v>
      </c>
      <c r="K153" s="131">
        <f t="shared" si="8"/>
        <v>0</v>
      </c>
      <c r="L153" s="66">
        <f t="shared" si="9"/>
        <v>0</v>
      </c>
      <c r="M153" s="265"/>
      <c r="N153" s="1"/>
      <c r="O153" s="1"/>
      <c r="P153" s="129"/>
      <c r="Q153" s="117"/>
    </row>
    <row r="154" spans="2:17" x14ac:dyDescent="0.35">
      <c r="B154" s="239">
        <f>'3.1 Gofynion optimaidd N ycnwd '!B53</f>
        <v>0</v>
      </c>
      <c r="C154" s="269" t="str">
        <f>'3.2 N sydd ar gael'!E155</f>
        <v>(Blank)</v>
      </c>
      <c r="D154" s="245"/>
      <c r="E154" s="245"/>
      <c r="F154" s="266">
        <f>'3.2 N sydd ar gael'!D155</f>
        <v>0</v>
      </c>
      <c r="G154" s="122"/>
      <c r="H154" s="1"/>
      <c r="I154" s="1"/>
      <c r="J154" s="1" t="s">
        <v>4</v>
      </c>
      <c r="K154" s="131">
        <f t="shared" si="8"/>
        <v>0</v>
      </c>
      <c r="L154" s="66">
        <f t="shared" si="9"/>
        <v>0</v>
      </c>
      <c r="M154" s="263">
        <f>SUM(L154:L156)</f>
        <v>0</v>
      </c>
      <c r="N154" s="1"/>
      <c r="O154" s="1"/>
      <c r="P154" s="127">
        <f>'3.2 N sydd ar gael'!Q155</f>
        <v>0</v>
      </c>
      <c r="Q154" s="115">
        <f t="shared" si="7"/>
        <v>0</v>
      </c>
    </row>
    <row r="155" spans="2:17" x14ac:dyDescent="0.35">
      <c r="B155" s="240"/>
      <c r="C155" s="270"/>
      <c r="D155" s="246"/>
      <c r="E155" s="246"/>
      <c r="F155" s="267"/>
      <c r="G155" s="122"/>
      <c r="H155" s="1"/>
      <c r="I155" s="1"/>
      <c r="J155" s="1" t="s">
        <v>4</v>
      </c>
      <c r="K155" s="131">
        <f t="shared" si="8"/>
        <v>0</v>
      </c>
      <c r="L155" s="66">
        <f t="shared" si="9"/>
        <v>0</v>
      </c>
      <c r="M155" s="264"/>
      <c r="N155" s="1"/>
      <c r="O155" s="1"/>
      <c r="P155" s="128"/>
      <c r="Q155" s="116"/>
    </row>
    <row r="156" spans="2:17" x14ac:dyDescent="0.35">
      <c r="B156" s="241"/>
      <c r="C156" s="271"/>
      <c r="D156" s="247"/>
      <c r="E156" s="247"/>
      <c r="F156" s="268"/>
      <c r="G156" s="122"/>
      <c r="H156" s="1"/>
      <c r="I156" s="1"/>
      <c r="J156" s="1" t="s">
        <v>4</v>
      </c>
      <c r="K156" s="131">
        <f t="shared" si="8"/>
        <v>0</v>
      </c>
      <c r="L156" s="66">
        <f t="shared" si="9"/>
        <v>0</v>
      </c>
      <c r="M156" s="265"/>
      <c r="N156" s="1"/>
      <c r="O156" s="1"/>
      <c r="P156" s="129"/>
      <c r="Q156" s="117"/>
    </row>
    <row r="157" spans="2:17" x14ac:dyDescent="0.35">
      <c r="B157" s="239">
        <f>'3.1 Gofynion optimaidd N ycnwd '!B54</f>
        <v>0</v>
      </c>
      <c r="C157" s="269" t="str">
        <f>'3.2 N sydd ar gael'!E158</f>
        <v>(Blank)</v>
      </c>
      <c r="D157" s="245"/>
      <c r="E157" s="245"/>
      <c r="F157" s="266">
        <f>'3.2 N sydd ar gael'!D158</f>
        <v>0</v>
      </c>
      <c r="G157" s="122"/>
      <c r="H157" s="1"/>
      <c r="I157" s="1"/>
      <c r="J157" s="1" t="s">
        <v>4</v>
      </c>
      <c r="K157" s="131">
        <f t="shared" ref="K157:K220" si="10">VLOOKUP(J157,$S$9:$T$28,2, FALSE)</f>
        <v>0</v>
      </c>
      <c r="L157" s="66">
        <f t="shared" ref="L157:L220" si="11">G157*K157</f>
        <v>0</v>
      </c>
      <c r="M157" s="263">
        <f t="shared" ref="M157" si="12">SUM(L157:L159)</f>
        <v>0</v>
      </c>
      <c r="N157" s="1"/>
      <c r="O157" s="1"/>
      <c r="P157" s="127">
        <f>'3.2 N sydd ar gael'!Q158</f>
        <v>0</v>
      </c>
      <c r="Q157" s="115">
        <f t="shared" ref="Q157" si="13">SUM(O157:O159)+P157</f>
        <v>0</v>
      </c>
    </row>
    <row r="158" spans="2:17" x14ac:dyDescent="0.35">
      <c r="B158" s="240"/>
      <c r="C158" s="270"/>
      <c r="D158" s="246"/>
      <c r="E158" s="246"/>
      <c r="F158" s="267"/>
      <c r="G158" s="122"/>
      <c r="H158" s="1"/>
      <c r="I158" s="1"/>
      <c r="J158" s="1" t="s">
        <v>4</v>
      </c>
      <c r="K158" s="131">
        <f t="shared" si="10"/>
        <v>0</v>
      </c>
      <c r="L158" s="66">
        <f t="shared" si="11"/>
        <v>0</v>
      </c>
      <c r="M158" s="264"/>
      <c r="N158" s="1"/>
      <c r="O158" s="1"/>
      <c r="P158" s="128"/>
      <c r="Q158" s="116"/>
    </row>
    <row r="159" spans="2:17" x14ac:dyDescent="0.35">
      <c r="B159" s="241"/>
      <c r="C159" s="271"/>
      <c r="D159" s="247"/>
      <c r="E159" s="247"/>
      <c r="F159" s="268"/>
      <c r="G159" s="122"/>
      <c r="H159" s="1"/>
      <c r="I159" s="1"/>
      <c r="J159" s="1" t="s">
        <v>4</v>
      </c>
      <c r="K159" s="131">
        <f t="shared" si="10"/>
        <v>0</v>
      </c>
      <c r="L159" s="66">
        <f t="shared" si="11"/>
        <v>0</v>
      </c>
      <c r="M159" s="265"/>
      <c r="N159" s="1"/>
      <c r="O159" s="1"/>
      <c r="P159" s="129"/>
      <c r="Q159" s="117"/>
    </row>
    <row r="160" spans="2:17" x14ac:dyDescent="0.35">
      <c r="B160" s="239">
        <f>'3.1 Gofynion optimaidd N ycnwd '!B55</f>
        <v>0</v>
      </c>
      <c r="C160" s="269" t="str">
        <f>'3.2 N sydd ar gael'!E161</f>
        <v>(Blank)</v>
      </c>
      <c r="D160" s="245"/>
      <c r="E160" s="245"/>
      <c r="F160" s="266">
        <f>'3.2 N sydd ar gael'!D161</f>
        <v>0</v>
      </c>
      <c r="G160" s="122"/>
      <c r="H160" s="1"/>
      <c r="I160" s="1"/>
      <c r="J160" s="1" t="s">
        <v>4</v>
      </c>
      <c r="K160" s="131">
        <f t="shared" si="10"/>
        <v>0</v>
      </c>
      <c r="L160" s="66">
        <f t="shared" si="11"/>
        <v>0</v>
      </c>
      <c r="M160" s="263">
        <f t="shared" ref="M160" si="14">SUM(L160:L162)</f>
        <v>0</v>
      </c>
      <c r="N160" s="1"/>
      <c r="O160" s="1"/>
      <c r="P160" s="127">
        <f>'3.2 N sydd ar gael'!Q161</f>
        <v>0</v>
      </c>
      <c r="Q160" s="115">
        <f t="shared" ref="Q160" si="15">SUM(O160:O162)+P160</f>
        <v>0</v>
      </c>
    </row>
    <row r="161" spans="2:17" x14ac:dyDescent="0.35">
      <c r="B161" s="240"/>
      <c r="C161" s="270"/>
      <c r="D161" s="246"/>
      <c r="E161" s="246"/>
      <c r="F161" s="267"/>
      <c r="G161" s="122"/>
      <c r="H161" s="1"/>
      <c r="I161" s="1"/>
      <c r="J161" s="1" t="s">
        <v>4</v>
      </c>
      <c r="K161" s="131">
        <f t="shared" si="10"/>
        <v>0</v>
      </c>
      <c r="L161" s="66">
        <f t="shared" si="11"/>
        <v>0</v>
      </c>
      <c r="M161" s="264"/>
      <c r="N161" s="1"/>
      <c r="O161" s="1"/>
      <c r="P161" s="128"/>
      <c r="Q161" s="116"/>
    </row>
    <row r="162" spans="2:17" x14ac:dyDescent="0.35">
      <c r="B162" s="241"/>
      <c r="C162" s="271"/>
      <c r="D162" s="247"/>
      <c r="E162" s="247"/>
      <c r="F162" s="268"/>
      <c r="G162" s="122"/>
      <c r="H162" s="1"/>
      <c r="I162" s="1"/>
      <c r="J162" s="1" t="s">
        <v>4</v>
      </c>
      <c r="K162" s="131">
        <f t="shared" si="10"/>
        <v>0</v>
      </c>
      <c r="L162" s="66">
        <f t="shared" si="11"/>
        <v>0</v>
      </c>
      <c r="M162" s="265"/>
      <c r="N162" s="1"/>
      <c r="O162" s="1"/>
      <c r="P162" s="129"/>
      <c r="Q162" s="117"/>
    </row>
    <row r="163" spans="2:17" x14ac:dyDescent="0.35">
      <c r="B163" s="239">
        <f>'3.1 Gofynion optimaidd N ycnwd '!B56</f>
        <v>0</v>
      </c>
      <c r="C163" s="269" t="str">
        <f>'3.2 N sydd ar gael'!E164</f>
        <v>(Blank)</v>
      </c>
      <c r="D163" s="245"/>
      <c r="E163" s="245"/>
      <c r="F163" s="266">
        <f>'3.2 N sydd ar gael'!D164</f>
        <v>0</v>
      </c>
      <c r="G163" s="122"/>
      <c r="H163" s="1"/>
      <c r="I163" s="1"/>
      <c r="J163" s="1" t="s">
        <v>4</v>
      </c>
      <c r="K163" s="131">
        <f t="shared" si="10"/>
        <v>0</v>
      </c>
      <c r="L163" s="66">
        <f t="shared" si="11"/>
        <v>0</v>
      </c>
      <c r="M163" s="263">
        <f t="shared" ref="M163" si="16">SUM(L163:L165)</f>
        <v>0</v>
      </c>
      <c r="N163" s="1"/>
      <c r="O163" s="1"/>
      <c r="P163" s="127">
        <f>'3.2 N sydd ar gael'!Q164</f>
        <v>0</v>
      </c>
      <c r="Q163" s="115">
        <f t="shared" ref="Q163" si="17">SUM(O163:O165)+P163</f>
        <v>0</v>
      </c>
    </row>
    <row r="164" spans="2:17" x14ac:dyDescent="0.35">
      <c r="B164" s="240"/>
      <c r="C164" s="270"/>
      <c r="D164" s="246"/>
      <c r="E164" s="246"/>
      <c r="F164" s="267"/>
      <c r="G164" s="122"/>
      <c r="H164" s="1"/>
      <c r="I164" s="1"/>
      <c r="J164" s="1" t="s">
        <v>4</v>
      </c>
      <c r="K164" s="131">
        <f t="shared" si="10"/>
        <v>0</v>
      </c>
      <c r="L164" s="66">
        <f t="shared" si="11"/>
        <v>0</v>
      </c>
      <c r="M164" s="264"/>
      <c r="N164" s="1"/>
      <c r="O164" s="1"/>
      <c r="P164" s="128"/>
      <c r="Q164" s="116"/>
    </row>
    <row r="165" spans="2:17" x14ac:dyDescent="0.35">
      <c r="B165" s="241"/>
      <c r="C165" s="271"/>
      <c r="D165" s="247"/>
      <c r="E165" s="247"/>
      <c r="F165" s="268"/>
      <c r="G165" s="122"/>
      <c r="H165" s="1"/>
      <c r="I165" s="1"/>
      <c r="J165" s="1" t="s">
        <v>4</v>
      </c>
      <c r="K165" s="131">
        <f t="shared" si="10"/>
        <v>0</v>
      </c>
      <c r="L165" s="66">
        <f t="shared" si="11"/>
        <v>0</v>
      </c>
      <c r="M165" s="265"/>
      <c r="N165" s="1"/>
      <c r="O165" s="1"/>
      <c r="P165" s="129"/>
      <c r="Q165" s="117"/>
    </row>
    <row r="166" spans="2:17" x14ac:dyDescent="0.35">
      <c r="B166" s="239">
        <f>'3.1 Gofynion optimaidd N ycnwd '!B57</f>
        <v>0</v>
      </c>
      <c r="C166" s="269" t="str">
        <f>'3.2 N sydd ar gael'!E167</f>
        <v>(Blank)</v>
      </c>
      <c r="D166" s="245"/>
      <c r="E166" s="245"/>
      <c r="F166" s="266">
        <f>'3.2 N sydd ar gael'!D167</f>
        <v>0</v>
      </c>
      <c r="G166" s="122"/>
      <c r="H166" s="1"/>
      <c r="I166" s="1"/>
      <c r="J166" s="1" t="s">
        <v>4</v>
      </c>
      <c r="K166" s="131">
        <f t="shared" si="10"/>
        <v>0</v>
      </c>
      <c r="L166" s="66">
        <f t="shared" si="11"/>
        <v>0</v>
      </c>
      <c r="M166" s="263">
        <f t="shared" ref="M166" si="18">SUM(L166:L168)</f>
        <v>0</v>
      </c>
      <c r="N166" s="1"/>
      <c r="O166" s="1"/>
      <c r="P166" s="127">
        <f>'3.2 N sydd ar gael'!Q167</f>
        <v>0</v>
      </c>
      <c r="Q166" s="115">
        <f t="shared" ref="Q166" si="19">SUM(O166:O168)+P166</f>
        <v>0</v>
      </c>
    </row>
    <row r="167" spans="2:17" x14ac:dyDescent="0.35">
      <c r="B167" s="240"/>
      <c r="C167" s="270"/>
      <c r="D167" s="246"/>
      <c r="E167" s="246"/>
      <c r="F167" s="267"/>
      <c r="G167" s="122"/>
      <c r="H167" s="1"/>
      <c r="I167" s="1"/>
      <c r="J167" s="1" t="s">
        <v>4</v>
      </c>
      <c r="K167" s="131">
        <f t="shared" si="10"/>
        <v>0</v>
      </c>
      <c r="L167" s="66">
        <f t="shared" si="11"/>
        <v>0</v>
      </c>
      <c r="M167" s="264"/>
      <c r="N167" s="1"/>
      <c r="O167" s="1"/>
      <c r="P167" s="128"/>
      <c r="Q167" s="116"/>
    </row>
    <row r="168" spans="2:17" x14ac:dyDescent="0.35">
      <c r="B168" s="241"/>
      <c r="C168" s="271"/>
      <c r="D168" s="247"/>
      <c r="E168" s="247"/>
      <c r="F168" s="268"/>
      <c r="G168" s="122"/>
      <c r="H168" s="1"/>
      <c r="I168" s="1"/>
      <c r="J168" s="1" t="s">
        <v>4</v>
      </c>
      <c r="K168" s="131">
        <f t="shared" si="10"/>
        <v>0</v>
      </c>
      <c r="L168" s="66">
        <f t="shared" si="11"/>
        <v>0</v>
      </c>
      <c r="M168" s="265"/>
      <c r="N168" s="1"/>
      <c r="O168" s="1"/>
      <c r="P168" s="129"/>
      <c r="Q168" s="117"/>
    </row>
    <row r="169" spans="2:17" x14ac:dyDescent="0.35">
      <c r="B169" s="239">
        <f>'3.1 Gofynion optimaidd N ycnwd '!B58</f>
        <v>0</v>
      </c>
      <c r="C169" s="269" t="str">
        <f>'3.2 N sydd ar gael'!E170</f>
        <v>(Blank)</v>
      </c>
      <c r="D169" s="245"/>
      <c r="E169" s="245"/>
      <c r="F169" s="266">
        <f>'3.2 N sydd ar gael'!D170</f>
        <v>0</v>
      </c>
      <c r="G169" s="122"/>
      <c r="H169" s="1"/>
      <c r="I169" s="1"/>
      <c r="J169" s="1" t="s">
        <v>4</v>
      </c>
      <c r="K169" s="131">
        <f t="shared" si="10"/>
        <v>0</v>
      </c>
      <c r="L169" s="66">
        <f t="shared" si="11"/>
        <v>0</v>
      </c>
      <c r="M169" s="263">
        <f t="shared" ref="M169" si="20">SUM(L169:L171)</f>
        <v>0</v>
      </c>
      <c r="N169" s="1"/>
      <c r="O169" s="1"/>
      <c r="P169" s="127">
        <f>'3.2 N sydd ar gael'!Q170</f>
        <v>0</v>
      </c>
      <c r="Q169" s="115">
        <f t="shared" ref="Q169" si="21">SUM(O169:O171)+P169</f>
        <v>0</v>
      </c>
    </row>
    <row r="170" spans="2:17" x14ac:dyDescent="0.35">
      <c r="B170" s="240"/>
      <c r="C170" s="270"/>
      <c r="D170" s="246"/>
      <c r="E170" s="246"/>
      <c r="F170" s="267"/>
      <c r="G170" s="122"/>
      <c r="H170" s="1"/>
      <c r="I170" s="1"/>
      <c r="J170" s="1" t="s">
        <v>4</v>
      </c>
      <c r="K170" s="131">
        <f t="shared" si="10"/>
        <v>0</v>
      </c>
      <c r="L170" s="66">
        <f t="shared" si="11"/>
        <v>0</v>
      </c>
      <c r="M170" s="264"/>
      <c r="N170" s="1"/>
      <c r="O170" s="1"/>
      <c r="P170" s="128"/>
      <c r="Q170" s="116"/>
    </row>
    <row r="171" spans="2:17" x14ac:dyDescent="0.35">
      <c r="B171" s="241"/>
      <c r="C171" s="271"/>
      <c r="D171" s="247"/>
      <c r="E171" s="247"/>
      <c r="F171" s="268"/>
      <c r="G171" s="122"/>
      <c r="H171" s="1"/>
      <c r="I171" s="1"/>
      <c r="J171" s="1" t="s">
        <v>4</v>
      </c>
      <c r="K171" s="131">
        <f t="shared" si="10"/>
        <v>0</v>
      </c>
      <c r="L171" s="66">
        <f t="shared" si="11"/>
        <v>0</v>
      </c>
      <c r="M171" s="265"/>
      <c r="N171" s="1"/>
      <c r="O171" s="1"/>
      <c r="P171" s="129"/>
      <c r="Q171" s="117"/>
    </row>
    <row r="172" spans="2:17" x14ac:dyDescent="0.35">
      <c r="B172" s="239">
        <f>'3.1 Gofynion optimaidd N ycnwd '!B59</f>
        <v>0</v>
      </c>
      <c r="C172" s="269" t="str">
        <f>'3.2 N sydd ar gael'!E173</f>
        <v>(Blank)</v>
      </c>
      <c r="D172" s="245"/>
      <c r="E172" s="245"/>
      <c r="F172" s="266">
        <f>'3.2 N sydd ar gael'!D173</f>
        <v>0</v>
      </c>
      <c r="G172" s="122"/>
      <c r="H172" s="1"/>
      <c r="I172" s="1"/>
      <c r="J172" s="1" t="s">
        <v>4</v>
      </c>
      <c r="K172" s="131">
        <f t="shared" si="10"/>
        <v>0</v>
      </c>
      <c r="L172" s="66">
        <f t="shared" si="11"/>
        <v>0</v>
      </c>
      <c r="M172" s="263">
        <f t="shared" ref="M172" si="22">SUM(L172:L174)</f>
        <v>0</v>
      </c>
      <c r="N172" s="1"/>
      <c r="O172" s="1"/>
      <c r="P172" s="127">
        <f>'3.2 N sydd ar gael'!Q173</f>
        <v>0</v>
      </c>
      <c r="Q172" s="115">
        <f t="shared" ref="Q172" si="23">SUM(O172:O174)+P172</f>
        <v>0</v>
      </c>
    </row>
    <row r="173" spans="2:17" x14ac:dyDescent="0.35">
      <c r="B173" s="240"/>
      <c r="C173" s="270"/>
      <c r="D173" s="246"/>
      <c r="E173" s="246"/>
      <c r="F173" s="267"/>
      <c r="G173" s="122"/>
      <c r="H173" s="1"/>
      <c r="I173" s="1"/>
      <c r="J173" s="1" t="s">
        <v>4</v>
      </c>
      <c r="K173" s="131">
        <f t="shared" si="10"/>
        <v>0</v>
      </c>
      <c r="L173" s="66">
        <f t="shared" si="11"/>
        <v>0</v>
      </c>
      <c r="M173" s="264"/>
      <c r="N173" s="1"/>
      <c r="O173" s="1"/>
      <c r="P173" s="128"/>
      <c r="Q173" s="116"/>
    </row>
    <row r="174" spans="2:17" x14ac:dyDescent="0.35">
      <c r="B174" s="241"/>
      <c r="C174" s="271"/>
      <c r="D174" s="247"/>
      <c r="E174" s="247"/>
      <c r="F174" s="268"/>
      <c r="G174" s="122"/>
      <c r="H174" s="1"/>
      <c r="I174" s="1"/>
      <c r="J174" s="1" t="s">
        <v>4</v>
      </c>
      <c r="K174" s="131">
        <f t="shared" si="10"/>
        <v>0</v>
      </c>
      <c r="L174" s="66">
        <f t="shared" si="11"/>
        <v>0</v>
      </c>
      <c r="M174" s="265"/>
      <c r="N174" s="1"/>
      <c r="O174" s="1"/>
      <c r="P174" s="129"/>
      <c r="Q174" s="117"/>
    </row>
    <row r="175" spans="2:17" x14ac:dyDescent="0.35">
      <c r="B175" s="239">
        <f>'3.1 Gofynion optimaidd N ycnwd '!B60</f>
        <v>0</v>
      </c>
      <c r="C175" s="269" t="str">
        <f>'3.2 N sydd ar gael'!E176</f>
        <v>(Blank)</v>
      </c>
      <c r="D175" s="245"/>
      <c r="E175" s="245"/>
      <c r="F175" s="266">
        <f>'3.2 N sydd ar gael'!D176</f>
        <v>0</v>
      </c>
      <c r="G175" s="122"/>
      <c r="H175" s="1"/>
      <c r="I175" s="1"/>
      <c r="J175" s="1" t="s">
        <v>4</v>
      </c>
      <c r="K175" s="131">
        <f t="shared" si="10"/>
        <v>0</v>
      </c>
      <c r="L175" s="66">
        <f t="shared" si="11"/>
        <v>0</v>
      </c>
      <c r="M175" s="263">
        <f t="shared" ref="M175" si="24">SUM(L175:L177)</f>
        <v>0</v>
      </c>
      <c r="N175" s="1"/>
      <c r="O175" s="1"/>
      <c r="P175" s="127">
        <f>'3.2 N sydd ar gael'!Q176</f>
        <v>0</v>
      </c>
      <c r="Q175" s="115">
        <f t="shared" ref="Q175" si="25">SUM(O175:O177)+P175</f>
        <v>0</v>
      </c>
    </row>
    <row r="176" spans="2:17" x14ac:dyDescent="0.35">
      <c r="B176" s="240"/>
      <c r="C176" s="270"/>
      <c r="D176" s="246"/>
      <c r="E176" s="246"/>
      <c r="F176" s="267"/>
      <c r="G176" s="122"/>
      <c r="H176" s="1"/>
      <c r="I176" s="1"/>
      <c r="J176" s="1" t="s">
        <v>4</v>
      </c>
      <c r="K176" s="131">
        <f t="shared" si="10"/>
        <v>0</v>
      </c>
      <c r="L176" s="66">
        <f t="shared" si="11"/>
        <v>0</v>
      </c>
      <c r="M176" s="264"/>
      <c r="N176" s="1"/>
      <c r="O176" s="1"/>
      <c r="P176" s="128"/>
      <c r="Q176" s="116"/>
    </row>
    <row r="177" spans="2:17" x14ac:dyDescent="0.35">
      <c r="B177" s="241"/>
      <c r="C177" s="271"/>
      <c r="D177" s="247"/>
      <c r="E177" s="247"/>
      <c r="F177" s="268"/>
      <c r="G177" s="122"/>
      <c r="H177" s="1"/>
      <c r="I177" s="1"/>
      <c r="J177" s="1" t="s">
        <v>4</v>
      </c>
      <c r="K177" s="131">
        <f t="shared" si="10"/>
        <v>0</v>
      </c>
      <c r="L177" s="66">
        <f t="shared" si="11"/>
        <v>0</v>
      </c>
      <c r="M177" s="265"/>
      <c r="N177" s="1"/>
      <c r="O177" s="1"/>
      <c r="P177" s="129"/>
      <c r="Q177" s="117"/>
    </row>
    <row r="178" spans="2:17" x14ac:dyDescent="0.35">
      <c r="B178" s="239">
        <f>'3.1 Gofynion optimaidd N ycnwd '!B61</f>
        <v>0</v>
      </c>
      <c r="C178" s="269" t="str">
        <f>'3.2 N sydd ar gael'!E179</f>
        <v>(Blank)</v>
      </c>
      <c r="D178" s="245"/>
      <c r="E178" s="245"/>
      <c r="F178" s="266">
        <f>'3.2 N sydd ar gael'!D179</f>
        <v>0</v>
      </c>
      <c r="G178" s="122"/>
      <c r="H178" s="1"/>
      <c r="I178" s="1"/>
      <c r="J178" s="1" t="s">
        <v>4</v>
      </c>
      <c r="K178" s="131">
        <f t="shared" si="10"/>
        <v>0</v>
      </c>
      <c r="L178" s="66">
        <f t="shared" si="11"/>
        <v>0</v>
      </c>
      <c r="M178" s="263">
        <f t="shared" ref="M178" si="26">SUM(L178:L180)</f>
        <v>0</v>
      </c>
      <c r="N178" s="1"/>
      <c r="O178" s="1"/>
      <c r="P178" s="127">
        <f>'3.2 N sydd ar gael'!Q179</f>
        <v>0</v>
      </c>
      <c r="Q178" s="115">
        <f t="shared" ref="Q178" si="27">SUM(O178:O180)+P178</f>
        <v>0</v>
      </c>
    </row>
    <row r="179" spans="2:17" x14ac:dyDescent="0.35">
      <c r="B179" s="240"/>
      <c r="C179" s="270"/>
      <c r="D179" s="246"/>
      <c r="E179" s="246"/>
      <c r="F179" s="267"/>
      <c r="G179" s="122"/>
      <c r="H179" s="1"/>
      <c r="I179" s="1"/>
      <c r="J179" s="1" t="s">
        <v>4</v>
      </c>
      <c r="K179" s="131">
        <f t="shared" si="10"/>
        <v>0</v>
      </c>
      <c r="L179" s="66">
        <f t="shared" si="11"/>
        <v>0</v>
      </c>
      <c r="M179" s="264"/>
      <c r="N179" s="1"/>
      <c r="O179" s="1"/>
      <c r="P179" s="128"/>
      <c r="Q179" s="116"/>
    </row>
    <row r="180" spans="2:17" x14ac:dyDescent="0.35">
      <c r="B180" s="241"/>
      <c r="C180" s="271"/>
      <c r="D180" s="247"/>
      <c r="E180" s="247"/>
      <c r="F180" s="268"/>
      <c r="G180" s="122"/>
      <c r="H180" s="1"/>
      <c r="I180" s="1"/>
      <c r="J180" s="1" t="s">
        <v>4</v>
      </c>
      <c r="K180" s="131">
        <f t="shared" si="10"/>
        <v>0</v>
      </c>
      <c r="L180" s="66">
        <f t="shared" si="11"/>
        <v>0</v>
      </c>
      <c r="M180" s="265"/>
      <c r="N180" s="1"/>
      <c r="O180" s="1"/>
      <c r="P180" s="129"/>
      <c r="Q180" s="117"/>
    </row>
    <row r="181" spans="2:17" x14ac:dyDescent="0.35">
      <c r="B181" s="239">
        <f>'3.1 Gofynion optimaidd N ycnwd '!B62</f>
        <v>0</v>
      </c>
      <c r="C181" s="269" t="str">
        <f>'3.2 N sydd ar gael'!E182</f>
        <v>(Blank)</v>
      </c>
      <c r="D181" s="245"/>
      <c r="E181" s="245"/>
      <c r="F181" s="266">
        <f>'3.2 N sydd ar gael'!D182</f>
        <v>0</v>
      </c>
      <c r="G181" s="122"/>
      <c r="H181" s="1"/>
      <c r="I181" s="1"/>
      <c r="J181" s="1" t="s">
        <v>4</v>
      </c>
      <c r="K181" s="131">
        <f t="shared" si="10"/>
        <v>0</v>
      </c>
      <c r="L181" s="66">
        <f t="shared" si="11"/>
        <v>0</v>
      </c>
      <c r="M181" s="263">
        <f t="shared" ref="M181" si="28">SUM(L181:L183)</f>
        <v>0</v>
      </c>
      <c r="N181" s="1"/>
      <c r="O181" s="1"/>
      <c r="P181" s="127">
        <f>'3.2 N sydd ar gael'!Q182</f>
        <v>0</v>
      </c>
      <c r="Q181" s="115">
        <f t="shared" ref="Q181" si="29">SUM(O181:O183)+P181</f>
        <v>0</v>
      </c>
    </row>
    <row r="182" spans="2:17" x14ac:dyDescent="0.35">
      <c r="B182" s="240"/>
      <c r="C182" s="270"/>
      <c r="D182" s="246"/>
      <c r="E182" s="246"/>
      <c r="F182" s="267"/>
      <c r="G182" s="122"/>
      <c r="H182" s="1"/>
      <c r="I182" s="1"/>
      <c r="J182" s="1" t="s">
        <v>4</v>
      </c>
      <c r="K182" s="131">
        <f t="shared" si="10"/>
        <v>0</v>
      </c>
      <c r="L182" s="66">
        <f t="shared" si="11"/>
        <v>0</v>
      </c>
      <c r="M182" s="264"/>
      <c r="N182" s="1"/>
      <c r="O182" s="1"/>
      <c r="P182" s="128"/>
      <c r="Q182" s="116"/>
    </row>
    <row r="183" spans="2:17" x14ac:dyDescent="0.35">
      <c r="B183" s="241"/>
      <c r="C183" s="271"/>
      <c r="D183" s="247"/>
      <c r="E183" s="247"/>
      <c r="F183" s="268"/>
      <c r="G183" s="122"/>
      <c r="H183" s="1"/>
      <c r="I183" s="1"/>
      <c r="J183" s="1" t="s">
        <v>4</v>
      </c>
      <c r="K183" s="131">
        <f t="shared" si="10"/>
        <v>0</v>
      </c>
      <c r="L183" s="66">
        <f t="shared" si="11"/>
        <v>0</v>
      </c>
      <c r="M183" s="265"/>
      <c r="N183" s="1"/>
      <c r="O183" s="1"/>
      <c r="P183" s="129"/>
      <c r="Q183" s="117"/>
    </row>
    <row r="184" spans="2:17" x14ac:dyDescent="0.35">
      <c r="B184" s="239">
        <f>'3.1 Gofynion optimaidd N ycnwd '!B63</f>
        <v>0</v>
      </c>
      <c r="C184" s="269" t="str">
        <f>'3.2 N sydd ar gael'!E185</f>
        <v>(Blank)</v>
      </c>
      <c r="D184" s="245"/>
      <c r="E184" s="245"/>
      <c r="F184" s="266">
        <f>'3.2 N sydd ar gael'!D185</f>
        <v>0</v>
      </c>
      <c r="G184" s="122"/>
      <c r="H184" s="1"/>
      <c r="I184" s="1"/>
      <c r="J184" s="1" t="s">
        <v>4</v>
      </c>
      <c r="K184" s="131">
        <f t="shared" si="10"/>
        <v>0</v>
      </c>
      <c r="L184" s="66">
        <f t="shared" si="11"/>
        <v>0</v>
      </c>
      <c r="M184" s="263">
        <f t="shared" ref="M184" si="30">SUM(L184:L186)</f>
        <v>0</v>
      </c>
      <c r="N184" s="1"/>
      <c r="O184" s="1"/>
      <c r="P184" s="127">
        <f>'3.2 N sydd ar gael'!Q185</f>
        <v>0</v>
      </c>
      <c r="Q184" s="115">
        <f t="shared" ref="Q184" si="31">SUM(O184:O186)+P184</f>
        <v>0</v>
      </c>
    </row>
    <row r="185" spans="2:17" x14ac:dyDescent="0.35">
      <c r="B185" s="240"/>
      <c r="C185" s="270"/>
      <c r="D185" s="246"/>
      <c r="E185" s="246"/>
      <c r="F185" s="267"/>
      <c r="G185" s="122"/>
      <c r="H185" s="1"/>
      <c r="I185" s="1"/>
      <c r="J185" s="1" t="s">
        <v>4</v>
      </c>
      <c r="K185" s="131">
        <f t="shared" si="10"/>
        <v>0</v>
      </c>
      <c r="L185" s="66">
        <f t="shared" si="11"/>
        <v>0</v>
      </c>
      <c r="M185" s="264"/>
      <c r="N185" s="1"/>
      <c r="O185" s="1"/>
      <c r="P185" s="128"/>
      <c r="Q185" s="116"/>
    </row>
    <row r="186" spans="2:17" x14ac:dyDescent="0.35">
      <c r="B186" s="241"/>
      <c r="C186" s="271"/>
      <c r="D186" s="247"/>
      <c r="E186" s="247"/>
      <c r="F186" s="268"/>
      <c r="G186" s="122"/>
      <c r="H186" s="1"/>
      <c r="I186" s="1"/>
      <c r="J186" s="1" t="s">
        <v>4</v>
      </c>
      <c r="K186" s="131">
        <f t="shared" si="10"/>
        <v>0</v>
      </c>
      <c r="L186" s="66">
        <f t="shared" si="11"/>
        <v>0</v>
      </c>
      <c r="M186" s="265"/>
      <c r="N186" s="1"/>
      <c r="O186" s="1"/>
      <c r="P186" s="129"/>
      <c r="Q186" s="117"/>
    </row>
    <row r="187" spans="2:17" x14ac:dyDescent="0.35">
      <c r="B187" s="239">
        <f>'3.1 Gofynion optimaidd N ycnwd '!B64</f>
        <v>0</v>
      </c>
      <c r="C187" s="269" t="str">
        <f>'3.2 N sydd ar gael'!E188</f>
        <v>(Blank)</v>
      </c>
      <c r="D187" s="245"/>
      <c r="E187" s="245"/>
      <c r="F187" s="266">
        <f>'3.2 N sydd ar gael'!D188</f>
        <v>0</v>
      </c>
      <c r="G187" s="122"/>
      <c r="H187" s="1"/>
      <c r="I187" s="1"/>
      <c r="J187" s="1" t="s">
        <v>4</v>
      </c>
      <c r="K187" s="131">
        <f t="shared" si="10"/>
        <v>0</v>
      </c>
      <c r="L187" s="66">
        <f t="shared" si="11"/>
        <v>0</v>
      </c>
      <c r="M187" s="263">
        <f t="shared" ref="M187" si="32">SUM(L187:L189)</f>
        <v>0</v>
      </c>
      <c r="N187" s="1"/>
      <c r="O187" s="1"/>
      <c r="P187" s="127">
        <f>'3.2 N sydd ar gael'!Q188</f>
        <v>0</v>
      </c>
      <c r="Q187" s="115">
        <f t="shared" ref="Q187" si="33">SUM(O187:O189)+P187</f>
        <v>0</v>
      </c>
    </row>
    <row r="188" spans="2:17" x14ac:dyDescent="0.35">
      <c r="B188" s="240"/>
      <c r="C188" s="270"/>
      <c r="D188" s="246"/>
      <c r="E188" s="246"/>
      <c r="F188" s="267"/>
      <c r="G188" s="122"/>
      <c r="H188" s="1"/>
      <c r="I188" s="1"/>
      <c r="J188" s="1" t="s">
        <v>4</v>
      </c>
      <c r="K188" s="131">
        <f t="shared" si="10"/>
        <v>0</v>
      </c>
      <c r="L188" s="66">
        <f t="shared" si="11"/>
        <v>0</v>
      </c>
      <c r="M188" s="264"/>
      <c r="N188" s="1"/>
      <c r="O188" s="1"/>
      <c r="P188" s="128"/>
      <c r="Q188" s="116"/>
    </row>
    <row r="189" spans="2:17" x14ac:dyDescent="0.35">
      <c r="B189" s="241"/>
      <c r="C189" s="271"/>
      <c r="D189" s="247"/>
      <c r="E189" s="247"/>
      <c r="F189" s="268"/>
      <c r="G189" s="122"/>
      <c r="H189" s="1"/>
      <c r="I189" s="1"/>
      <c r="J189" s="1" t="s">
        <v>4</v>
      </c>
      <c r="K189" s="131">
        <f t="shared" si="10"/>
        <v>0</v>
      </c>
      <c r="L189" s="66">
        <f t="shared" si="11"/>
        <v>0</v>
      </c>
      <c r="M189" s="265"/>
      <c r="N189" s="1"/>
      <c r="O189" s="1"/>
      <c r="P189" s="129"/>
      <c r="Q189" s="117"/>
    </row>
    <row r="190" spans="2:17" x14ac:dyDescent="0.35">
      <c r="B190" s="239">
        <f>'3.1 Gofynion optimaidd N ycnwd '!B65</f>
        <v>0</v>
      </c>
      <c r="C190" s="269" t="str">
        <f>'3.2 N sydd ar gael'!E191</f>
        <v>(Blank)</v>
      </c>
      <c r="D190" s="245"/>
      <c r="E190" s="245"/>
      <c r="F190" s="266">
        <f>'3.2 N sydd ar gael'!D191</f>
        <v>0</v>
      </c>
      <c r="G190" s="122"/>
      <c r="H190" s="1"/>
      <c r="I190" s="1"/>
      <c r="J190" s="1" t="s">
        <v>4</v>
      </c>
      <c r="K190" s="131">
        <f t="shared" si="10"/>
        <v>0</v>
      </c>
      <c r="L190" s="66">
        <f t="shared" si="11"/>
        <v>0</v>
      </c>
      <c r="M190" s="263">
        <f t="shared" ref="M190" si="34">SUM(L190:L192)</f>
        <v>0</v>
      </c>
      <c r="N190" s="1"/>
      <c r="O190" s="1"/>
      <c r="P190" s="127">
        <f>'3.2 N sydd ar gael'!Q191</f>
        <v>0</v>
      </c>
      <c r="Q190" s="115">
        <f t="shared" ref="Q190" si="35">SUM(O190:O192)+P190</f>
        <v>0</v>
      </c>
    </row>
    <row r="191" spans="2:17" x14ac:dyDescent="0.35">
      <c r="B191" s="240"/>
      <c r="C191" s="270"/>
      <c r="D191" s="246"/>
      <c r="E191" s="246"/>
      <c r="F191" s="267"/>
      <c r="G191" s="122"/>
      <c r="H191" s="1"/>
      <c r="I191" s="1"/>
      <c r="J191" s="1" t="s">
        <v>4</v>
      </c>
      <c r="K191" s="131">
        <f t="shared" si="10"/>
        <v>0</v>
      </c>
      <c r="L191" s="66">
        <f t="shared" si="11"/>
        <v>0</v>
      </c>
      <c r="M191" s="264"/>
      <c r="N191" s="1"/>
      <c r="O191" s="1"/>
      <c r="P191" s="128"/>
      <c r="Q191" s="116"/>
    </row>
    <row r="192" spans="2:17" x14ac:dyDescent="0.35">
      <c r="B192" s="241"/>
      <c r="C192" s="271"/>
      <c r="D192" s="247"/>
      <c r="E192" s="247"/>
      <c r="F192" s="268"/>
      <c r="G192" s="122"/>
      <c r="H192" s="1"/>
      <c r="I192" s="1"/>
      <c r="J192" s="1" t="s">
        <v>4</v>
      </c>
      <c r="K192" s="131">
        <f t="shared" si="10"/>
        <v>0</v>
      </c>
      <c r="L192" s="66">
        <f t="shared" si="11"/>
        <v>0</v>
      </c>
      <c r="M192" s="265"/>
      <c r="N192" s="1"/>
      <c r="O192" s="1"/>
      <c r="P192" s="129"/>
      <c r="Q192" s="117"/>
    </row>
    <row r="193" spans="2:17" x14ac:dyDescent="0.35">
      <c r="B193" s="239">
        <f>'3.1 Gofynion optimaidd N ycnwd '!B66</f>
        <v>0</v>
      </c>
      <c r="C193" s="269" t="str">
        <f>'3.2 N sydd ar gael'!E194</f>
        <v>(Blank)</v>
      </c>
      <c r="D193" s="245"/>
      <c r="E193" s="245"/>
      <c r="F193" s="266">
        <f>'3.2 N sydd ar gael'!D194</f>
        <v>0</v>
      </c>
      <c r="G193" s="122"/>
      <c r="H193" s="1"/>
      <c r="I193" s="1"/>
      <c r="J193" s="1" t="s">
        <v>4</v>
      </c>
      <c r="K193" s="131">
        <f t="shared" si="10"/>
        <v>0</v>
      </c>
      <c r="L193" s="66">
        <f t="shared" si="11"/>
        <v>0</v>
      </c>
      <c r="M193" s="263">
        <f t="shared" ref="M193" si="36">SUM(L193:L195)</f>
        <v>0</v>
      </c>
      <c r="N193" s="1"/>
      <c r="O193" s="1"/>
      <c r="P193" s="127">
        <f>'3.2 N sydd ar gael'!Q194</f>
        <v>0</v>
      </c>
      <c r="Q193" s="115">
        <f t="shared" ref="Q193" si="37">SUM(O193:O195)+P193</f>
        <v>0</v>
      </c>
    </row>
    <row r="194" spans="2:17" x14ac:dyDescent="0.35">
      <c r="B194" s="240"/>
      <c r="C194" s="270"/>
      <c r="D194" s="246"/>
      <c r="E194" s="246"/>
      <c r="F194" s="267"/>
      <c r="G194" s="122"/>
      <c r="H194" s="1"/>
      <c r="I194" s="1"/>
      <c r="J194" s="1" t="s">
        <v>4</v>
      </c>
      <c r="K194" s="131">
        <f t="shared" si="10"/>
        <v>0</v>
      </c>
      <c r="L194" s="66">
        <f t="shared" si="11"/>
        <v>0</v>
      </c>
      <c r="M194" s="264"/>
      <c r="N194" s="1"/>
      <c r="O194" s="1"/>
      <c r="P194" s="128"/>
      <c r="Q194" s="116"/>
    </row>
    <row r="195" spans="2:17" x14ac:dyDescent="0.35">
      <c r="B195" s="241"/>
      <c r="C195" s="271"/>
      <c r="D195" s="247"/>
      <c r="E195" s="247"/>
      <c r="F195" s="268"/>
      <c r="G195" s="122"/>
      <c r="H195" s="1"/>
      <c r="I195" s="1"/>
      <c r="J195" s="1" t="s">
        <v>4</v>
      </c>
      <c r="K195" s="131">
        <f t="shared" si="10"/>
        <v>0</v>
      </c>
      <c r="L195" s="66">
        <f t="shared" si="11"/>
        <v>0</v>
      </c>
      <c r="M195" s="265"/>
      <c r="N195" s="1"/>
      <c r="O195" s="1"/>
      <c r="P195" s="129"/>
      <c r="Q195" s="117"/>
    </row>
    <row r="196" spans="2:17" x14ac:dyDescent="0.35">
      <c r="B196" s="239">
        <f>'3.1 Gofynion optimaidd N ycnwd '!B67</f>
        <v>0</v>
      </c>
      <c r="C196" s="269" t="str">
        <f>'3.2 N sydd ar gael'!E197</f>
        <v>(Blank)</v>
      </c>
      <c r="D196" s="245"/>
      <c r="E196" s="245"/>
      <c r="F196" s="266">
        <f>'3.2 N sydd ar gael'!D197</f>
        <v>0</v>
      </c>
      <c r="G196" s="122"/>
      <c r="H196" s="1"/>
      <c r="I196" s="1"/>
      <c r="J196" s="1" t="s">
        <v>4</v>
      </c>
      <c r="K196" s="131">
        <f t="shared" si="10"/>
        <v>0</v>
      </c>
      <c r="L196" s="66">
        <f t="shared" si="11"/>
        <v>0</v>
      </c>
      <c r="M196" s="263">
        <f t="shared" ref="M196" si="38">SUM(L196:L198)</f>
        <v>0</v>
      </c>
      <c r="N196" s="1"/>
      <c r="O196" s="1"/>
      <c r="P196" s="127">
        <f>'3.2 N sydd ar gael'!Q197</f>
        <v>0</v>
      </c>
      <c r="Q196" s="115">
        <f t="shared" ref="Q196" si="39">SUM(O196:O198)+P196</f>
        <v>0</v>
      </c>
    </row>
    <row r="197" spans="2:17" x14ac:dyDescent="0.35">
      <c r="B197" s="240"/>
      <c r="C197" s="270"/>
      <c r="D197" s="246"/>
      <c r="E197" s="246"/>
      <c r="F197" s="267"/>
      <c r="G197" s="122"/>
      <c r="H197" s="1"/>
      <c r="I197" s="1"/>
      <c r="J197" s="1" t="s">
        <v>4</v>
      </c>
      <c r="K197" s="131">
        <f t="shared" si="10"/>
        <v>0</v>
      </c>
      <c r="L197" s="66">
        <f t="shared" si="11"/>
        <v>0</v>
      </c>
      <c r="M197" s="264"/>
      <c r="N197" s="1"/>
      <c r="O197" s="1"/>
      <c r="P197" s="128"/>
      <c r="Q197" s="116"/>
    </row>
    <row r="198" spans="2:17" x14ac:dyDescent="0.35">
      <c r="B198" s="241"/>
      <c r="C198" s="271"/>
      <c r="D198" s="247"/>
      <c r="E198" s="247"/>
      <c r="F198" s="268"/>
      <c r="G198" s="122"/>
      <c r="H198" s="1"/>
      <c r="I198" s="1"/>
      <c r="J198" s="1" t="s">
        <v>4</v>
      </c>
      <c r="K198" s="131">
        <f t="shared" si="10"/>
        <v>0</v>
      </c>
      <c r="L198" s="66">
        <f t="shared" si="11"/>
        <v>0</v>
      </c>
      <c r="M198" s="265"/>
      <c r="N198" s="1"/>
      <c r="O198" s="1"/>
      <c r="P198" s="129"/>
      <c r="Q198" s="117"/>
    </row>
    <row r="199" spans="2:17" x14ac:dyDescent="0.35">
      <c r="B199" s="239">
        <f>'3.1 Gofynion optimaidd N ycnwd '!B68</f>
        <v>0</v>
      </c>
      <c r="C199" s="269" t="str">
        <f>'3.2 N sydd ar gael'!E200</f>
        <v>(Blank)</v>
      </c>
      <c r="D199" s="245"/>
      <c r="E199" s="245"/>
      <c r="F199" s="266">
        <f>'3.2 N sydd ar gael'!D200</f>
        <v>0</v>
      </c>
      <c r="G199" s="122"/>
      <c r="H199" s="1"/>
      <c r="I199" s="1"/>
      <c r="J199" s="1" t="s">
        <v>4</v>
      </c>
      <c r="K199" s="131">
        <f t="shared" si="10"/>
        <v>0</v>
      </c>
      <c r="L199" s="66">
        <f t="shared" si="11"/>
        <v>0</v>
      </c>
      <c r="M199" s="263">
        <f t="shared" ref="M199" si="40">SUM(L199:L201)</f>
        <v>0</v>
      </c>
      <c r="N199" s="1"/>
      <c r="O199" s="1"/>
      <c r="P199" s="127">
        <f>'3.2 N sydd ar gael'!Q200</f>
        <v>0</v>
      </c>
      <c r="Q199" s="115">
        <f t="shared" ref="Q199" si="41">SUM(O199:O201)+P199</f>
        <v>0</v>
      </c>
    </row>
    <row r="200" spans="2:17" x14ac:dyDescent="0.35">
      <c r="B200" s="240"/>
      <c r="C200" s="270"/>
      <c r="D200" s="246"/>
      <c r="E200" s="246"/>
      <c r="F200" s="267"/>
      <c r="G200" s="122"/>
      <c r="H200" s="1"/>
      <c r="I200" s="1"/>
      <c r="J200" s="1" t="s">
        <v>4</v>
      </c>
      <c r="K200" s="131">
        <f t="shared" si="10"/>
        <v>0</v>
      </c>
      <c r="L200" s="66">
        <f t="shared" si="11"/>
        <v>0</v>
      </c>
      <c r="M200" s="264"/>
      <c r="N200" s="1"/>
      <c r="O200" s="1"/>
      <c r="P200" s="128"/>
      <c r="Q200" s="116"/>
    </row>
    <row r="201" spans="2:17" x14ac:dyDescent="0.35">
      <c r="B201" s="241"/>
      <c r="C201" s="271"/>
      <c r="D201" s="247"/>
      <c r="E201" s="247"/>
      <c r="F201" s="268"/>
      <c r="G201" s="122"/>
      <c r="H201" s="1"/>
      <c r="I201" s="1"/>
      <c r="J201" s="1" t="s">
        <v>4</v>
      </c>
      <c r="K201" s="131">
        <f t="shared" si="10"/>
        <v>0</v>
      </c>
      <c r="L201" s="66">
        <f t="shared" si="11"/>
        <v>0</v>
      </c>
      <c r="M201" s="265"/>
      <c r="N201" s="1"/>
      <c r="O201" s="1"/>
      <c r="P201" s="129"/>
      <c r="Q201" s="117"/>
    </row>
    <row r="202" spans="2:17" x14ac:dyDescent="0.35">
      <c r="B202" s="239">
        <f>'3.1 Gofynion optimaidd N ycnwd '!B69</f>
        <v>0</v>
      </c>
      <c r="C202" s="269" t="str">
        <f>'3.2 N sydd ar gael'!E203</f>
        <v>(Blank)</v>
      </c>
      <c r="D202" s="245"/>
      <c r="E202" s="245"/>
      <c r="F202" s="266">
        <f>'3.2 N sydd ar gael'!D203</f>
        <v>0</v>
      </c>
      <c r="G202" s="122"/>
      <c r="H202" s="1"/>
      <c r="I202" s="1"/>
      <c r="J202" s="1" t="s">
        <v>4</v>
      </c>
      <c r="K202" s="131">
        <f t="shared" si="10"/>
        <v>0</v>
      </c>
      <c r="L202" s="66">
        <f t="shared" si="11"/>
        <v>0</v>
      </c>
      <c r="M202" s="263">
        <f t="shared" ref="M202" si="42">SUM(L202:L204)</f>
        <v>0</v>
      </c>
      <c r="N202" s="1"/>
      <c r="O202" s="1"/>
      <c r="P202" s="127">
        <f>'3.2 N sydd ar gael'!Q203</f>
        <v>0</v>
      </c>
      <c r="Q202" s="115">
        <f t="shared" ref="Q202" si="43">SUM(O202:O204)+P202</f>
        <v>0</v>
      </c>
    </row>
    <row r="203" spans="2:17" x14ac:dyDescent="0.35">
      <c r="B203" s="240"/>
      <c r="C203" s="270"/>
      <c r="D203" s="246"/>
      <c r="E203" s="246"/>
      <c r="F203" s="267"/>
      <c r="G203" s="122"/>
      <c r="H203" s="1"/>
      <c r="I203" s="1"/>
      <c r="J203" s="1" t="s">
        <v>4</v>
      </c>
      <c r="K203" s="131">
        <f t="shared" si="10"/>
        <v>0</v>
      </c>
      <c r="L203" s="66">
        <f t="shared" si="11"/>
        <v>0</v>
      </c>
      <c r="M203" s="264"/>
      <c r="N203" s="1"/>
      <c r="O203" s="1"/>
      <c r="P203" s="128"/>
      <c r="Q203" s="116"/>
    </row>
    <row r="204" spans="2:17" x14ac:dyDescent="0.35">
      <c r="B204" s="241"/>
      <c r="C204" s="271"/>
      <c r="D204" s="247"/>
      <c r="E204" s="247"/>
      <c r="F204" s="268"/>
      <c r="G204" s="122"/>
      <c r="H204" s="1"/>
      <c r="I204" s="1"/>
      <c r="J204" s="1" t="s">
        <v>4</v>
      </c>
      <c r="K204" s="131">
        <f t="shared" si="10"/>
        <v>0</v>
      </c>
      <c r="L204" s="66">
        <f t="shared" si="11"/>
        <v>0</v>
      </c>
      <c r="M204" s="265"/>
      <c r="N204" s="1"/>
      <c r="O204" s="1"/>
      <c r="P204" s="129"/>
      <c r="Q204" s="117"/>
    </row>
    <row r="205" spans="2:17" x14ac:dyDescent="0.35">
      <c r="B205" s="239">
        <f>'3.1 Gofynion optimaidd N ycnwd '!B70</f>
        <v>0</v>
      </c>
      <c r="C205" s="269" t="str">
        <f>'3.2 N sydd ar gael'!E206</f>
        <v>(Blank)</v>
      </c>
      <c r="D205" s="245"/>
      <c r="E205" s="245"/>
      <c r="F205" s="266">
        <f>'3.2 N sydd ar gael'!D206</f>
        <v>0</v>
      </c>
      <c r="G205" s="122"/>
      <c r="H205" s="1"/>
      <c r="I205" s="1"/>
      <c r="J205" s="1" t="s">
        <v>4</v>
      </c>
      <c r="K205" s="131">
        <f t="shared" si="10"/>
        <v>0</v>
      </c>
      <c r="L205" s="66">
        <f t="shared" si="11"/>
        <v>0</v>
      </c>
      <c r="M205" s="263">
        <f t="shared" ref="M205" si="44">SUM(L205:L207)</f>
        <v>0</v>
      </c>
      <c r="N205" s="1"/>
      <c r="O205" s="1"/>
      <c r="P205" s="127">
        <f>'3.2 N sydd ar gael'!Q206</f>
        <v>0</v>
      </c>
      <c r="Q205" s="115">
        <f t="shared" ref="Q205" si="45">SUM(O205:O207)+P205</f>
        <v>0</v>
      </c>
    </row>
    <row r="206" spans="2:17" x14ac:dyDescent="0.35">
      <c r="B206" s="240"/>
      <c r="C206" s="270"/>
      <c r="D206" s="246"/>
      <c r="E206" s="246"/>
      <c r="F206" s="267"/>
      <c r="G206" s="122"/>
      <c r="H206" s="1"/>
      <c r="I206" s="1"/>
      <c r="J206" s="1" t="s">
        <v>4</v>
      </c>
      <c r="K206" s="131">
        <f t="shared" si="10"/>
        <v>0</v>
      </c>
      <c r="L206" s="66">
        <f t="shared" si="11"/>
        <v>0</v>
      </c>
      <c r="M206" s="264"/>
      <c r="N206" s="1"/>
      <c r="O206" s="1"/>
      <c r="P206" s="128"/>
      <c r="Q206" s="116"/>
    </row>
    <row r="207" spans="2:17" x14ac:dyDescent="0.35">
      <c r="B207" s="241"/>
      <c r="C207" s="271"/>
      <c r="D207" s="247"/>
      <c r="E207" s="247"/>
      <c r="F207" s="268"/>
      <c r="G207" s="122"/>
      <c r="H207" s="1"/>
      <c r="I207" s="1"/>
      <c r="J207" s="1" t="s">
        <v>4</v>
      </c>
      <c r="K207" s="131">
        <f t="shared" si="10"/>
        <v>0</v>
      </c>
      <c r="L207" s="66">
        <f t="shared" si="11"/>
        <v>0</v>
      </c>
      <c r="M207" s="265"/>
      <c r="N207" s="1"/>
      <c r="O207" s="1"/>
      <c r="P207" s="129"/>
      <c r="Q207" s="117"/>
    </row>
    <row r="208" spans="2:17" x14ac:dyDescent="0.35">
      <c r="B208" s="239">
        <f>'3.1 Gofynion optimaidd N ycnwd '!B71</f>
        <v>0</v>
      </c>
      <c r="C208" s="269" t="str">
        <f>'3.2 N sydd ar gael'!E209</f>
        <v>(Blank)</v>
      </c>
      <c r="D208" s="245"/>
      <c r="E208" s="245"/>
      <c r="F208" s="266">
        <f>'3.2 N sydd ar gael'!D209</f>
        <v>0</v>
      </c>
      <c r="G208" s="122"/>
      <c r="H208" s="1"/>
      <c r="I208" s="1"/>
      <c r="J208" s="1" t="s">
        <v>4</v>
      </c>
      <c r="K208" s="131">
        <f t="shared" si="10"/>
        <v>0</v>
      </c>
      <c r="L208" s="66">
        <f t="shared" si="11"/>
        <v>0</v>
      </c>
      <c r="M208" s="263">
        <f t="shared" ref="M208" si="46">SUM(L208:L210)</f>
        <v>0</v>
      </c>
      <c r="N208" s="1"/>
      <c r="O208" s="1"/>
      <c r="P208" s="127">
        <f>'3.2 N sydd ar gael'!Q209</f>
        <v>0</v>
      </c>
      <c r="Q208" s="115">
        <f t="shared" ref="Q208" si="47">SUM(O208:O210)+P208</f>
        <v>0</v>
      </c>
    </row>
    <row r="209" spans="2:17" x14ac:dyDescent="0.35">
      <c r="B209" s="240"/>
      <c r="C209" s="270"/>
      <c r="D209" s="246"/>
      <c r="E209" s="246"/>
      <c r="F209" s="267"/>
      <c r="G209" s="122"/>
      <c r="H209" s="1"/>
      <c r="I209" s="1"/>
      <c r="J209" s="1" t="s">
        <v>4</v>
      </c>
      <c r="K209" s="131">
        <f t="shared" si="10"/>
        <v>0</v>
      </c>
      <c r="L209" s="66">
        <f t="shared" si="11"/>
        <v>0</v>
      </c>
      <c r="M209" s="264"/>
      <c r="N209" s="1"/>
      <c r="O209" s="1"/>
      <c r="P209" s="128"/>
      <c r="Q209" s="116"/>
    </row>
    <row r="210" spans="2:17" x14ac:dyDescent="0.35">
      <c r="B210" s="241"/>
      <c r="C210" s="271"/>
      <c r="D210" s="247"/>
      <c r="E210" s="247"/>
      <c r="F210" s="268"/>
      <c r="G210" s="122"/>
      <c r="H210" s="1"/>
      <c r="I210" s="1"/>
      <c r="J210" s="1" t="s">
        <v>4</v>
      </c>
      <c r="K210" s="131">
        <f t="shared" si="10"/>
        <v>0</v>
      </c>
      <c r="L210" s="66">
        <f t="shared" si="11"/>
        <v>0</v>
      </c>
      <c r="M210" s="265"/>
      <c r="N210" s="1"/>
      <c r="O210" s="1"/>
      <c r="P210" s="129"/>
      <c r="Q210" s="117"/>
    </row>
    <row r="211" spans="2:17" x14ac:dyDescent="0.35">
      <c r="B211" s="239">
        <f>'3.1 Gofynion optimaidd N ycnwd '!B72</f>
        <v>0</v>
      </c>
      <c r="C211" s="269" t="str">
        <f>'3.2 N sydd ar gael'!E212</f>
        <v>(Blank)</v>
      </c>
      <c r="D211" s="245"/>
      <c r="E211" s="245"/>
      <c r="F211" s="266">
        <f>'3.2 N sydd ar gael'!D212</f>
        <v>0</v>
      </c>
      <c r="G211" s="122"/>
      <c r="H211" s="1"/>
      <c r="I211" s="1"/>
      <c r="J211" s="1" t="s">
        <v>4</v>
      </c>
      <c r="K211" s="131">
        <f t="shared" si="10"/>
        <v>0</v>
      </c>
      <c r="L211" s="66">
        <f t="shared" si="11"/>
        <v>0</v>
      </c>
      <c r="M211" s="263">
        <f t="shared" ref="M211" si="48">SUM(L211:L213)</f>
        <v>0</v>
      </c>
      <c r="N211" s="1"/>
      <c r="O211" s="1"/>
      <c r="P211" s="127">
        <f>'3.2 N sydd ar gael'!Q212</f>
        <v>0</v>
      </c>
      <c r="Q211" s="115">
        <f t="shared" ref="Q211" si="49">SUM(O211:O213)+P211</f>
        <v>0</v>
      </c>
    </row>
    <row r="212" spans="2:17" x14ac:dyDescent="0.35">
      <c r="B212" s="240"/>
      <c r="C212" s="270"/>
      <c r="D212" s="246"/>
      <c r="E212" s="246"/>
      <c r="F212" s="267"/>
      <c r="G212" s="122"/>
      <c r="H212" s="1"/>
      <c r="I212" s="1"/>
      <c r="J212" s="1" t="s">
        <v>4</v>
      </c>
      <c r="K212" s="131">
        <f t="shared" si="10"/>
        <v>0</v>
      </c>
      <c r="L212" s="66">
        <f t="shared" si="11"/>
        <v>0</v>
      </c>
      <c r="M212" s="264"/>
      <c r="N212" s="1"/>
      <c r="O212" s="1"/>
      <c r="P212" s="128"/>
      <c r="Q212" s="116"/>
    </row>
    <row r="213" spans="2:17" x14ac:dyDescent="0.35">
      <c r="B213" s="241"/>
      <c r="C213" s="271"/>
      <c r="D213" s="247"/>
      <c r="E213" s="247"/>
      <c r="F213" s="268"/>
      <c r="G213" s="122"/>
      <c r="H213" s="1"/>
      <c r="I213" s="1"/>
      <c r="J213" s="1" t="s">
        <v>4</v>
      </c>
      <c r="K213" s="131">
        <f t="shared" si="10"/>
        <v>0</v>
      </c>
      <c r="L213" s="66">
        <f t="shared" si="11"/>
        <v>0</v>
      </c>
      <c r="M213" s="265"/>
      <c r="N213" s="1"/>
      <c r="O213" s="1"/>
      <c r="P213" s="129"/>
      <c r="Q213" s="117"/>
    </row>
    <row r="214" spans="2:17" x14ac:dyDescent="0.35">
      <c r="B214" s="239">
        <f>'3.1 Gofynion optimaidd N ycnwd '!B73</f>
        <v>0</v>
      </c>
      <c r="C214" s="269" t="str">
        <f>'3.2 N sydd ar gael'!E215</f>
        <v>(Blank)</v>
      </c>
      <c r="D214" s="245"/>
      <c r="E214" s="245"/>
      <c r="F214" s="266">
        <f>'3.2 N sydd ar gael'!D215</f>
        <v>0</v>
      </c>
      <c r="G214" s="122"/>
      <c r="H214" s="1"/>
      <c r="I214" s="1"/>
      <c r="J214" s="1" t="s">
        <v>4</v>
      </c>
      <c r="K214" s="131">
        <f t="shared" si="10"/>
        <v>0</v>
      </c>
      <c r="L214" s="66">
        <f t="shared" si="11"/>
        <v>0</v>
      </c>
      <c r="M214" s="263">
        <f t="shared" ref="M214" si="50">SUM(L214:L216)</f>
        <v>0</v>
      </c>
      <c r="N214" s="1"/>
      <c r="O214" s="1"/>
      <c r="P214" s="127">
        <f>'3.2 N sydd ar gael'!Q215</f>
        <v>0</v>
      </c>
      <c r="Q214" s="115">
        <f t="shared" ref="Q214" si="51">SUM(O214:O216)+P214</f>
        <v>0</v>
      </c>
    </row>
    <row r="215" spans="2:17" x14ac:dyDescent="0.35">
      <c r="B215" s="240"/>
      <c r="C215" s="270"/>
      <c r="D215" s="246"/>
      <c r="E215" s="246"/>
      <c r="F215" s="267"/>
      <c r="G215" s="122"/>
      <c r="H215" s="1"/>
      <c r="I215" s="1"/>
      <c r="J215" s="1" t="s">
        <v>4</v>
      </c>
      <c r="K215" s="131">
        <f t="shared" si="10"/>
        <v>0</v>
      </c>
      <c r="L215" s="66">
        <f t="shared" si="11"/>
        <v>0</v>
      </c>
      <c r="M215" s="264"/>
      <c r="N215" s="1"/>
      <c r="O215" s="1"/>
      <c r="P215" s="128"/>
      <c r="Q215" s="116"/>
    </row>
    <row r="216" spans="2:17" x14ac:dyDescent="0.35">
      <c r="B216" s="241"/>
      <c r="C216" s="271"/>
      <c r="D216" s="247"/>
      <c r="E216" s="247"/>
      <c r="F216" s="268"/>
      <c r="G216" s="122"/>
      <c r="H216" s="1"/>
      <c r="I216" s="1"/>
      <c r="J216" s="1" t="s">
        <v>4</v>
      </c>
      <c r="K216" s="131">
        <f t="shared" si="10"/>
        <v>0</v>
      </c>
      <c r="L216" s="66">
        <f t="shared" si="11"/>
        <v>0</v>
      </c>
      <c r="M216" s="265"/>
      <c r="N216" s="1"/>
      <c r="O216" s="1"/>
      <c r="P216" s="129"/>
      <c r="Q216" s="117"/>
    </row>
    <row r="217" spans="2:17" x14ac:dyDescent="0.35">
      <c r="B217" s="239">
        <f>'3.1 Gofynion optimaidd N ycnwd '!B74</f>
        <v>0</v>
      </c>
      <c r="C217" s="269" t="str">
        <f>'3.2 N sydd ar gael'!E218</f>
        <v>(Blank)</v>
      </c>
      <c r="D217" s="245"/>
      <c r="E217" s="245"/>
      <c r="F217" s="266">
        <f>'3.2 N sydd ar gael'!D218</f>
        <v>0</v>
      </c>
      <c r="G217" s="122"/>
      <c r="H217" s="1"/>
      <c r="I217" s="1"/>
      <c r="J217" s="1" t="s">
        <v>4</v>
      </c>
      <c r="K217" s="131">
        <f t="shared" si="10"/>
        <v>0</v>
      </c>
      <c r="L217" s="66">
        <f t="shared" si="11"/>
        <v>0</v>
      </c>
      <c r="M217" s="263">
        <f t="shared" ref="M217" si="52">SUM(L217:L219)</f>
        <v>0</v>
      </c>
      <c r="N217" s="1"/>
      <c r="O217" s="1"/>
      <c r="P217" s="127">
        <f>'3.2 N sydd ar gael'!Q218</f>
        <v>0</v>
      </c>
      <c r="Q217" s="115">
        <f t="shared" ref="Q217" si="53">SUM(O217:O219)+P217</f>
        <v>0</v>
      </c>
    </row>
    <row r="218" spans="2:17" x14ac:dyDescent="0.35">
      <c r="B218" s="240"/>
      <c r="C218" s="270"/>
      <c r="D218" s="246"/>
      <c r="E218" s="246"/>
      <c r="F218" s="267"/>
      <c r="G218" s="122"/>
      <c r="H218" s="1"/>
      <c r="I218" s="1"/>
      <c r="J218" s="1" t="s">
        <v>4</v>
      </c>
      <c r="K218" s="131">
        <f t="shared" si="10"/>
        <v>0</v>
      </c>
      <c r="L218" s="66">
        <f t="shared" si="11"/>
        <v>0</v>
      </c>
      <c r="M218" s="264"/>
      <c r="N218" s="1"/>
      <c r="O218" s="1"/>
      <c r="P218" s="128"/>
      <c r="Q218" s="116"/>
    </row>
    <row r="219" spans="2:17" x14ac:dyDescent="0.35">
      <c r="B219" s="241"/>
      <c r="C219" s="271"/>
      <c r="D219" s="247"/>
      <c r="E219" s="247"/>
      <c r="F219" s="268"/>
      <c r="G219" s="122"/>
      <c r="H219" s="1"/>
      <c r="I219" s="1"/>
      <c r="J219" s="1" t="s">
        <v>4</v>
      </c>
      <c r="K219" s="131">
        <f t="shared" si="10"/>
        <v>0</v>
      </c>
      <c r="L219" s="66">
        <f t="shared" si="11"/>
        <v>0</v>
      </c>
      <c r="M219" s="265"/>
      <c r="N219" s="1"/>
      <c r="O219" s="1"/>
      <c r="P219" s="129"/>
      <c r="Q219" s="117"/>
    </row>
    <row r="220" spans="2:17" x14ac:dyDescent="0.35">
      <c r="B220" s="239">
        <f>'3.1 Gofynion optimaidd N ycnwd '!B75</f>
        <v>0</v>
      </c>
      <c r="C220" s="269" t="str">
        <f>'3.2 N sydd ar gael'!E221</f>
        <v>(Blank)</v>
      </c>
      <c r="D220" s="245"/>
      <c r="E220" s="245"/>
      <c r="F220" s="266">
        <f>'3.2 N sydd ar gael'!D221</f>
        <v>0</v>
      </c>
      <c r="G220" s="122"/>
      <c r="H220" s="1"/>
      <c r="I220" s="1"/>
      <c r="J220" s="1" t="s">
        <v>4</v>
      </c>
      <c r="K220" s="131">
        <f t="shared" si="10"/>
        <v>0</v>
      </c>
      <c r="L220" s="66">
        <f t="shared" si="11"/>
        <v>0</v>
      </c>
      <c r="M220" s="263">
        <f t="shared" ref="M220" si="54">SUM(L220:L222)</f>
        <v>0</v>
      </c>
      <c r="N220" s="1"/>
      <c r="O220" s="1"/>
      <c r="P220" s="127">
        <f>'3.2 N sydd ar gael'!Q221</f>
        <v>0</v>
      </c>
      <c r="Q220" s="115">
        <f t="shared" ref="Q220" si="55">SUM(O220:O222)+P220</f>
        <v>0</v>
      </c>
    </row>
    <row r="221" spans="2:17" x14ac:dyDescent="0.35">
      <c r="B221" s="240"/>
      <c r="C221" s="270"/>
      <c r="D221" s="246"/>
      <c r="E221" s="246"/>
      <c r="F221" s="267"/>
      <c r="G221" s="122"/>
      <c r="H221" s="1"/>
      <c r="I221" s="1"/>
      <c r="J221" s="1" t="s">
        <v>4</v>
      </c>
      <c r="K221" s="131">
        <f t="shared" ref="K221:K284" si="56">VLOOKUP(J221,$S$9:$T$28,2, FALSE)</f>
        <v>0</v>
      </c>
      <c r="L221" s="66">
        <f t="shared" ref="L221:L284" si="57">G221*K221</f>
        <v>0</v>
      </c>
      <c r="M221" s="264"/>
      <c r="N221" s="1"/>
      <c r="O221" s="1"/>
      <c r="P221" s="128"/>
      <c r="Q221" s="116"/>
    </row>
    <row r="222" spans="2:17" x14ac:dyDescent="0.35">
      <c r="B222" s="241"/>
      <c r="C222" s="271"/>
      <c r="D222" s="247"/>
      <c r="E222" s="247"/>
      <c r="F222" s="268"/>
      <c r="G222" s="122"/>
      <c r="H222" s="1"/>
      <c r="I222" s="1"/>
      <c r="J222" s="1" t="s">
        <v>4</v>
      </c>
      <c r="K222" s="131">
        <f t="shared" si="56"/>
        <v>0</v>
      </c>
      <c r="L222" s="66">
        <f t="shared" si="57"/>
        <v>0</v>
      </c>
      <c r="M222" s="265"/>
      <c r="N222" s="1"/>
      <c r="O222" s="1"/>
      <c r="P222" s="129"/>
      <c r="Q222" s="117"/>
    </row>
    <row r="223" spans="2:17" x14ac:dyDescent="0.35">
      <c r="B223" s="239">
        <f>'3.1 Gofynion optimaidd N ycnwd '!B76</f>
        <v>0</v>
      </c>
      <c r="C223" s="269" t="str">
        <f>'3.2 N sydd ar gael'!E224</f>
        <v>(Blank)</v>
      </c>
      <c r="D223" s="245"/>
      <c r="E223" s="245"/>
      <c r="F223" s="266">
        <f>'3.2 N sydd ar gael'!D224</f>
        <v>0</v>
      </c>
      <c r="G223" s="122"/>
      <c r="H223" s="1"/>
      <c r="I223" s="1"/>
      <c r="J223" s="1" t="s">
        <v>4</v>
      </c>
      <c r="K223" s="131">
        <f t="shared" si="56"/>
        <v>0</v>
      </c>
      <c r="L223" s="66">
        <f t="shared" si="57"/>
        <v>0</v>
      </c>
      <c r="M223" s="263">
        <f t="shared" ref="M223" si="58">SUM(L223:L225)</f>
        <v>0</v>
      </c>
      <c r="N223" s="1"/>
      <c r="O223" s="1"/>
      <c r="P223" s="127">
        <f>'3.2 N sydd ar gael'!Q224</f>
        <v>0</v>
      </c>
      <c r="Q223" s="115">
        <f t="shared" ref="Q223" si="59">SUM(O223:O225)+P223</f>
        <v>0</v>
      </c>
    </row>
    <row r="224" spans="2:17" x14ac:dyDescent="0.35">
      <c r="B224" s="240"/>
      <c r="C224" s="270"/>
      <c r="D224" s="246"/>
      <c r="E224" s="246"/>
      <c r="F224" s="267"/>
      <c r="G224" s="122"/>
      <c r="H224" s="1"/>
      <c r="I224" s="1"/>
      <c r="J224" s="1" t="s">
        <v>4</v>
      </c>
      <c r="K224" s="131">
        <f t="shared" si="56"/>
        <v>0</v>
      </c>
      <c r="L224" s="66">
        <f t="shared" si="57"/>
        <v>0</v>
      </c>
      <c r="M224" s="264"/>
      <c r="N224" s="1"/>
      <c r="O224" s="1"/>
      <c r="P224" s="128"/>
      <c r="Q224" s="116"/>
    </row>
    <row r="225" spans="2:17" x14ac:dyDescent="0.35">
      <c r="B225" s="241"/>
      <c r="C225" s="271"/>
      <c r="D225" s="247"/>
      <c r="E225" s="247"/>
      <c r="F225" s="268"/>
      <c r="G225" s="122"/>
      <c r="H225" s="1"/>
      <c r="I225" s="1"/>
      <c r="J225" s="1" t="s">
        <v>4</v>
      </c>
      <c r="K225" s="131">
        <f t="shared" si="56"/>
        <v>0</v>
      </c>
      <c r="L225" s="66">
        <f t="shared" si="57"/>
        <v>0</v>
      </c>
      <c r="M225" s="265"/>
      <c r="N225" s="1"/>
      <c r="O225" s="1"/>
      <c r="P225" s="129"/>
      <c r="Q225" s="117"/>
    </row>
    <row r="226" spans="2:17" x14ac:dyDescent="0.35">
      <c r="B226" s="239">
        <f>'3.1 Gofynion optimaidd N ycnwd '!B77</f>
        <v>0</v>
      </c>
      <c r="C226" s="269" t="str">
        <f>'3.2 N sydd ar gael'!E227</f>
        <v>(Blank)</v>
      </c>
      <c r="D226" s="245"/>
      <c r="E226" s="245"/>
      <c r="F226" s="266">
        <f>'3.2 N sydd ar gael'!D227</f>
        <v>0</v>
      </c>
      <c r="G226" s="122"/>
      <c r="H226" s="1"/>
      <c r="I226" s="1"/>
      <c r="J226" s="1" t="s">
        <v>4</v>
      </c>
      <c r="K226" s="131">
        <f t="shared" si="56"/>
        <v>0</v>
      </c>
      <c r="L226" s="66">
        <f t="shared" si="57"/>
        <v>0</v>
      </c>
      <c r="M226" s="263">
        <f t="shared" ref="M226" si="60">SUM(L226:L228)</f>
        <v>0</v>
      </c>
      <c r="N226" s="1"/>
      <c r="O226" s="1"/>
      <c r="P226" s="127">
        <f>'3.2 N sydd ar gael'!Q227</f>
        <v>0</v>
      </c>
      <c r="Q226" s="115">
        <f t="shared" ref="Q226" si="61">SUM(O226:O228)+P226</f>
        <v>0</v>
      </c>
    </row>
    <row r="227" spans="2:17" x14ac:dyDescent="0.35">
      <c r="B227" s="240"/>
      <c r="C227" s="270"/>
      <c r="D227" s="246"/>
      <c r="E227" s="246"/>
      <c r="F227" s="267"/>
      <c r="G227" s="122"/>
      <c r="H227" s="1"/>
      <c r="I227" s="1"/>
      <c r="J227" s="1" t="s">
        <v>4</v>
      </c>
      <c r="K227" s="131">
        <f t="shared" si="56"/>
        <v>0</v>
      </c>
      <c r="L227" s="66">
        <f t="shared" si="57"/>
        <v>0</v>
      </c>
      <c r="M227" s="264"/>
      <c r="N227" s="1"/>
      <c r="O227" s="1"/>
      <c r="P227" s="128"/>
      <c r="Q227" s="116"/>
    </row>
    <row r="228" spans="2:17" x14ac:dyDescent="0.35">
      <c r="B228" s="241"/>
      <c r="C228" s="271"/>
      <c r="D228" s="247"/>
      <c r="E228" s="247"/>
      <c r="F228" s="268"/>
      <c r="G228" s="122"/>
      <c r="H228" s="1"/>
      <c r="I228" s="1"/>
      <c r="J228" s="1" t="s">
        <v>4</v>
      </c>
      <c r="K228" s="131">
        <f t="shared" si="56"/>
        <v>0</v>
      </c>
      <c r="L228" s="66">
        <f t="shared" si="57"/>
        <v>0</v>
      </c>
      <c r="M228" s="265"/>
      <c r="N228" s="1"/>
      <c r="O228" s="1"/>
      <c r="P228" s="129"/>
      <c r="Q228" s="117"/>
    </row>
    <row r="229" spans="2:17" x14ac:dyDescent="0.35">
      <c r="B229" s="239">
        <f>'3.1 Gofynion optimaidd N ycnwd '!B78</f>
        <v>0</v>
      </c>
      <c r="C229" s="269" t="str">
        <f>'3.2 N sydd ar gael'!E230</f>
        <v>(Blank)</v>
      </c>
      <c r="D229" s="245"/>
      <c r="E229" s="245"/>
      <c r="F229" s="266">
        <f>'3.2 N sydd ar gael'!D230</f>
        <v>0</v>
      </c>
      <c r="G229" s="122"/>
      <c r="H229" s="1"/>
      <c r="I229" s="1"/>
      <c r="J229" s="1" t="s">
        <v>4</v>
      </c>
      <c r="K229" s="131">
        <f t="shared" si="56"/>
        <v>0</v>
      </c>
      <c r="L229" s="66">
        <f t="shared" si="57"/>
        <v>0</v>
      </c>
      <c r="M229" s="263">
        <f t="shared" ref="M229" si="62">SUM(L229:L231)</f>
        <v>0</v>
      </c>
      <c r="N229" s="1"/>
      <c r="O229" s="1"/>
      <c r="P229" s="127">
        <f>'3.2 N sydd ar gael'!Q230</f>
        <v>0</v>
      </c>
      <c r="Q229" s="115">
        <f t="shared" ref="Q229" si="63">SUM(O229:O231)+P229</f>
        <v>0</v>
      </c>
    </row>
    <row r="230" spans="2:17" x14ac:dyDescent="0.35">
      <c r="B230" s="240"/>
      <c r="C230" s="270"/>
      <c r="D230" s="246"/>
      <c r="E230" s="246"/>
      <c r="F230" s="267"/>
      <c r="G230" s="122"/>
      <c r="H230" s="1"/>
      <c r="I230" s="1"/>
      <c r="J230" s="1" t="s">
        <v>4</v>
      </c>
      <c r="K230" s="131">
        <f t="shared" si="56"/>
        <v>0</v>
      </c>
      <c r="L230" s="66">
        <f t="shared" si="57"/>
        <v>0</v>
      </c>
      <c r="M230" s="264"/>
      <c r="N230" s="1"/>
      <c r="O230" s="1"/>
      <c r="P230" s="128"/>
      <c r="Q230" s="116"/>
    </row>
    <row r="231" spans="2:17" x14ac:dyDescent="0.35">
      <c r="B231" s="241"/>
      <c r="C231" s="271"/>
      <c r="D231" s="247"/>
      <c r="E231" s="247"/>
      <c r="F231" s="268"/>
      <c r="G231" s="122"/>
      <c r="H231" s="1"/>
      <c r="I231" s="1"/>
      <c r="J231" s="1" t="s">
        <v>4</v>
      </c>
      <c r="K231" s="131">
        <f t="shared" si="56"/>
        <v>0</v>
      </c>
      <c r="L231" s="66">
        <f t="shared" si="57"/>
        <v>0</v>
      </c>
      <c r="M231" s="265"/>
      <c r="N231" s="1"/>
      <c r="O231" s="1"/>
      <c r="P231" s="129"/>
      <c r="Q231" s="117"/>
    </row>
    <row r="232" spans="2:17" x14ac:dyDescent="0.35">
      <c r="B232" s="239">
        <f>'3.1 Gofynion optimaidd N ycnwd '!B79</f>
        <v>0</v>
      </c>
      <c r="C232" s="269" t="str">
        <f>'3.2 N sydd ar gael'!E233</f>
        <v>(Blank)</v>
      </c>
      <c r="D232" s="245"/>
      <c r="E232" s="245"/>
      <c r="F232" s="266">
        <f>'3.2 N sydd ar gael'!D233</f>
        <v>0</v>
      </c>
      <c r="G232" s="122"/>
      <c r="H232" s="1"/>
      <c r="I232" s="1"/>
      <c r="J232" s="1" t="s">
        <v>4</v>
      </c>
      <c r="K232" s="131">
        <f t="shared" si="56"/>
        <v>0</v>
      </c>
      <c r="L232" s="66">
        <f t="shared" si="57"/>
        <v>0</v>
      </c>
      <c r="M232" s="263">
        <f t="shared" ref="M232" si="64">SUM(L232:L234)</f>
        <v>0</v>
      </c>
      <c r="N232" s="1"/>
      <c r="O232" s="1"/>
      <c r="P232" s="127">
        <f>'3.2 N sydd ar gael'!Q233</f>
        <v>0</v>
      </c>
      <c r="Q232" s="115">
        <f t="shared" ref="Q232" si="65">SUM(O232:O234)+P232</f>
        <v>0</v>
      </c>
    </row>
    <row r="233" spans="2:17" x14ac:dyDescent="0.35">
      <c r="B233" s="240"/>
      <c r="C233" s="270"/>
      <c r="D233" s="246"/>
      <c r="E233" s="246"/>
      <c r="F233" s="267"/>
      <c r="G233" s="122"/>
      <c r="H233" s="1"/>
      <c r="I233" s="1"/>
      <c r="J233" s="1" t="s">
        <v>4</v>
      </c>
      <c r="K233" s="131">
        <f t="shared" si="56"/>
        <v>0</v>
      </c>
      <c r="L233" s="66">
        <f t="shared" si="57"/>
        <v>0</v>
      </c>
      <c r="M233" s="264"/>
      <c r="N233" s="1"/>
      <c r="O233" s="1"/>
      <c r="P233" s="128"/>
      <c r="Q233" s="116"/>
    </row>
    <row r="234" spans="2:17" x14ac:dyDescent="0.35">
      <c r="B234" s="241"/>
      <c r="C234" s="271"/>
      <c r="D234" s="247"/>
      <c r="E234" s="247"/>
      <c r="F234" s="268"/>
      <c r="G234" s="122"/>
      <c r="H234" s="1"/>
      <c r="I234" s="1"/>
      <c r="J234" s="1" t="s">
        <v>4</v>
      </c>
      <c r="K234" s="131">
        <f t="shared" si="56"/>
        <v>0</v>
      </c>
      <c r="L234" s="66">
        <f t="shared" si="57"/>
        <v>0</v>
      </c>
      <c r="M234" s="265"/>
      <c r="N234" s="1"/>
      <c r="O234" s="1"/>
      <c r="P234" s="129"/>
      <c r="Q234" s="117"/>
    </row>
    <row r="235" spans="2:17" x14ac:dyDescent="0.35">
      <c r="B235" s="239">
        <f>'3.1 Gofynion optimaidd N ycnwd '!B80</f>
        <v>0</v>
      </c>
      <c r="C235" s="269" t="str">
        <f>'3.2 N sydd ar gael'!E236</f>
        <v>(Blank)</v>
      </c>
      <c r="D235" s="245"/>
      <c r="E235" s="245"/>
      <c r="F235" s="266">
        <f>'3.2 N sydd ar gael'!D236</f>
        <v>0</v>
      </c>
      <c r="G235" s="122"/>
      <c r="H235" s="1"/>
      <c r="I235" s="1"/>
      <c r="J235" s="1" t="s">
        <v>4</v>
      </c>
      <c r="K235" s="131">
        <f t="shared" si="56"/>
        <v>0</v>
      </c>
      <c r="L235" s="66">
        <f t="shared" si="57"/>
        <v>0</v>
      </c>
      <c r="M235" s="263">
        <f t="shared" ref="M235" si="66">SUM(L235:L237)</f>
        <v>0</v>
      </c>
      <c r="N235" s="1"/>
      <c r="O235" s="1"/>
      <c r="P235" s="127">
        <f>'3.2 N sydd ar gael'!Q236</f>
        <v>0</v>
      </c>
      <c r="Q235" s="115">
        <f t="shared" ref="Q235" si="67">SUM(O235:O237)+P235</f>
        <v>0</v>
      </c>
    </row>
    <row r="236" spans="2:17" x14ac:dyDescent="0.35">
      <c r="B236" s="240"/>
      <c r="C236" s="270"/>
      <c r="D236" s="246"/>
      <c r="E236" s="246"/>
      <c r="F236" s="267"/>
      <c r="G236" s="122"/>
      <c r="H236" s="1"/>
      <c r="I236" s="1"/>
      <c r="J236" s="1" t="s">
        <v>4</v>
      </c>
      <c r="K236" s="131">
        <f t="shared" si="56"/>
        <v>0</v>
      </c>
      <c r="L236" s="66">
        <f t="shared" si="57"/>
        <v>0</v>
      </c>
      <c r="M236" s="264"/>
      <c r="N236" s="1"/>
      <c r="O236" s="1"/>
      <c r="P236" s="128"/>
      <c r="Q236" s="116"/>
    </row>
    <row r="237" spans="2:17" x14ac:dyDescent="0.35">
      <c r="B237" s="241"/>
      <c r="C237" s="271"/>
      <c r="D237" s="247"/>
      <c r="E237" s="247"/>
      <c r="F237" s="268"/>
      <c r="G237" s="122"/>
      <c r="H237" s="1"/>
      <c r="I237" s="1"/>
      <c r="J237" s="1" t="s">
        <v>4</v>
      </c>
      <c r="K237" s="131">
        <f t="shared" si="56"/>
        <v>0</v>
      </c>
      <c r="L237" s="66">
        <f t="shared" si="57"/>
        <v>0</v>
      </c>
      <c r="M237" s="265"/>
      <c r="N237" s="1"/>
      <c r="O237" s="1"/>
      <c r="P237" s="129"/>
      <c r="Q237" s="117"/>
    </row>
    <row r="238" spans="2:17" x14ac:dyDescent="0.35">
      <c r="B238" s="239">
        <f>'3.1 Gofynion optimaidd N ycnwd '!B81</f>
        <v>0</v>
      </c>
      <c r="C238" s="269" t="str">
        <f>'3.2 N sydd ar gael'!E239</f>
        <v>(Blank)</v>
      </c>
      <c r="D238" s="245"/>
      <c r="E238" s="245"/>
      <c r="F238" s="266">
        <f>'3.2 N sydd ar gael'!D239</f>
        <v>0</v>
      </c>
      <c r="G238" s="122"/>
      <c r="H238" s="1"/>
      <c r="I238" s="1"/>
      <c r="J238" s="1" t="s">
        <v>4</v>
      </c>
      <c r="K238" s="131">
        <f t="shared" si="56"/>
        <v>0</v>
      </c>
      <c r="L238" s="66">
        <f t="shared" si="57"/>
        <v>0</v>
      </c>
      <c r="M238" s="263">
        <f t="shared" ref="M238" si="68">SUM(L238:L240)</f>
        <v>0</v>
      </c>
      <c r="N238" s="1"/>
      <c r="O238" s="1"/>
      <c r="P238" s="127">
        <f>'3.2 N sydd ar gael'!Q239</f>
        <v>0</v>
      </c>
      <c r="Q238" s="115">
        <f t="shared" ref="Q238" si="69">SUM(O238:O240)+P238</f>
        <v>0</v>
      </c>
    </row>
    <row r="239" spans="2:17" x14ac:dyDescent="0.35">
      <c r="B239" s="240"/>
      <c r="C239" s="270"/>
      <c r="D239" s="246"/>
      <c r="E239" s="246"/>
      <c r="F239" s="267"/>
      <c r="G239" s="122"/>
      <c r="H239" s="1"/>
      <c r="I239" s="1"/>
      <c r="J239" s="1" t="s">
        <v>4</v>
      </c>
      <c r="K239" s="131">
        <f t="shared" si="56"/>
        <v>0</v>
      </c>
      <c r="L239" s="66">
        <f t="shared" si="57"/>
        <v>0</v>
      </c>
      <c r="M239" s="264"/>
      <c r="N239" s="1"/>
      <c r="O239" s="1"/>
      <c r="P239" s="128"/>
      <c r="Q239" s="116"/>
    </row>
    <row r="240" spans="2:17" x14ac:dyDescent="0.35">
      <c r="B240" s="241"/>
      <c r="C240" s="271"/>
      <c r="D240" s="247"/>
      <c r="E240" s="247"/>
      <c r="F240" s="268"/>
      <c r="G240" s="122"/>
      <c r="H240" s="1"/>
      <c r="I240" s="1"/>
      <c r="J240" s="1" t="s">
        <v>4</v>
      </c>
      <c r="K240" s="131">
        <f t="shared" si="56"/>
        <v>0</v>
      </c>
      <c r="L240" s="66">
        <f t="shared" si="57"/>
        <v>0</v>
      </c>
      <c r="M240" s="265"/>
      <c r="N240" s="1"/>
      <c r="O240" s="1"/>
      <c r="P240" s="129"/>
      <c r="Q240" s="117"/>
    </row>
    <row r="241" spans="2:17" x14ac:dyDescent="0.35">
      <c r="B241" s="239">
        <f>'3.1 Gofynion optimaidd N ycnwd '!B82</f>
        <v>0</v>
      </c>
      <c r="C241" s="269" t="str">
        <f>'3.2 N sydd ar gael'!E242</f>
        <v>(Blank)</v>
      </c>
      <c r="D241" s="245"/>
      <c r="E241" s="245"/>
      <c r="F241" s="266">
        <f>'3.2 N sydd ar gael'!D242</f>
        <v>0</v>
      </c>
      <c r="G241" s="122"/>
      <c r="H241" s="1"/>
      <c r="I241" s="1"/>
      <c r="J241" s="1" t="s">
        <v>4</v>
      </c>
      <c r="K241" s="131">
        <f t="shared" si="56"/>
        <v>0</v>
      </c>
      <c r="L241" s="66">
        <f t="shared" si="57"/>
        <v>0</v>
      </c>
      <c r="M241" s="263">
        <f t="shared" ref="M241" si="70">SUM(L241:L243)</f>
        <v>0</v>
      </c>
      <c r="N241" s="1"/>
      <c r="O241" s="1"/>
      <c r="P241" s="127">
        <f>'3.2 N sydd ar gael'!Q242</f>
        <v>0</v>
      </c>
      <c r="Q241" s="115">
        <f t="shared" ref="Q241" si="71">SUM(O241:O243)+P241</f>
        <v>0</v>
      </c>
    </row>
    <row r="242" spans="2:17" x14ac:dyDescent="0.35">
      <c r="B242" s="240"/>
      <c r="C242" s="270"/>
      <c r="D242" s="246"/>
      <c r="E242" s="246"/>
      <c r="F242" s="267"/>
      <c r="G242" s="122"/>
      <c r="H242" s="1"/>
      <c r="I242" s="1"/>
      <c r="J242" s="1" t="s">
        <v>4</v>
      </c>
      <c r="K242" s="131">
        <f t="shared" si="56"/>
        <v>0</v>
      </c>
      <c r="L242" s="66">
        <f t="shared" si="57"/>
        <v>0</v>
      </c>
      <c r="M242" s="264"/>
      <c r="N242" s="1"/>
      <c r="O242" s="1"/>
      <c r="P242" s="128"/>
      <c r="Q242" s="116"/>
    </row>
    <row r="243" spans="2:17" x14ac:dyDescent="0.35">
      <c r="B243" s="241"/>
      <c r="C243" s="271"/>
      <c r="D243" s="247"/>
      <c r="E243" s="247"/>
      <c r="F243" s="268"/>
      <c r="G243" s="122"/>
      <c r="H243" s="1"/>
      <c r="I243" s="1"/>
      <c r="J243" s="1" t="s">
        <v>4</v>
      </c>
      <c r="K243" s="131">
        <f t="shared" si="56"/>
        <v>0</v>
      </c>
      <c r="L243" s="66">
        <f t="shared" si="57"/>
        <v>0</v>
      </c>
      <c r="M243" s="265"/>
      <c r="N243" s="1"/>
      <c r="O243" s="1"/>
      <c r="P243" s="129"/>
      <c r="Q243" s="117"/>
    </row>
    <row r="244" spans="2:17" x14ac:dyDescent="0.35">
      <c r="B244" s="239">
        <f>'3.1 Gofynion optimaidd N ycnwd '!B83</f>
        <v>0</v>
      </c>
      <c r="C244" s="269" t="str">
        <f>'3.2 N sydd ar gael'!E245</f>
        <v>(Blank)</v>
      </c>
      <c r="D244" s="245"/>
      <c r="E244" s="245"/>
      <c r="F244" s="266">
        <f>'3.2 N sydd ar gael'!D245</f>
        <v>0</v>
      </c>
      <c r="G244" s="122"/>
      <c r="H244" s="1"/>
      <c r="I244" s="1"/>
      <c r="J244" s="1" t="s">
        <v>4</v>
      </c>
      <c r="K244" s="131">
        <f t="shared" si="56"/>
        <v>0</v>
      </c>
      <c r="L244" s="66">
        <f t="shared" si="57"/>
        <v>0</v>
      </c>
      <c r="M244" s="263">
        <f t="shared" ref="M244" si="72">SUM(L244:L246)</f>
        <v>0</v>
      </c>
      <c r="N244" s="1"/>
      <c r="O244" s="1"/>
      <c r="P244" s="127">
        <f>'3.2 N sydd ar gael'!Q245</f>
        <v>0</v>
      </c>
      <c r="Q244" s="115">
        <f t="shared" ref="Q244" si="73">SUM(O244:O246)+P244</f>
        <v>0</v>
      </c>
    </row>
    <row r="245" spans="2:17" x14ac:dyDescent="0.35">
      <c r="B245" s="240"/>
      <c r="C245" s="270"/>
      <c r="D245" s="246"/>
      <c r="E245" s="246"/>
      <c r="F245" s="267"/>
      <c r="G245" s="122"/>
      <c r="H245" s="1"/>
      <c r="I245" s="1"/>
      <c r="J245" s="1" t="s">
        <v>4</v>
      </c>
      <c r="K245" s="131">
        <f t="shared" si="56"/>
        <v>0</v>
      </c>
      <c r="L245" s="66">
        <f t="shared" si="57"/>
        <v>0</v>
      </c>
      <c r="M245" s="264"/>
      <c r="N245" s="1"/>
      <c r="O245" s="1"/>
      <c r="P245" s="128"/>
      <c r="Q245" s="116"/>
    </row>
    <row r="246" spans="2:17" x14ac:dyDescent="0.35">
      <c r="B246" s="241"/>
      <c r="C246" s="271"/>
      <c r="D246" s="247"/>
      <c r="E246" s="247"/>
      <c r="F246" s="268"/>
      <c r="G246" s="122"/>
      <c r="H246" s="1"/>
      <c r="I246" s="1"/>
      <c r="J246" s="1" t="s">
        <v>4</v>
      </c>
      <c r="K246" s="131">
        <f t="shared" si="56"/>
        <v>0</v>
      </c>
      <c r="L246" s="66">
        <f t="shared" si="57"/>
        <v>0</v>
      </c>
      <c r="M246" s="265"/>
      <c r="N246" s="1"/>
      <c r="O246" s="1"/>
      <c r="P246" s="129"/>
      <c r="Q246" s="117"/>
    </row>
    <row r="247" spans="2:17" x14ac:dyDescent="0.35">
      <c r="B247" s="239">
        <f>'3.1 Gofynion optimaidd N ycnwd '!B84</f>
        <v>0</v>
      </c>
      <c r="C247" s="269" t="str">
        <f>'3.2 N sydd ar gael'!E248</f>
        <v>(Blank)</v>
      </c>
      <c r="D247" s="245"/>
      <c r="E247" s="245"/>
      <c r="F247" s="266">
        <f>'3.2 N sydd ar gael'!D248</f>
        <v>0</v>
      </c>
      <c r="G247" s="122"/>
      <c r="H247" s="1"/>
      <c r="I247" s="1"/>
      <c r="J247" s="1" t="s">
        <v>4</v>
      </c>
      <c r="K247" s="131">
        <f t="shared" si="56"/>
        <v>0</v>
      </c>
      <c r="L247" s="66">
        <f t="shared" si="57"/>
        <v>0</v>
      </c>
      <c r="M247" s="263">
        <f t="shared" ref="M247" si="74">SUM(L247:L249)</f>
        <v>0</v>
      </c>
      <c r="N247" s="1"/>
      <c r="O247" s="1"/>
      <c r="P247" s="127">
        <f>'3.2 N sydd ar gael'!Q248</f>
        <v>0</v>
      </c>
      <c r="Q247" s="115">
        <f t="shared" ref="Q247" si="75">SUM(O247:O249)+P247</f>
        <v>0</v>
      </c>
    </row>
    <row r="248" spans="2:17" x14ac:dyDescent="0.35">
      <c r="B248" s="240"/>
      <c r="C248" s="270"/>
      <c r="D248" s="246"/>
      <c r="E248" s="246"/>
      <c r="F248" s="267"/>
      <c r="G248" s="122"/>
      <c r="H248" s="1"/>
      <c r="I248" s="1"/>
      <c r="J248" s="1" t="s">
        <v>4</v>
      </c>
      <c r="K248" s="131">
        <f t="shared" si="56"/>
        <v>0</v>
      </c>
      <c r="L248" s="66">
        <f t="shared" si="57"/>
        <v>0</v>
      </c>
      <c r="M248" s="264"/>
      <c r="N248" s="1"/>
      <c r="O248" s="1"/>
      <c r="P248" s="128"/>
      <c r="Q248" s="116"/>
    </row>
    <row r="249" spans="2:17" x14ac:dyDescent="0.35">
      <c r="B249" s="241"/>
      <c r="C249" s="271"/>
      <c r="D249" s="247"/>
      <c r="E249" s="247"/>
      <c r="F249" s="268"/>
      <c r="G249" s="122"/>
      <c r="H249" s="1"/>
      <c r="I249" s="1"/>
      <c r="J249" s="1" t="s">
        <v>4</v>
      </c>
      <c r="K249" s="131">
        <f t="shared" si="56"/>
        <v>0</v>
      </c>
      <c r="L249" s="66">
        <f t="shared" si="57"/>
        <v>0</v>
      </c>
      <c r="M249" s="265"/>
      <c r="N249" s="1"/>
      <c r="O249" s="1"/>
      <c r="P249" s="129"/>
      <c r="Q249" s="117"/>
    </row>
    <row r="250" spans="2:17" x14ac:dyDescent="0.35">
      <c r="B250" s="239">
        <f>'3.1 Gofynion optimaidd N ycnwd '!B85</f>
        <v>0</v>
      </c>
      <c r="C250" s="269" t="str">
        <f>'3.2 N sydd ar gael'!E251</f>
        <v>(Blank)</v>
      </c>
      <c r="D250" s="245"/>
      <c r="E250" s="245"/>
      <c r="F250" s="266">
        <f>'3.2 N sydd ar gael'!D251</f>
        <v>0</v>
      </c>
      <c r="G250" s="122"/>
      <c r="H250" s="1"/>
      <c r="I250" s="1"/>
      <c r="J250" s="1" t="s">
        <v>4</v>
      </c>
      <c r="K250" s="131">
        <f t="shared" si="56"/>
        <v>0</v>
      </c>
      <c r="L250" s="66">
        <f t="shared" si="57"/>
        <v>0</v>
      </c>
      <c r="M250" s="263">
        <f t="shared" ref="M250" si="76">SUM(L250:L252)</f>
        <v>0</v>
      </c>
      <c r="N250" s="1"/>
      <c r="O250" s="1"/>
      <c r="P250" s="127">
        <f>'3.2 N sydd ar gael'!Q251</f>
        <v>0</v>
      </c>
      <c r="Q250" s="115">
        <f t="shared" ref="Q250" si="77">SUM(O250:O252)+P250</f>
        <v>0</v>
      </c>
    </row>
    <row r="251" spans="2:17" x14ac:dyDescent="0.35">
      <c r="B251" s="240"/>
      <c r="C251" s="270"/>
      <c r="D251" s="246"/>
      <c r="E251" s="246"/>
      <c r="F251" s="267"/>
      <c r="G251" s="122"/>
      <c r="H251" s="1"/>
      <c r="I251" s="1"/>
      <c r="J251" s="1" t="s">
        <v>4</v>
      </c>
      <c r="K251" s="131">
        <f t="shared" si="56"/>
        <v>0</v>
      </c>
      <c r="L251" s="66">
        <f t="shared" si="57"/>
        <v>0</v>
      </c>
      <c r="M251" s="264"/>
      <c r="N251" s="1"/>
      <c r="O251" s="1"/>
      <c r="P251" s="128"/>
      <c r="Q251" s="116"/>
    </row>
    <row r="252" spans="2:17" x14ac:dyDescent="0.35">
      <c r="B252" s="241"/>
      <c r="C252" s="271"/>
      <c r="D252" s="247"/>
      <c r="E252" s="247"/>
      <c r="F252" s="268"/>
      <c r="G252" s="122"/>
      <c r="H252" s="1"/>
      <c r="I252" s="1"/>
      <c r="J252" s="1" t="s">
        <v>4</v>
      </c>
      <c r="K252" s="131">
        <f t="shared" si="56"/>
        <v>0</v>
      </c>
      <c r="L252" s="66">
        <f t="shared" si="57"/>
        <v>0</v>
      </c>
      <c r="M252" s="265"/>
      <c r="N252" s="1"/>
      <c r="O252" s="1"/>
      <c r="P252" s="129"/>
      <c r="Q252" s="117"/>
    </row>
    <row r="253" spans="2:17" x14ac:dyDescent="0.35">
      <c r="B253" s="239">
        <f>'3.1 Gofynion optimaidd N ycnwd '!B86</f>
        <v>0</v>
      </c>
      <c r="C253" s="269" t="str">
        <f>'3.2 N sydd ar gael'!E254</f>
        <v>(Blank)</v>
      </c>
      <c r="D253" s="245"/>
      <c r="E253" s="245"/>
      <c r="F253" s="266">
        <f>'3.2 N sydd ar gael'!D254</f>
        <v>0</v>
      </c>
      <c r="G253" s="122"/>
      <c r="H253" s="1"/>
      <c r="I253" s="1"/>
      <c r="J253" s="1" t="s">
        <v>4</v>
      </c>
      <c r="K253" s="131">
        <f t="shared" si="56"/>
        <v>0</v>
      </c>
      <c r="L253" s="66">
        <f t="shared" si="57"/>
        <v>0</v>
      </c>
      <c r="M253" s="263">
        <f t="shared" ref="M253" si="78">SUM(L253:L255)</f>
        <v>0</v>
      </c>
      <c r="N253" s="1"/>
      <c r="O253" s="1"/>
      <c r="P253" s="127">
        <f>'3.2 N sydd ar gael'!Q254</f>
        <v>0</v>
      </c>
      <c r="Q253" s="115">
        <f t="shared" ref="Q253" si="79">SUM(O253:O255)+P253</f>
        <v>0</v>
      </c>
    </row>
    <row r="254" spans="2:17" x14ac:dyDescent="0.35">
      <c r="B254" s="240"/>
      <c r="C254" s="270"/>
      <c r="D254" s="246"/>
      <c r="E254" s="246"/>
      <c r="F254" s="267"/>
      <c r="G254" s="122"/>
      <c r="H254" s="1"/>
      <c r="I254" s="1"/>
      <c r="J254" s="1" t="s">
        <v>4</v>
      </c>
      <c r="K254" s="131">
        <f t="shared" si="56"/>
        <v>0</v>
      </c>
      <c r="L254" s="66">
        <f t="shared" si="57"/>
        <v>0</v>
      </c>
      <c r="M254" s="264"/>
      <c r="N254" s="1"/>
      <c r="O254" s="1"/>
      <c r="P254" s="128"/>
      <c r="Q254" s="116"/>
    </row>
    <row r="255" spans="2:17" x14ac:dyDescent="0.35">
      <c r="B255" s="241"/>
      <c r="C255" s="271"/>
      <c r="D255" s="247"/>
      <c r="E255" s="247"/>
      <c r="F255" s="268"/>
      <c r="G255" s="122"/>
      <c r="H255" s="1"/>
      <c r="I255" s="1"/>
      <c r="J255" s="1" t="s">
        <v>4</v>
      </c>
      <c r="K255" s="131">
        <f t="shared" si="56"/>
        <v>0</v>
      </c>
      <c r="L255" s="66">
        <f t="shared" si="57"/>
        <v>0</v>
      </c>
      <c r="M255" s="265"/>
      <c r="N255" s="1"/>
      <c r="O255" s="1"/>
      <c r="P255" s="129"/>
      <c r="Q255" s="117"/>
    </row>
    <row r="256" spans="2:17" x14ac:dyDescent="0.35">
      <c r="B256" s="239">
        <f>'3.1 Gofynion optimaidd N ycnwd '!B87</f>
        <v>0</v>
      </c>
      <c r="C256" s="269" t="str">
        <f>'3.2 N sydd ar gael'!E257</f>
        <v>(Blank)</v>
      </c>
      <c r="D256" s="245"/>
      <c r="E256" s="245"/>
      <c r="F256" s="266">
        <f>'3.2 N sydd ar gael'!D257</f>
        <v>0</v>
      </c>
      <c r="G256" s="122"/>
      <c r="H256" s="1"/>
      <c r="I256" s="1"/>
      <c r="J256" s="1" t="s">
        <v>4</v>
      </c>
      <c r="K256" s="131">
        <f t="shared" si="56"/>
        <v>0</v>
      </c>
      <c r="L256" s="66">
        <f t="shared" si="57"/>
        <v>0</v>
      </c>
      <c r="M256" s="263">
        <f t="shared" ref="M256" si="80">SUM(L256:L258)</f>
        <v>0</v>
      </c>
      <c r="N256" s="1"/>
      <c r="O256" s="1"/>
      <c r="P256" s="127">
        <f>'3.2 N sydd ar gael'!Q257</f>
        <v>0</v>
      </c>
      <c r="Q256" s="115">
        <f t="shared" ref="Q256" si="81">SUM(O256:O258)+P256</f>
        <v>0</v>
      </c>
    </row>
    <row r="257" spans="2:17" x14ac:dyDescent="0.35">
      <c r="B257" s="240"/>
      <c r="C257" s="270"/>
      <c r="D257" s="246"/>
      <c r="E257" s="246"/>
      <c r="F257" s="267"/>
      <c r="G257" s="122"/>
      <c r="H257" s="1"/>
      <c r="I257" s="1"/>
      <c r="J257" s="1" t="s">
        <v>4</v>
      </c>
      <c r="K257" s="131">
        <f t="shared" si="56"/>
        <v>0</v>
      </c>
      <c r="L257" s="66">
        <f t="shared" si="57"/>
        <v>0</v>
      </c>
      <c r="M257" s="264"/>
      <c r="N257" s="1"/>
      <c r="O257" s="1"/>
      <c r="P257" s="128"/>
      <c r="Q257" s="116"/>
    </row>
    <row r="258" spans="2:17" x14ac:dyDescent="0.35">
      <c r="B258" s="241"/>
      <c r="C258" s="271"/>
      <c r="D258" s="247"/>
      <c r="E258" s="247"/>
      <c r="F258" s="268"/>
      <c r="G258" s="122"/>
      <c r="H258" s="1"/>
      <c r="I258" s="1"/>
      <c r="J258" s="1" t="s">
        <v>4</v>
      </c>
      <c r="K258" s="131">
        <f t="shared" si="56"/>
        <v>0</v>
      </c>
      <c r="L258" s="66">
        <f t="shared" si="57"/>
        <v>0</v>
      </c>
      <c r="M258" s="265"/>
      <c r="N258" s="1"/>
      <c r="O258" s="1"/>
      <c r="P258" s="129"/>
      <c r="Q258" s="117"/>
    </row>
    <row r="259" spans="2:17" x14ac:dyDescent="0.35">
      <c r="B259" s="239">
        <f>'3.1 Gofynion optimaidd N ycnwd '!B88</f>
        <v>0</v>
      </c>
      <c r="C259" s="269" t="str">
        <f>'3.2 N sydd ar gael'!E260</f>
        <v>(Blank)</v>
      </c>
      <c r="D259" s="245"/>
      <c r="E259" s="245"/>
      <c r="F259" s="266">
        <f>'3.2 N sydd ar gael'!D260</f>
        <v>0</v>
      </c>
      <c r="G259" s="122"/>
      <c r="H259" s="1"/>
      <c r="I259" s="1"/>
      <c r="J259" s="1" t="s">
        <v>4</v>
      </c>
      <c r="K259" s="131">
        <f t="shared" si="56"/>
        <v>0</v>
      </c>
      <c r="L259" s="66">
        <f t="shared" si="57"/>
        <v>0</v>
      </c>
      <c r="M259" s="263">
        <f t="shared" ref="M259" si="82">SUM(L259:L261)</f>
        <v>0</v>
      </c>
      <c r="N259" s="1"/>
      <c r="O259" s="1"/>
      <c r="P259" s="127">
        <f>'3.2 N sydd ar gael'!Q260</f>
        <v>0</v>
      </c>
      <c r="Q259" s="115">
        <f t="shared" ref="Q259" si="83">SUM(O259:O261)+P259</f>
        <v>0</v>
      </c>
    </row>
    <row r="260" spans="2:17" x14ac:dyDescent="0.35">
      <c r="B260" s="240"/>
      <c r="C260" s="270"/>
      <c r="D260" s="246"/>
      <c r="E260" s="246"/>
      <c r="F260" s="267"/>
      <c r="G260" s="122"/>
      <c r="H260" s="1"/>
      <c r="I260" s="1"/>
      <c r="J260" s="1" t="s">
        <v>4</v>
      </c>
      <c r="K260" s="131">
        <f t="shared" si="56"/>
        <v>0</v>
      </c>
      <c r="L260" s="66">
        <f t="shared" si="57"/>
        <v>0</v>
      </c>
      <c r="M260" s="264"/>
      <c r="N260" s="1"/>
      <c r="O260" s="1"/>
      <c r="P260" s="128"/>
      <c r="Q260" s="116"/>
    </row>
    <row r="261" spans="2:17" x14ac:dyDescent="0.35">
      <c r="B261" s="241"/>
      <c r="C261" s="271"/>
      <c r="D261" s="247"/>
      <c r="E261" s="247"/>
      <c r="F261" s="268"/>
      <c r="G261" s="122"/>
      <c r="H261" s="1"/>
      <c r="I261" s="1"/>
      <c r="J261" s="1" t="s">
        <v>4</v>
      </c>
      <c r="K261" s="131">
        <f t="shared" si="56"/>
        <v>0</v>
      </c>
      <c r="L261" s="66">
        <f t="shared" si="57"/>
        <v>0</v>
      </c>
      <c r="M261" s="265"/>
      <c r="N261" s="1"/>
      <c r="O261" s="1"/>
      <c r="P261" s="129"/>
      <c r="Q261" s="117"/>
    </row>
    <row r="262" spans="2:17" x14ac:dyDescent="0.35">
      <c r="B262" s="239">
        <f>'3.1 Gofynion optimaidd N ycnwd '!B89</f>
        <v>0</v>
      </c>
      <c r="C262" s="269" t="str">
        <f>'3.2 N sydd ar gael'!E263</f>
        <v>(Blank)</v>
      </c>
      <c r="D262" s="245"/>
      <c r="E262" s="245"/>
      <c r="F262" s="266">
        <f>'3.2 N sydd ar gael'!D263</f>
        <v>0</v>
      </c>
      <c r="G262" s="122"/>
      <c r="H262" s="1"/>
      <c r="I262" s="1"/>
      <c r="J262" s="1" t="s">
        <v>4</v>
      </c>
      <c r="K262" s="131">
        <f t="shared" si="56"/>
        <v>0</v>
      </c>
      <c r="L262" s="66">
        <f t="shared" si="57"/>
        <v>0</v>
      </c>
      <c r="M262" s="263">
        <f t="shared" ref="M262" si="84">SUM(L262:L264)</f>
        <v>0</v>
      </c>
      <c r="N262" s="1"/>
      <c r="O262" s="1"/>
      <c r="P262" s="127">
        <f>'3.2 N sydd ar gael'!Q263</f>
        <v>0</v>
      </c>
      <c r="Q262" s="115">
        <f t="shared" ref="Q262" si="85">SUM(O262:O264)+P262</f>
        <v>0</v>
      </c>
    </row>
    <row r="263" spans="2:17" x14ac:dyDescent="0.35">
      <c r="B263" s="240"/>
      <c r="C263" s="270"/>
      <c r="D263" s="246"/>
      <c r="E263" s="246"/>
      <c r="F263" s="267"/>
      <c r="G263" s="122"/>
      <c r="H263" s="1"/>
      <c r="I263" s="1"/>
      <c r="J263" s="1" t="s">
        <v>4</v>
      </c>
      <c r="K263" s="131">
        <f t="shared" si="56"/>
        <v>0</v>
      </c>
      <c r="L263" s="66">
        <f t="shared" si="57"/>
        <v>0</v>
      </c>
      <c r="M263" s="264"/>
      <c r="N263" s="1"/>
      <c r="O263" s="1"/>
      <c r="P263" s="128"/>
      <c r="Q263" s="116"/>
    </row>
    <row r="264" spans="2:17" x14ac:dyDescent="0.35">
      <c r="B264" s="241"/>
      <c r="C264" s="271"/>
      <c r="D264" s="247"/>
      <c r="E264" s="247"/>
      <c r="F264" s="268"/>
      <c r="G264" s="122"/>
      <c r="H264" s="1"/>
      <c r="I264" s="1"/>
      <c r="J264" s="1" t="s">
        <v>4</v>
      </c>
      <c r="K264" s="131">
        <f t="shared" si="56"/>
        <v>0</v>
      </c>
      <c r="L264" s="66">
        <f t="shared" si="57"/>
        <v>0</v>
      </c>
      <c r="M264" s="265"/>
      <c r="N264" s="1"/>
      <c r="O264" s="1"/>
      <c r="P264" s="129"/>
      <c r="Q264" s="117"/>
    </row>
    <row r="265" spans="2:17" x14ac:dyDescent="0.35">
      <c r="B265" s="239">
        <f>'3.1 Gofynion optimaidd N ycnwd '!B90</f>
        <v>0</v>
      </c>
      <c r="C265" s="269" t="str">
        <f>'3.2 N sydd ar gael'!E266</f>
        <v>(Blank)</v>
      </c>
      <c r="D265" s="245"/>
      <c r="E265" s="245"/>
      <c r="F265" s="266">
        <f>'3.2 N sydd ar gael'!D266</f>
        <v>0</v>
      </c>
      <c r="G265" s="122"/>
      <c r="H265" s="1"/>
      <c r="I265" s="1"/>
      <c r="J265" s="1" t="s">
        <v>4</v>
      </c>
      <c r="K265" s="131">
        <f t="shared" si="56"/>
        <v>0</v>
      </c>
      <c r="L265" s="66">
        <f t="shared" si="57"/>
        <v>0</v>
      </c>
      <c r="M265" s="263">
        <f t="shared" ref="M265" si="86">SUM(L265:L267)</f>
        <v>0</v>
      </c>
      <c r="N265" s="1"/>
      <c r="O265" s="1"/>
      <c r="P265" s="127">
        <f>'3.2 N sydd ar gael'!Q266</f>
        <v>0</v>
      </c>
      <c r="Q265" s="115">
        <f t="shared" ref="Q265" si="87">SUM(O265:O267)+P265</f>
        <v>0</v>
      </c>
    </row>
    <row r="266" spans="2:17" x14ac:dyDescent="0.35">
      <c r="B266" s="240"/>
      <c r="C266" s="270"/>
      <c r="D266" s="246"/>
      <c r="E266" s="246"/>
      <c r="F266" s="267"/>
      <c r="G266" s="122"/>
      <c r="H266" s="1"/>
      <c r="I266" s="1"/>
      <c r="J266" s="1" t="s">
        <v>4</v>
      </c>
      <c r="K266" s="131">
        <f t="shared" si="56"/>
        <v>0</v>
      </c>
      <c r="L266" s="66">
        <f t="shared" si="57"/>
        <v>0</v>
      </c>
      <c r="M266" s="264"/>
      <c r="N266" s="1"/>
      <c r="O266" s="1"/>
      <c r="P266" s="128"/>
      <c r="Q266" s="116"/>
    </row>
    <row r="267" spans="2:17" x14ac:dyDescent="0.35">
      <c r="B267" s="241"/>
      <c r="C267" s="271"/>
      <c r="D267" s="247"/>
      <c r="E267" s="247"/>
      <c r="F267" s="268"/>
      <c r="G267" s="122"/>
      <c r="H267" s="1"/>
      <c r="I267" s="1"/>
      <c r="J267" s="1" t="s">
        <v>4</v>
      </c>
      <c r="K267" s="131">
        <f t="shared" si="56"/>
        <v>0</v>
      </c>
      <c r="L267" s="66">
        <f t="shared" si="57"/>
        <v>0</v>
      </c>
      <c r="M267" s="265"/>
      <c r="N267" s="1"/>
      <c r="O267" s="1"/>
      <c r="P267" s="129"/>
      <c r="Q267" s="117"/>
    </row>
    <row r="268" spans="2:17" x14ac:dyDescent="0.35">
      <c r="B268" s="239">
        <f>'3.1 Gofynion optimaidd N ycnwd '!B91</f>
        <v>0</v>
      </c>
      <c r="C268" s="269" t="str">
        <f>'3.2 N sydd ar gael'!E269</f>
        <v>(Blank)</v>
      </c>
      <c r="D268" s="245"/>
      <c r="E268" s="245"/>
      <c r="F268" s="266">
        <f>'3.2 N sydd ar gael'!D269</f>
        <v>0</v>
      </c>
      <c r="G268" s="122"/>
      <c r="H268" s="1"/>
      <c r="I268" s="1"/>
      <c r="J268" s="1" t="s">
        <v>4</v>
      </c>
      <c r="K268" s="131">
        <f t="shared" si="56"/>
        <v>0</v>
      </c>
      <c r="L268" s="66">
        <f t="shared" si="57"/>
        <v>0</v>
      </c>
      <c r="M268" s="263">
        <f t="shared" ref="M268" si="88">SUM(L268:L270)</f>
        <v>0</v>
      </c>
      <c r="N268" s="1"/>
      <c r="O268" s="1"/>
      <c r="P268" s="127">
        <f>'3.2 N sydd ar gael'!Q269</f>
        <v>0</v>
      </c>
      <c r="Q268" s="115">
        <f t="shared" ref="Q268" si="89">SUM(O268:O270)+P268</f>
        <v>0</v>
      </c>
    </row>
    <row r="269" spans="2:17" x14ac:dyDescent="0.35">
      <c r="B269" s="240"/>
      <c r="C269" s="270"/>
      <c r="D269" s="246"/>
      <c r="E269" s="246"/>
      <c r="F269" s="267"/>
      <c r="G269" s="122"/>
      <c r="H269" s="1"/>
      <c r="I269" s="1"/>
      <c r="J269" s="1" t="s">
        <v>4</v>
      </c>
      <c r="K269" s="131">
        <f t="shared" si="56"/>
        <v>0</v>
      </c>
      <c r="L269" s="66">
        <f t="shared" si="57"/>
        <v>0</v>
      </c>
      <c r="M269" s="264"/>
      <c r="N269" s="1"/>
      <c r="O269" s="1"/>
      <c r="P269" s="128"/>
      <c r="Q269" s="116"/>
    </row>
    <row r="270" spans="2:17" x14ac:dyDescent="0.35">
      <c r="B270" s="241"/>
      <c r="C270" s="271"/>
      <c r="D270" s="247"/>
      <c r="E270" s="247"/>
      <c r="F270" s="268"/>
      <c r="G270" s="122"/>
      <c r="H270" s="1"/>
      <c r="I270" s="1"/>
      <c r="J270" s="1" t="s">
        <v>4</v>
      </c>
      <c r="K270" s="131">
        <f t="shared" si="56"/>
        <v>0</v>
      </c>
      <c r="L270" s="66">
        <f t="shared" si="57"/>
        <v>0</v>
      </c>
      <c r="M270" s="265"/>
      <c r="N270" s="1"/>
      <c r="O270" s="1"/>
      <c r="P270" s="129"/>
      <c r="Q270" s="117"/>
    </row>
    <row r="271" spans="2:17" x14ac:dyDescent="0.35">
      <c r="B271" s="239">
        <f>'3.1 Gofynion optimaidd N ycnwd '!B92</f>
        <v>0</v>
      </c>
      <c r="C271" s="269" t="str">
        <f>'3.2 N sydd ar gael'!E272</f>
        <v>(Blank)</v>
      </c>
      <c r="D271" s="245"/>
      <c r="E271" s="245"/>
      <c r="F271" s="266">
        <f>'3.2 N sydd ar gael'!D272</f>
        <v>0</v>
      </c>
      <c r="G271" s="122"/>
      <c r="H271" s="1"/>
      <c r="I271" s="1"/>
      <c r="J271" s="1" t="s">
        <v>4</v>
      </c>
      <c r="K271" s="131">
        <f t="shared" si="56"/>
        <v>0</v>
      </c>
      <c r="L271" s="66">
        <f t="shared" si="57"/>
        <v>0</v>
      </c>
      <c r="M271" s="263">
        <f t="shared" ref="M271" si="90">SUM(L271:L273)</f>
        <v>0</v>
      </c>
      <c r="N271" s="1"/>
      <c r="O271" s="1"/>
      <c r="P271" s="127">
        <f>'3.2 N sydd ar gael'!Q272</f>
        <v>0</v>
      </c>
      <c r="Q271" s="115">
        <f t="shared" ref="Q271" si="91">SUM(O271:O273)+P271</f>
        <v>0</v>
      </c>
    </row>
    <row r="272" spans="2:17" x14ac:dyDescent="0.35">
      <c r="B272" s="240"/>
      <c r="C272" s="270"/>
      <c r="D272" s="246"/>
      <c r="E272" s="246"/>
      <c r="F272" s="267"/>
      <c r="G272" s="122"/>
      <c r="H272" s="1"/>
      <c r="I272" s="1"/>
      <c r="J272" s="1" t="s">
        <v>4</v>
      </c>
      <c r="K272" s="131">
        <f t="shared" si="56"/>
        <v>0</v>
      </c>
      <c r="L272" s="66">
        <f t="shared" si="57"/>
        <v>0</v>
      </c>
      <c r="M272" s="264"/>
      <c r="N272" s="1"/>
      <c r="O272" s="1"/>
      <c r="P272" s="128"/>
      <c r="Q272" s="116"/>
    </row>
    <row r="273" spans="2:17" x14ac:dyDescent="0.35">
      <c r="B273" s="241"/>
      <c r="C273" s="271"/>
      <c r="D273" s="247"/>
      <c r="E273" s="247"/>
      <c r="F273" s="268"/>
      <c r="G273" s="122"/>
      <c r="H273" s="1"/>
      <c r="I273" s="1"/>
      <c r="J273" s="1" t="s">
        <v>4</v>
      </c>
      <c r="K273" s="131">
        <f t="shared" si="56"/>
        <v>0</v>
      </c>
      <c r="L273" s="66">
        <f t="shared" si="57"/>
        <v>0</v>
      </c>
      <c r="M273" s="265"/>
      <c r="N273" s="1"/>
      <c r="O273" s="1"/>
      <c r="P273" s="129"/>
      <c r="Q273" s="117"/>
    </row>
    <row r="274" spans="2:17" x14ac:dyDescent="0.35">
      <c r="B274" s="239">
        <f>'3.1 Gofynion optimaidd N ycnwd '!B93</f>
        <v>0</v>
      </c>
      <c r="C274" s="269" t="str">
        <f>'3.2 N sydd ar gael'!E275</f>
        <v>(Blank)</v>
      </c>
      <c r="D274" s="245"/>
      <c r="E274" s="245"/>
      <c r="F274" s="266">
        <f>'3.2 N sydd ar gael'!D275</f>
        <v>0</v>
      </c>
      <c r="G274" s="122"/>
      <c r="H274" s="1"/>
      <c r="I274" s="1"/>
      <c r="J274" s="1" t="s">
        <v>4</v>
      </c>
      <c r="K274" s="131">
        <f t="shared" si="56"/>
        <v>0</v>
      </c>
      <c r="L274" s="66">
        <f t="shared" si="57"/>
        <v>0</v>
      </c>
      <c r="M274" s="263">
        <f t="shared" ref="M274" si="92">SUM(L274:L276)</f>
        <v>0</v>
      </c>
      <c r="N274" s="1"/>
      <c r="O274" s="1"/>
      <c r="P274" s="127">
        <f>'3.2 N sydd ar gael'!Q275</f>
        <v>0</v>
      </c>
      <c r="Q274" s="115">
        <f t="shared" ref="Q274" si="93">SUM(O274:O276)+P274</f>
        <v>0</v>
      </c>
    </row>
    <row r="275" spans="2:17" x14ac:dyDescent="0.35">
      <c r="B275" s="240"/>
      <c r="C275" s="270"/>
      <c r="D275" s="246"/>
      <c r="E275" s="246"/>
      <c r="F275" s="267"/>
      <c r="G275" s="122"/>
      <c r="H275" s="1"/>
      <c r="I275" s="1"/>
      <c r="J275" s="1" t="s">
        <v>4</v>
      </c>
      <c r="K275" s="131">
        <f t="shared" si="56"/>
        <v>0</v>
      </c>
      <c r="L275" s="66">
        <f t="shared" si="57"/>
        <v>0</v>
      </c>
      <c r="M275" s="264"/>
      <c r="N275" s="1"/>
      <c r="O275" s="1"/>
      <c r="P275" s="128"/>
      <c r="Q275" s="116"/>
    </row>
    <row r="276" spans="2:17" x14ac:dyDescent="0.35">
      <c r="B276" s="241"/>
      <c r="C276" s="271"/>
      <c r="D276" s="247"/>
      <c r="E276" s="247"/>
      <c r="F276" s="268"/>
      <c r="G276" s="122"/>
      <c r="H276" s="1"/>
      <c r="I276" s="1"/>
      <c r="J276" s="1" t="s">
        <v>4</v>
      </c>
      <c r="K276" s="131">
        <f t="shared" si="56"/>
        <v>0</v>
      </c>
      <c r="L276" s="66">
        <f t="shared" si="57"/>
        <v>0</v>
      </c>
      <c r="M276" s="265"/>
      <c r="N276" s="1"/>
      <c r="O276" s="1"/>
      <c r="P276" s="129"/>
      <c r="Q276" s="117"/>
    </row>
    <row r="277" spans="2:17" x14ac:dyDescent="0.35">
      <c r="B277" s="239">
        <f>'3.1 Gofynion optimaidd N ycnwd '!B94</f>
        <v>0</v>
      </c>
      <c r="C277" s="269" t="str">
        <f>'3.2 N sydd ar gael'!E278</f>
        <v>(Blank)</v>
      </c>
      <c r="D277" s="245"/>
      <c r="E277" s="245"/>
      <c r="F277" s="266">
        <f>'3.2 N sydd ar gael'!D278</f>
        <v>0</v>
      </c>
      <c r="G277" s="122"/>
      <c r="H277" s="1"/>
      <c r="I277" s="1"/>
      <c r="J277" s="1" t="s">
        <v>4</v>
      </c>
      <c r="K277" s="131">
        <f t="shared" si="56"/>
        <v>0</v>
      </c>
      <c r="L277" s="66">
        <f t="shared" si="57"/>
        <v>0</v>
      </c>
      <c r="M277" s="263">
        <f t="shared" ref="M277" si="94">SUM(L277:L279)</f>
        <v>0</v>
      </c>
      <c r="N277" s="1"/>
      <c r="O277" s="1"/>
      <c r="P277" s="127">
        <f>'3.2 N sydd ar gael'!Q278</f>
        <v>0</v>
      </c>
      <c r="Q277" s="115">
        <f t="shared" ref="Q277" si="95">SUM(O277:O279)+P277</f>
        <v>0</v>
      </c>
    </row>
    <row r="278" spans="2:17" x14ac:dyDescent="0.35">
      <c r="B278" s="240"/>
      <c r="C278" s="270"/>
      <c r="D278" s="246"/>
      <c r="E278" s="246"/>
      <c r="F278" s="267"/>
      <c r="G278" s="122"/>
      <c r="H278" s="1"/>
      <c r="I278" s="1"/>
      <c r="J278" s="1" t="s">
        <v>4</v>
      </c>
      <c r="K278" s="131">
        <f t="shared" si="56"/>
        <v>0</v>
      </c>
      <c r="L278" s="66">
        <f t="shared" si="57"/>
        <v>0</v>
      </c>
      <c r="M278" s="264"/>
      <c r="N278" s="1"/>
      <c r="O278" s="1"/>
      <c r="P278" s="128"/>
      <c r="Q278" s="116"/>
    </row>
    <row r="279" spans="2:17" x14ac:dyDescent="0.35">
      <c r="B279" s="241"/>
      <c r="C279" s="271"/>
      <c r="D279" s="247"/>
      <c r="E279" s="247"/>
      <c r="F279" s="268"/>
      <c r="G279" s="122"/>
      <c r="H279" s="1"/>
      <c r="I279" s="1"/>
      <c r="J279" s="1" t="s">
        <v>4</v>
      </c>
      <c r="K279" s="131">
        <f t="shared" si="56"/>
        <v>0</v>
      </c>
      <c r="L279" s="66">
        <f t="shared" si="57"/>
        <v>0</v>
      </c>
      <c r="M279" s="265"/>
      <c r="N279" s="1"/>
      <c r="O279" s="1"/>
      <c r="P279" s="129"/>
      <c r="Q279" s="117"/>
    </row>
    <row r="280" spans="2:17" x14ac:dyDescent="0.35">
      <c r="B280" s="239">
        <f>'3.1 Gofynion optimaidd N ycnwd '!B95</f>
        <v>0</v>
      </c>
      <c r="C280" s="269" t="str">
        <f>'3.2 N sydd ar gael'!E281</f>
        <v>(Blank)</v>
      </c>
      <c r="D280" s="245"/>
      <c r="E280" s="245"/>
      <c r="F280" s="266">
        <f>'3.2 N sydd ar gael'!D281</f>
        <v>0</v>
      </c>
      <c r="G280" s="122"/>
      <c r="H280" s="1"/>
      <c r="I280" s="1"/>
      <c r="J280" s="1" t="s">
        <v>4</v>
      </c>
      <c r="K280" s="131">
        <f t="shared" si="56"/>
        <v>0</v>
      </c>
      <c r="L280" s="66">
        <f t="shared" si="57"/>
        <v>0</v>
      </c>
      <c r="M280" s="263">
        <f t="shared" ref="M280" si="96">SUM(L280:L282)</f>
        <v>0</v>
      </c>
      <c r="N280" s="1"/>
      <c r="O280" s="1"/>
      <c r="P280" s="127">
        <f>'3.2 N sydd ar gael'!Q281</f>
        <v>0</v>
      </c>
      <c r="Q280" s="115">
        <f t="shared" ref="Q280" si="97">SUM(O280:O282)+P280</f>
        <v>0</v>
      </c>
    </row>
    <row r="281" spans="2:17" x14ac:dyDescent="0.35">
      <c r="B281" s="240"/>
      <c r="C281" s="270"/>
      <c r="D281" s="246"/>
      <c r="E281" s="246"/>
      <c r="F281" s="267"/>
      <c r="G281" s="122"/>
      <c r="H281" s="1"/>
      <c r="I281" s="1"/>
      <c r="J281" s="1" t="s">
        <v>4</v>
      </c>
      <c r="K281" s="131">
        <f t="shared" si="56"/>
        <v>0</v>
      </c>
      <c r="L281" s="66">
        <f t="shared" si="57"/>
        <v>0</v>
      </c>
      <c r="M281" s="264"/>
      <c r="N281" s="1"/>
      <c r="O281" s="1"/>
      <c r="P281" s="128"/>
      <c r="Q281" s="116"/>
    </row>
    <row r="282" spans="2:17" x14ac:dyDescent="0.35">
      <c r="B282" s="241"/>
      <c r="C282" s="271"/>
      <c r="D282" s="247"/>
      <c r="E282" s="247"/>
      <c r="F282" s="268"/>
      <c r="G282" s="122"/>
      <c r="H282" s="1"/>
      <c r="I282" s="1"/>
      <c r="J282" s="1" t="s">
        <v>4</v>
      </c>
      <c r="K282" s="131">
        <f t="shared" si="56"/>
        <v>0</v>
      </c>
      <c r="L282" s="66">
        <f t="shared" si="57"/>
        <v>0</v>
      </c>
      <c r="M282" s="265"/>
      <c r="N282" s="1"/>
      <c r="O282" s="1"/>
      <c r="P282" s="129"/>
      <c r="Q282" s="117"/>
    </row>
    <row r="283" spans="2:17" x14ac:dyDescent="0.35">
      <c r="B283" s="239">
        <f>'3.1 Gofynion optimaidd N ycnwd '!B96</f>
        <v>0</v>
      </c>
      <c r="C283" s="269" t="str">
        <f>'3.2 N sydd ar gael'!E284</f>
        <v>(Blank)</v>
      </c>
      <c r="D283" s="245"/>
      <c r="E283" s="245"/>
      <c r="F283" s="266">
        <f>'3.2 N sydd ar gael'!D284</f>
        <v>0</v>
      </c>
      <c r="G283" s="122"/>
      <c r="H283" s="1"/>
      <c r="I283" s="1"/>
      <c r="J283" s="1" t="s">
        <v>4</v>
      </c>
      <c r="K283" s="131">
        <f t="shared" si="56"/>
        <v>0</v>
      </c>
      <c r="L283" s="66">
        <f t="shared" si="57"/>
        <v>0</v>
      </c>
      <c r="M283" s="263">
        <f t="shared" ref="M283" si="98">SUM(L283:L285)</f>
        <v>0</v>
      </c>
      <c r="N283" s="1"/>
      <c r="O283" s="1"/>
      <c r="P283" s="127">
        <f>'3.2 N sydd ar gael'!Q284</f>
        <v>0</v>
      </c>
      <c r="Q283" s="115">
        <f t="shared" ref="Q283" si="99">SUM(O283:O285)+P283</f>
        <v>0</v>
      </c>
    </row>
    <row r="284" spans="2:17" x14ac:dyDescent="0.35">
      <c r="B284" s="240"/>
      <c r="C284" s="270"/>
      <c r="D284" s="246"/>
      <c r="E284" s="246"/>
      <c r="F284" s="267"/>
      <c r="G284" s="122"/>
      <c r="H284" s="1"/>
      <c r="I284" s="1"/>
      <c r="J284" s="1" t="s">
        <v>4</v>
      </c>
      <c r="K284" s="131">
        <f t="shared" si="56"/>
        <v>0</v>
      </c>
      <c r="L284" s="66">
        <f t="shared" si="57"/>
        <v>0</v>
      </c>
      <c r="M284" s="264"/>
      <c r="N284" s="1"/>
      <c r="O284" s="1"/>
      <c r="P284" s="128"/>
      <c r="Q284" s="116"/>
    </row>
    <row r="285" spans="2:17" x14ac:dyDescent="0.35">
      <c r="B285" s="241"/>
      <c r="C285" s="271"/>
      <c r="D285" s="247"/>
      <c r="E285" s="247"/>
      <c r="F285" s="268"/>
      <c r="G285" s="122"/>
      <c r="H285" s="1"/>
      <c r="I285" s="1"/>
      <c r="J285" s="1" t="s">
        <v>4</v>
      </c>
      <c r="K285" s="131">
        <f t="shared" ref="K285:K348" si="100">VLOOKUP(J285,$S$9:$T$28,2, FALSE)</f>
        <v>0</v>
      </c>
      <c r="L285" s="66">
        <f t="shared" ref="L285:L348" si="101">G285*K285</f>
        <v>0</v>
      </c>
      <c r="M285" s="265"/>
      <c r="N285" s="1"/>
      <c r="O285" s="1"/>
      <c r="P285" s="129"/>
      <c r="Q285" s="117"/>
    </row>
    <row r="286" spans="2:17" x14ac:dyDescent="0.35">
      <c r="B286" s="239">
        <f>'3.1 Gofynion optimaidd N ycnwd '!B97</f>
        <v>0</v>
      </c>
      <c r="C286" s="269" t="str">
        <f>'3.2 N sydd ar gael'!E287</f>
        <v>(Blank)</v>
      </c>
      <c r="D286" s="245"/>
      <c r="E286" s="245"/>
      <c r="F286" s="266">
        <f>'3.2 N sydd ar gael'!D287</f>
        <v>0</v>
      </c>
      <c r="G286" s="122"/>
      <c r="H286" s="1"/>
      <c r="I286" s="1"/>
      <c r="J286" s="1" t="s">
        <v>4</v>
      </c>
      <c r="K286" s="131">
        <f t="shared" si="100"/>
        <v>0</v>
      </c>
      <c r="L286" s="66">
        <f t="shared" si="101"/>
        <v>0</v>
      </c>
      <c r="M286" s="263">
        <f t="shared" ref="M286" si="102">SUM(L286:L288)</f>
        <v>0</v>
      </c>
      <c r="N286" s="1"/>
      <c r="O286" s="1"/>
      <c r="P286" s="127">
        <f>'3.2 N sydd ar gael'!Q287</f>
        <v>0</v>
      </c>
      <c r="Q286" s="115">
        <f t="shared" ref="Q286" si="103">SUM(O286:O288)+P286</f>
        <v>0</v>
      </c>
    </row>
    <row r="287" spans="2:17" x14ac:dyDescent="0.35">
      <c r="B287" s="240"/>
      <c r="C287" s="270"/>
      <c r="D287" s="246"/>
      <c r="E287" s="246"/>
      <c r="F287" s="267"/>
      <c r="G287" s="122"/>
      <c r="H287" s="1"/>
      <c r="I287" s="1"/>
      <c r="J287" s="1" t="s">
        <v>4</v>
      </c>
      <c r="K287" s="131">
        <f t="shared" si="100"/>
        <v>0</v>
      </c>
      <c r="L287" s="66">
        <f t="shared" si="101"/>
        <v>0</v>
      </c>
      <c r="M287" s="264"/>
      <c r="N287" s="1"/>
      <c r="O287" s="1"/>
      <c r="P287" s="128"/>
      <c r="Q287" s="116"/>
    </row>
    <row r="288" spans="2:17" x14ac:dyDescent="0.35">
      <c r="B288" s="241"/>
      <c r="C288" s="271"/>
      <c r="D288" s="247"/>
      <c r="E288" s="247"/>
      <c r="F288" s="268"/>
      <c r="G288" s="122"/>
      <c r="H288" s="1"/>
      <c r="I288" s="1"/>
      <c r="J288" s="1" t="s">
        <v>4</v>
      </c>
      <c r="K288" s="131">
        <f t="shared" si="100"/>
        <v>0</v>
      </c>
      <c r="L288" s="66">
        <f t="shared" si="101"/>
        <v>0</v>
      </c>
      <c r="M288" s="265"/>
      <c r="N288" s="1"/>
      <c r="O288" s="1"/>
      <c r="P288" s="129"/>
      <c r="Q288" s="117"/>
    </row>
    <row r="289" spans="2:17" x14ac:dyDescent="0.35">
      <c r="B289" s="239">
        <f>'3.1 Gofynion optimaidd N ycnwd '!B98</f>
        <v>0</v>
      </c>
      <c r="C289" s="269" t="str">
        <f>'3.2 N sydd ar gael'!E290</f>
        <v>(Blank)</v>
      </c>
      <c r="D289" s="245"/>
      <c r="E289" s="245"/>
      <c r="F289" s="266">
        <f>'3.2 N sydd ar gael'!D290</f>
        <v>0</v>
      </c>
      <c r="G289" s="122"/>
      <c r="H289" s="1"/>
      <c r="I289" s="1"/>
      <c r="J289" s="1" t="s">
        <v>4</v>
      </c>
      <c r="K289" s="131">
        <f t="shared" si="100"/>
        <v>0</v>
      </c>
      <c r="L289" s="66">
        <f t="shared" si="101"/>
        <v>0</v>
      </c>
      <c r="M289" s="263">
        <f t="shared" ref="M289" si="104">SUM(L289:L291)</f>
        <v>0</v>
      </c>
      <c r="N289" s="1"/>
      <c r="O289" s="1"/>
      <c r="P289" s="127">
        <f>'3.2 N sydd ar gael'!Q290</f>
        <v>0</v>
      </c>
      <c r="Q289" s="115">
        <f t="shared" ref="Q289" si="105">SUM(O289:O291)+P289</f>
        <v>0</v>
      </c>
    </row>
    <row r="290" spans="2:17" x14ac:dyDescent="0.35">
      <c r="B290" s="240"/>
      <c r="C290" s="270"/>
      <c r="D290" s="246"/>
      <c r="E290" s="246"/>
      <c r="F290" s="267"/>
      <c r="G290" s="122"/>
      <c r="H290" s="1"/>
      <c r="I290" s="1"/>
      <c r="J290" s="1" t="s">
        <v>4</v>
      </c>
      <c r="K290" s="131">
        <f t="shared" si="100"/>
        <v>0</v>
      </c>
      <c r="L290" s="66">
        <f t="shared" si="101"/>
        <v>0</v>
      </c>
      <c r="M290" s="264"/>
      <c r="N290" s="1"/>
      <c r="O290" s="1"/>
      <c r="P290" s="128"/>
      <c r="Q290" s="116"/>
    </row>
    <row r="291" spans="2:17" x14ac:dyDescent="0.35">
      <c r="B291" s="241"/>
      <c r="C291" s="271"/>
      <c r="D291" s="247"/>
      <c r="E291" s="247"/>
      <c r="F291" s="268"/>
      <c r="G291" s="122"/>
      <c r="H291" s="1"/>
      <c r="I291" s="1"/>
      <c r="J291" s="1" t="s">
        <v>4</v>
      </c>
      <c r="K291" s="131">
        <f t="shared" si="100"/>
        <v>0</v>
      </c>
      <c r="L291" s="66">
        <f t="shared" si="101"/>
        <v>0</v>
      </c>
      <c r="M291" s="265"/>
      <c r="N291" s="1"/>
      <c r="O291" s="1"/>
      <c r="P291" s="129"/>
      <c r="Q291" s="117"/>
    </row>
    <row r="292" spans="2:17" x14ac:dyDescent="0.35">
      <c r="B292" s="239">
        <f>'3.1 Gofynion optimaidd N ycnwd '!B99</f>
        <v>0</v>
      </c>
      <c r="C292" s="269" t="str">
        <f>'3.2 N sydd ar gael'!E293</f>
        <v>(Blank)</v>
      </c>
      <c r="D292" s="245"/>
      <c r="E292" s="245"/>
      <c r="F292" s="266">
        <f>'3.2 N sydd ar gael'!D293</f>
        <v>0</v>
      </c>
      <c r="G292" s="122"/>
      <c r="H292" s="1"/>
      <c r="I292" s="1"/>
      <c r="J292" s="1" t="s">
        <v>4</v>
      </c>
      <c r="K292" s="131">
        <f t="shared" si="100"/>
        <v>0</v>
      </c>
      <c r="L292" s="66">
        <f t="shared" si="101"/>
        <v>0</v>
      </c>
      <c r="M292" s="263">
        <f t="shared" ref="M292" si="106">SUM(L292:L294)</f>
        <v>0</v>
      </c>
      <c r="N292" s="1"/>
      <c r="O292" s="1"/>
      <c r="P292" s="127">
        <f>'3.2 N sydd ar gael'!Q293</f>
        <v>0</v>
      </c>
      <c r="Q292" s="115">
        <f t="shared" ref="Q292" si="107">SUM(O292:O294)+P292</f>
        <v>0</v>
      </c>
    </row>
    <row r="293" spans="2:17" x14ac:dyDescent="0.35">
      <c r="B293" s="240"/>
      <c r="C293" s="270"/>
      <c r="D293" s="246"/>
      <c r="E293" s="246"/>
      <c r="F293" s="267"/>
      <c r="G293" s="122"/>
      <c r="H293" s="1"/>
      <c r="I293" s="1"/>
      <c r="J293" s="1" t="s">
        <v>4</v>
      </c>
      <c r="K293" s="131">
        <f t="shared" si="100"/>
        <v>0</v>
      </c>
      <c r="L293" s="66">
        <f t="shared" si="101"/>
        <v>0</v>
      </c>
      <c r="M293" s="264"/>
      <c r="N293" s="1"/>
      <c r="O293" s="1"/>
      <c r="P293" s="128"/>
      <c r="Q293" s="116"/>
    </row>
    <row r="294" spans="2:17" x14ac:dyDescent="0.35">
      <c r="B294" s="241"/>
      <c r="C294" s="271"/>
      <c r="D294" s="247"/>
      <c r="E294" s="247"/>
      <c r="F294" s="268"/>
      <c r="G294" s="122"/>
      <c r="H294" s="1"/>
      <c r="I294" s="1"/>
      <c r="J294" s="1" t="s">
        <v>4</v>
      </c>
      <c r="K294" s="131">
        <f t="shared" si="100"/>
        <v>0</v>
      </c>
      <c r="L294" s="66">
        <f t="shared" si="101"/>
        <v>0</v>
      </c>
      <c r="M294" s="265"/>
      <c r="N294" s="1"/>
      <c r="O294" s="1"/>
      <c r="P294" s="129"/>
      <c r="Q294" s="117"/>
    </row>
    <row r="295" spans="2:17" x14ac:dyDescent="0.35">
      <c r="B295" s="239">
        <f>'3.1 Gofynion optimaidd N ycnwd '!B100</f>
        <v>0</v>
      </c>
      <c r="C295" s="269" t="str">
        <f>'3.2 N sydd ar gael'!E296</f>
        <v>(Blank)</v>
      </c>
      <c r="D295" s="245"/>
      <c r="E295" s="245"/>
      <c r="F295" s="266">
        <f>'3.2 N sydd ar gael'!D296</f>
        <v>0</v>
      </c>
      <c r="G295" s="122"/>
      <c r="H295" s="1"/>
      <c r="I295" s="1"/>
      <c r="J295" s="1" t="s">
        <v>4</v>
      </c>
      <c r="K295" s="131">
        <f t="shared" si="100"/>
        <v>0</v>
      </c>
      <c r="L295" s="66">
        <f t="shared" si="101"/>
        <v>0</v>
      </c>
      <c r="M295" s="263">
        <f t="shared" ref="M295" si="108">SUM(L295:L297)</f>
        <v>0</v>
      </c>
      <c r="N295" s="1"/>
      <c r="O295" s="1"/>
      <c r="P295" s="127">
        <f>'3.2 N sydd ar gael'!Q296</f>
        <v>0</v>
      </c>
      <c r="Q295" s="115">
        <f t="shared" ref="Q295" si="109">SUM(O295:O297)+P295</f>
        <v>0</v>
      </c>
    </row>
    <row r="296" spans="2:17" x14ac:dyDescent="0.35">
      <c r="B296" s="240"/>
      <c r="C296" s="270"/>
      <c r="D296" s="246"/>
      <c r="E296" s="246"/>
      <c r="F296" s="267"/>
      <c r="G296" s="122"/>
      <c r="H296" s="1"/>
      <c r="I296" s="1"/>
      <c r="J296" s="1" t="s">
        <v>4</v>
      </c>
      <c r="K296" s="131">
        <f t="shared" si="100"/>
        <v>0</v>
      </c>
      <c r="L296" s="66">
        <f t="shared" si="101"/>
        <v>0</v>
      </c>
      <c r="M296" s="264"/>
      <c r="N296" s="1"/>
      <c r="O296" s="1"/>
      <c r="P296" s="128"/>
      <c r="Q296" s="116"/>
    </row>
    <row r="297" spans="2:17" x14ac:dyDescent="0.35">
      <c r="B297" s="241"/>
      <c r="C297" s="271"/>
      <c r="D297" s="247"/>
      <c r="E297" s="247"/>
      <c r="F297" s="268"/>
      <c r="G297" s="122"/>
      <c r="H297" s="1"/>
      <c r="I297" s="1"/>
      <c r="J297" s="1" t="s">
        <v>4</v>
      </c>
      <c r="K297" s="131">
        <f t="shared" si="100"/>
        <v>0</v>
      </c>
      <c r="L297" s="66">
        <f t="shared" si="101"/>
        <v>0</v>
      </c>
      <c r="M297" s="265"/>
      <c r="N297" s="1"/>
      <c r="O297" s="1"/>
      <c r="P297" s="129"/>
      <c r="Q297" s="117"/>
    </row>
    <row r="298" spans="2:17" x14ac:dyDescent="0.35">
      <c r="B298" s="239">
        <f>'3.1 Gofynion optimaidd N ycnwd '!B101</f>
        <v>0</v>
      </c>
      <c r="C298" s="269" t="str">
        <f>'3.2 N sydd ar gael'!E299</f>
        <v>(Blank)</v>
      </c>
      <c r="D298" s="245"/>
      <c r="E298" s="245"/>
      <c r="F298" s="266">
        <f>'3.2 N sydd ar gael'!D299</f>
        <v>0</v>
      </c>
      <c r="G298" s="122"/>
      <c r="H298" s="1"/>
      <c r="I298" s="1"/>
      <c r="J298" s="1" t="s">
        <v>4</v>
      </c>
      <c r="K298" s="131">
        <f t="shared" si="100"/>
        <v>0</v>
      </c>
      <c r="L298" s="66">
        <f t="shared" si="101"/>
        <v>0</v>
      </c>
      <c r="M298" s="263">
        <f t="shared" ref="M298" si="110">SUM(L298:L300)</f>
        <v>0</v>
      </c>
      <c r="N298" s="1"/>
      <c r="O298" s="1"/>
      <c r="P298" s="127">
        <f>'3.2 N sydd ar gael'!Q299</f>
        <v>0</v>
      </c>
      <c r="Q298" s="115">
        <f t="shared" ref="Q298" si="111">SUM(O298:O300)+P298</f>
        <v>0</v>
      </c>
    </row>
    <row r="299" spans="2:17" x14ac:dyDescent="0.35">
      <c r="B299" s="240"/>
      <c r="C299" s="270"/>
      <c r="D299" s="246"/>
      <c r="E299" s="246"/>
      <c r="F299" s="267"/>
      <c r="G299" s="122"/>
      <c r="H299" s="1"/>
      <c r="I299" s="1"/>
      <c r="J299" s="1" t="s">
        <v>4</v>
      </c>
      <c r="K299" s="131">
        <f t="shared" si="100"/>
        <v>0</v>
      </c>
      <c r="L299" s="66">
        <f t="shared" si="101"/>
        <v>0</v>
      </c>
      <c r="M299" s="264"/>
      <c r="N299" s="1"/>
      <c r="O299" s="1"/>
      <c r="P299" s="128"/>
      <c r="Q299" s="116"/>
    </row>
    <row r="300" spans="2:17" x14ac:dyDescent="0.35">
      <c r="B300" s="241"/>
      <c r="C300" s="271"/>
      <c r="D300" s="247"/>
      <c r="E300" s="247"/>
      <c r="F300" s="268"/>
      <c r="G300" s="122"/>
      <c r="H300" s="1"/>
      <c r="I300" s="1"/>
      <c r="J300" s="1" t="s">
        <v>4</v>
      </c>
      <c r="K300" s="131">
        <f t="shared" si="100"/>
        <v>0</v>
      </c>
      <c r="L300" s="66">
        <f t="shared" si="101"/>
        <v>0</v>
      </c>
      <c r="M300" s="265"/>
      <c r="N300" s="1"/>
      <c r="O300" s="1"/>
      <c r="P300" s="129"/>
      <c r="Q300" s="117"/>
    </row>
    <row r="301" spans="2:17" x14ac:dyDescent="0.35">
      <c r="B301" s="239">
        <f>'3.1 Gofynion optimaidd N ycnwd '!B102</f>
        <v>0</v>
      </c>
      <c r="C301" s="269" t="str">
        <f>'3.2 N sydd ar gael'!E302</f>
        <v>(Blank)</v>
      </c>
      <c r="D301" s="245"/>
      <c r="E301" s="245"/>
      <c r="F301" s="266">
        <f>'3.2 N sydd ar gael'!D302</f>
        <v>0</v>
      </c>
      <c r="G301" s="122"/>
      <c r="H301" s="1"/>
      <c r="I301" s="1"/>
      <c r="J301" s="1" t="s">
        <v>4</v>
      </c>
      <c r="K301" s="131">
        <f t="shared" si="100"/>
        <v>0</v>
      </c>
      <c r="L301" s="66">
        <f t="shared" si="101"/>
        <v>0</v>
      </c>
      <c r="M301" s="263">
        <f t="shared" ref="M301" si="112">SUM(L301:L303)</f>
        <v>0</v>
      </c>
      <c r="N301" s="1"/>
      <c r="O301" s="1"/>
      <c r="P301" s="127">
        <f>'3.2 N sydd ar gael'!Q302</f>
        <v>0</v>
      </c>
      <c r="Q301" s="115">
        <f t="shared" ref="Q301" si="113">SUM(O301:O303)+P301</f>
        <v>0</v>
      </c>
    </row>
    <row r="302" spans="2:17" x14ac:dyDescent="0.35">
      <c r="B302" s="240"/>
      <c r="C302" s="270"/>
      <c r="D302" s="246"/>
      <c r="E302" s="246"/>
      <c r="F302" s="267"/>
      <c r="G302" s="122"/>
      <c r="H302" s="1"/>
      <c r="I302" s="1"/>
      <c r="J302" s="1" t="s">
        <v>4</v>
      </c>
      <c r="K302" s="131">
        <f t="shared" si="100"/>
        <v>0</v>
      </c>
      <c r="L302" s="66">
        <f t="shared" si="101"/>
        <v>0</v>
      </c>
      <c r="M302" s="264"/>
      <c r="N302" s="1"/>
      <c r="O302" s="1"/>
      <c r="P302" s="128"/>
      <c r="Q302" s="116"/>
    </row>
    <row r="303" spans="2:17" x14ac:dyDescent="0.35">
      <c r="B303" s="241"/>
      <c r="C303" s="271"/>
      <c r="D303" s="247"/>
      <c r="E303" s="247"/>
      <c r="F303" s="268"/>
      <c r="G303" s="122"/>
      <c r="H303" s="1"/>
      <c r="I303" s="1"/>
      <c r="J303" s="1" t="s">
        <v>4</v>
      </c>
      <c r="K303" s="131">
        <f t="shared" si="100"/>
        <v>0</v>
      </c>
      <c r="L303" s="66">
        <f t="shared" si="101"/>
        <v>0</v>
      </c>
      <c r="M303" s="265"/>
      <c r="N303" s="1"/>
      <c r="O303" s="1"/>
      <c r="P303" s="129"/>
      <c r="Q303" s="117"/>
    </row>
    <row r="304" spans="2:17" x14ac:dyDescent="0.35">
      <c r="B304" s="239">
        <f>'3.1 Gofynion optimaidd N ycnwd '!B103</f>
        <v>0</v>
      </c>
      <c r="C304" s="269" t="str">
        <f>'3.2 N sydd ar gael'!E305</f>
        <v>(Blank)</v>
      </c>
      <c r="D304" s="245"/>
      <c r="E304" s="245"/>
      <c r="F304" s="266">
        <f>'3.2 N sydd ar gael'!D305</f>
        <v>0</v>
      </c>
      <c r="G304" s="122"/>
      <c r="H304" s="1"/>
      <c r="I304" s="1"/>
      <c r="J304" s="1" t="s">
        <v>4</v>
      </c>
      <c r="K304" s="131">
        <f t="shared" si="100"/>
        <v>0</v>
      </c>
      <c r="L304" s="66">
        <f t="shared" si="101"/>
        <v>0</v>
      </c>
      <c r="M304" s="263">
        <f t="shared" ref="M304" si="114">SUM(L304:L306)</f>
        <v>0</v>
      </c>
      <c r="N304" s="1"/>
      <c r="O304" s="1"/>
      <c r="P304" s="127">
        <f>'3.2 N sydd ar gael'!Q305</f>
        <v>0</v>
      </c>
      <c r="Q304" s="115">
        <f t="shared" ref="Q304" si="115">SUM(O304:O306)+P304</f>
        <v>0</v>
      </c>
    </row>
    <row r="305" spans="2:17" x14ac:dyDescent="0.35">
      <c r="B305" s="240"/>
      <c r="C305" s="270"/>
      <c r="D305" s="246"/>
      <c r="E305" s="246"/>
      <c r="F305" s="267"/>
      <c r="G305" s="122"/>
      <c r="H305" s="1"/>
      <c r="I305" s="1"/>
      <c r="J305" s="1" t="s">
        <v>4</v>
      </c>
      <c r="K305" s="131">
        <f t="shared" si="100"/>
        <v>0</v>
      </c>
      <c r="L305" s="66">
        <f t="shared" si="101"/>
        <v>0</v>
      </c>
      <c r="M305" s="264"/>
      <c r="N305" s="1"/>
      <c r="O305" s="1"/>
      <c r="P305" s="128"/>
      <c r="Q305" s="116"/>
    </row>
    <row r="306" spans="2:17" x14ac:dyDescent="0.35">
      <c r="B306" s="241"/>
      <c r="C306" s="271"/>
      <c r="D306" s="247"/>
      <c r="E306" s="247"/>
      <c r="F306" s="268"/>
      <c r="G306" s="122"/>
      <c r="H306" s="1"/>
      <c r="I306" s="1"/>
      <c r="J306" s="1" t="s">
        <v>4</v>
      </c>
      <c r="K306" s="131">
        <f t="shared" si="100"/>
        <v>0</v>
      </c>
      <c r="L306" s="66">
        <f t="shared" si="101"/>
        <v>0</v>
      </c>
      <c r="M306" s="265"/>
      <c r="N306" s="1"/>
      <c r="O306" s="1"/>
      <c r="P306" s="129"/>
      <c r="Q306" s="117"/>
    </row>
    <row r="307" spans="2:17" x14ac:dyDescent="0.35">
      <c r="B307" s="239">
        <f>'3.1 Gofynion optimaidd N ycnwd '!B104</f>
        <v>0</v>
      </c>
      <c r="C307" s="269" t="str">
        <f>'3.2 N sydd ar gael'!E308</f>
        <v>(Blank)</v>
      </c>
      <c r="D307" s="245"/>
      <c r="E307" s="245"/>
      <c r="F307" s="266">
        <f>'3.2 N sydd ar gael'!D308</f>
        <v>0</v>
      </c>
      <c r="G307" s="122"/>
      <c r="H307" s="1"/>
      <c r="I307" s="1"/>
      <c r="J307" s="1" t="s">
        <v>4</v>
      </c>
      <c r="K307" s="131">
        <f t="shared" si="100"/>
        <v>0</v>
      </c>
      <c r="L307" s="66">
        <f t="shared" si="101"/>
        <v>0</v>
      </c>
      <c r="M307" s="263">
        <f t="shared" ref="M307" si="116">SUM(L307:L309)</f>
        <v>0</v>
      </c>
      <c r="N307" s="1"/>
      <c r="O307" s="1"/>
      <c r="P307" s="127">
        <f>'3.2 N sydd ar gael'!Q308</f>
        <v>0</v>
      </c>
      <c r="Q307" s="115">
        <f t="shared" ref="Q307" si="117">SUM(O307:O309)+P307</f>
        <v>0</v>
      </c>
    </row>
    <row r="308" spans="2:17" x14ac:dyDescent="0.35">
      <c r="B308" s="240"/>
      <c r="C308" s="270"/>
      <c r="D308" s="246"/>
      <c r="E308" s="246"/>
      <c r="F308" s="267"/>
      <c r="G308" s="122"/>
      <c r="H308" s="1"/>
      <c r="I308" s="1"/>
      <c r="J308" s="1" t="s">
        <v>4</v>
      </c>
      <c r="K308" s="131">
        <f t="shared" si="100"/>
        <v>0</v>
      </c>
      <c r="L308" s="66">
        <f t="shared" si="101"/>
        <v>0</v>
      </c>
      <c r="M308" s="264"/>
      <c r="N308" s="1"/>
      <c r="O308" s="1"/>
      <c r="P308" s="128"/>
      <c r="Q308" s="116"/>
    </row>
    <row r="309" spans="2:17" x14ac:dyDescent="0.35">
      <c r="B309" s="241"/>
      <c r="C309" s="271"/>
      <c r="D309" s="247"/>
      <c r="E309" s="247"/>
      <c r="F309" s="268"/>
      <c r="G309" s="122"/>
      <c r="H309" s="1"/>
      <c r="I309" s="1"/>
      <c r="J309" s="1" t="s">
        <v>4</v>
      </c>
      <c r="K309" s="131">
        <f t="shared" si="100"/>
        <v>0</v>
      </c>
      <c r="L309" s="66">
        <f t="shared" si="101"/>
        <v>0</v>
      </c>
      <c r="M309" s="265"/>
      <c r="N309" s="1"/>
      <c r="O309" s="1"/>
      <c r="P309" s="129"/>
      <c r="Q309" s="117"/>
    </row>
    <row r="310" spans="2:17" x14ac:dyDescent="0.35">
      <c r="B310" s="239">
        <f>'3.1 Gofynion optimaidd N ycnwd '!B105</f>
        <v>0</v>
      </c>
      <c r="C310" s="269" t="str">
        <f>'3.2 N sydd ar gael'!E311</f>
        <v>(Blank)</v>
      </c>
      <c r="D310" s="245"/>
      <c r="E310" s="245"/>
      <c r="F310" s="266">
        <f>'3.2 N sydd ar gael'!D311</f>
        <v>0</v>
      </c>
      <c r="G310" s="122"/>
      <c r="H310" s="1"/>
      <c r="I310" s="1"/>
      <c r="J310" s="1" t="s">
        <v>4</v>
      </c>
      <c r="K310" s="131">
        <f t="shared" si="100"/>
        <v>0</v>
      </c>
      <c r="L310" s="66">
        <f t="shared" si="101"/>
        <v>0</v>
      </c>
      <c r="M310" s="263">
        <f t="shared" ref="M310" si="118">SUM(L310:L312)</f>
        <v>0</v>
      </c>
      <c r="N310" s="1"/>
      <c r="O310" s="1"/>
      <c r="P310" s="127">
        <f>'3.2 N sydd ar gael'!Q311</f>
        <v>0</v>
      </c>
      <c r="Q310" s="115">
        <f t="shared" ref="Q310" si="119">SUM(O310:O312)+P310</f>
        <v>0</v>
      </c>
    </row>
    <row r="311" spans="2:17" x14ac:dyDescent="0.35">
      <c r="B311" s="240"/>
      <c r="C311" s="270"/>
      <c r="D311" s="246"/>
      <c r="E311" s="246"/>
      <c r="F311" s="267"/>
      <c r="G311" s="122"/>
      <c r="H311" s="1"/>
      <c r="I311" s="1"/>
      <c r="J311" s="1" t="s">
        <v>4</v>
      </c>
      <c r="K311" s="131">
        <f t="shared" si="100"/>
        <v>0</v>
      </c>
      <c r="L311" s="66">
        <f t="shared" si="101"/>
        <v>0</v>
      </c>
      <c r="M311" s="264"/>
      <c r="N311" s="1"/>
      <c r="O311" s="1"/>
      <c r="P311" s="128"/>
      <c r="Q311" s="116"/>
    </row>
    <row r="312" spans="2:17" x14ac:dyDescent="0.35">
      <c r="B312" s="241"/>
      <c r="C312" s="271"/>
      <c r="D312" s="247"/>
      <c r="E312" s="247"/>
      <c r="F312" s="268"/>
      <c r="G312" s="122"/>
      <c r="H312" s="1"/>
      <c r="I312" s="1"/>
      <c r="J312" s="1" t="s">
        <v>4</v>
      </c>
      <c r="K312" s="131">
        <f t="shared" si="100"/>
        <v>0</v>
      </c>
      <c r="L312" s="66">
        <f t="shared" si="101"/>
        <v>0</v>
      </c>
      <c r="M312" s="265"/>
      <c r="N312" s="1"/>
      <c r="O312" s="1"/>
      <c r="P312" s="129"/>
      <c r="Q312" s="117"/>
    </row>
    <row r="313" spans="2:17" x14ac:dyDescent="0.35">
      <c r="B313" s="239">
        <f>'3.1 Gofynion optimaidd N ycnwd '!B106</f>
        <v>0</v>
      </c>
      <c r="C313" s="269" t="str">
        <f>'3.2 N sydd ar gael'!E314</f>
        <v>(Blank)</v>
      </c>
      <c r="D313" s="245"/>
      <c r="E313" s="245"/>
      <c r="F313" s="266">
        <f>'3.2 N sydd ar gael'!D314</f>
        <v>0</v>
      </c>
      <c r="G313" s="122"/>
      <c r="H313" s="1"/>
      <c r="I313" s="1"/>
      <c r="J313" s="1" t="s">
        <v>4</v>
      </c>
      <c r="K313" s="131">
        <f t="shared" si="100"/>
        <v>0</v>
      </c>
      <c r="L313" s="66">
        <f t="shared" si="101"/>
        <v>0</v>
      </c>
      <c r="M313" s="263">
        <f t="shared" ref="M313" si="120">SUM(L313:L315)</f>
        <v>0</v>
      </c>
      <c r="N313" s="1"/>
      <c r="O313" s="1"/>
      <c r="P313" s="127">
        <f>'3.2 N sydd ar gael'!Q314</f>
        <v>0</v>
      </c>
      <c r="Q313" s="115">
        <f t="shared" ref="Q313" si="121">SUM(O313:O315)+P313</f>
        <v>0</v>
      </c>
    </row>
    <row r="314" spans="2:17" x14ac:dyDescent="0.35">
      <c r="B314" s="240"/>
      <c r="C314" s="270"/>
      <c r="D314" s="246"/>
      <c r="E314" s="246"/>
      <c r="F314" s="267"/>
      <c r="G314" s="122"/>
      <c r="H314" s="1"/>
      <c r="I314" s="1"/>
      <c r="J314" s="1" t="s">
        <v>4</v>
      </c>
      <c r="K314" s="131">
        <f t="shared" si="100"/>
        <v>0</v>
      </c>
      <c r="L314" s="66">
        <f t="shared" si="101"/>
        <v>0</v>
      </c>
      <c r="M314" s="264"/>
      <c r="N314" s="1"/>
      <c r="O314" s="1"/>
      <c r="P314" s="128"/>
      <c r="Q314" s="116"/>
    </row>
    <row r="315" spans="2:17" x14ac:dyDescent="0.35">
      <c r="B315" s="241"/>
      <c r="C315" s="271"/>
      <c r="D315" s="247"/>
      <c r="E315" s="247"/>
      <c r="F315" s="268"/>
      <c r="G315" s="122"/>
      <c r="H315" s="1"/>
      <c r="I315" s="1"/>
      <c r="J315" s="1" t="s">
        <v>4</v>
      </c>
      <c r="K315" s="131">
        <f t="shared" si="100"/>
        <v>0</v>
      </c>
      <c r="L315" s="66">
        <f t="shared" si="101"/>
        <v>0</v>
      </c>
      <c r="M315" s="265"/>
      <c r="N315" s="1"/>
      <c r="O315" s="1"/>
      <c r="P315" s="129"/>
      <c r="Q315" s="117"/>
    </row>
    <row r="316" spans="2:17" x14ac:dyDescent="0.35">
      <c r="B316" s="239">
        <f>'3.1 Gofynion optimaidd N ycnwd '!B107</f>
        <v>0</v>
      </c>
      <c r="C316" s="269" t="str">
        <f>'3.2 N sydd ar gael'!E317</f>
        <v>(Blank)</v>
      </c>
      <c r="D316" s="245"/>
      <c r="E316" s="245"/>
      <c r="F316" s="266">
        <f>'3.2 N sydd ar gael'!D317</f>
        <v>0</v>
      </c>
      <c r="G316" s="122"/>
      <c r="H316" s="1"/>
      <c r="I316" s="1"/>
      <c r="J316" s="1" t="s">
        <v>4</v>
      </c>
      <c r="K316" s="131">
        <f t="shared" si="100"/>
        <v>0</v>
      </c>
      <c r="L316" s="66">
        <f t="shared" si="101"/>
        <v>0</v>
      </c>
      <c r="M316" s="263">
        <f t="shared" ref="M316" si="122">SUM(L316:L318)</f>
        <v>0</v>
      </c>
      <c r="N316" s="1"/>
      <c r="O316" s="1"/>
      <c r="P316" s="127">
        <f>'3.2 N sydd ar gael'!Q317</f>
        <v>0</v>
      </c>
      <c r="Q316" s="115">
        <f t="shared" ref="Q316" si="123">SUM(O316:O318)+P316</f>
        <v>0</v>
      </c>
    </row>
    <row r="317" spans="2:17" x14ac:dyDescent="0.35">
      <c r="B317" s="240"/>
      <c r="C317" s="270"/>
      <c r="D317" s="246"/>
      <c r="E317" s="246"/>
      <c r="F317" s="267"/>
      <c r="G317" s="122"/>
      <c r="H317" s="1"/>
      <c r="I317" s="1"/>
      <c r="J317" s="1" t="s">
        <v>4</v>
      </c>
      <c r="K317" s="131">
        <f t="shared" si="100"/>
        <v>0</v>
      </c>
      <c r="L317" s="66">
        <f t="shared" si="101"/>
        <v>0</v>
      </c>
      <c r="M317" s="264"/>
      <c r="N317" s="1"/>
      <c r="O317" s="1"/>
      <c r="P317" s="128"/>
      <c r="Q317" s="116"/>
    </row>
    <row r="318" spans="2:17" x14ac:dyDescent="0.35">
      <c r="B318" s="241"/>
      <c r="C318" s="271"/>
      <c r="D318" s="247"/>
      <c r="E318" s="247"/>
      <c r="F318" s="268"/>
      <c r="G318" s="122"/>
      <c r="H318" s="1"/>
      <c r="I318" s="1"/>
      <c r="J318" s="1" t="s">
        <v>4</v>
      </c>
      <c r="K318" s="131">
        <f t="shared" si="100"/>
        <v>0</v>
      </c>
      <c r="L318" s="66">
        <f t="shared" si="101"/>
        <v>0</v>
      </c>
      <c r="M318" s="265"/>
      <c r="N318" s="1"/>
      <c r="O318" s="1"/>
      <c r="P318" s="129"/>
      <c r="Q318" s="117"/>
    </row>
    <row r="319" spans="2:17" x14ac:dyDescent="0.35">
      <c r="B319" s="239">
        <f>'3.1 Gofynion optimaidd N ycnwd '!B108</f>
        <v>0</v>
      </c>
      <c r="C319" s="269" t="str">
        <f>'3.2 N sydd ar gael'!E320</f>
        <v>(Blank)</v>
      </c>
      <c r="D319" s="245"/>
      <c r="E319" s="245"/>
      <c r="F319" s="266">
        <f>'3.2 N sydd ar gael'!D320</f>
        <v>0</v>
      </c>
      <c r="G319" s="122"/>
      <c r="H319" s="1"/>
      <c r="I319" s="1"/>
      <c r="J319" s="1" t="s">
        <v>4</v>
      </c>
      <c r="K319" s="131">
        <f t="shared" si="100"/>
        <v>0</v>
      </c>
      <c r="L319" s="66">
        <f t="shared" si="101"/>
        <v>0</v>
      </c>
      <c r="M319" s="263">
        <f t="shared" ref="M319" si="124">SUM(L319:L321)</f>
        <v>0</v>
      </c>
      <c r="N319" s="1"/>
      <c r="O319" s="1"/>
      <c r="P319" s="127">
        <f>'3.2 N sydd ar gael'!Q320</f>
        <v>0</v>
      </c>
      <c r="Q319" s="115">
        <f t="shared" ref="Q319" si="125">SUM(O319:O321)+P319</f>
        <v>0</v>
      </c>
    </row>
    <row r="320" spans="2:17" x14ac:dyDescent="0.35">
      <c r="B320" s="240"/>
      <c r="C320" s="270"/>
      <c r="D320" s="246"/>
      <c r="E320" s="246"/>
      <c r="F320" s="267"/>
      <c r="G320" s="122"/>
      <c r="H320" s="1"/>
      <c r="I320" s="1"/>
      <c r="J320" s="1" t="s">
        <v>4</v>
      </c>
      <c r="K320" s="131">
        <f t="shared" si="100"/>
        <v>0</v>
      </c>
      <c r="L320" s="66">
        <f t="shared" si="101"/>
        <v>0</v>
      </c>
      <c r="M320" s="264"/>
      <c r="N320" s="1"/>
      <c r="O320" s="1"/>
      <c r="P320" s="128"/>
      <c r="Q320" s="116"/>
    </row>
    <row r="321" spans="2:17" x14ac:dyDescent="0.35">
      <c r="B321" s="241"/>
      <c r="C321" s="271"/>
      <c r="D321" s="247"/>
      <c r="E321" s="247"/>
      <c r="F321" s="268"/>
      <c r="G321" s="122"/>
      <c r="H321" s="1"/>
      <c r="I321" s="1"/>
      <c r="J321" s="1" t="s">
        <v>4</v>
      </c>
      <c r="K321" s="131">
        <f t="shared" si="100"/>
        <v>0</v>
      </c>
      <c r="L321" s="66">
        <f t="shared" si="101"/>
        <v>0</v>
      </c>
      <c r="M321" s="265"/>
      <c r="N321" s="1"/>
      <c r="O321" s="1"/>
      <c r="P321" s="129"/>
      <c r="Q321" s="117"/>
    </row>
    <row r="322" spans="2:17" x14ac:dyDescent="0.35">
      <c r="B322" s="239">
        <f>'3.1 Gofynion optimaidd N ycnwd '!B109</f>
        <v>0</v>
      </c>
      <c r="C322" s="269" t="str">
        <f>'3.2 N sydd ar gael'!E323</f>
        <v>(Blank)</v>
      </c>
      <c r="D322" s="245"/>
      <c r="E322" s="245"/>
      <c r="F322" s="266">
        <f>'3.2 N sydd ar gael'!D323</f>
        <v>0</v>
      </c>
      <c r="G322" s="122"/>
      <c r="H322" s="1"/>
      <c r="I322" s="1"/>
      <c r="J322" s="1" t="s">
        <v>4</v>
      </c>
      <c r="K322" s="131">
        <f t="shared" si="100"/>
        <v>0</v>
      </c>
      <c r="L322" s="66">
        <f t="shared" si="101"/>
        <v>0</v>
      </c>
      <c r="M322" s="263">
        <f t="shared" ref="M322" si="126">SUM(L322:L324)</f>
        <v>0</v>
      </c>
      <c r="N322" s="1"/>
      <c r="O322" s="1"/>
      <c r="P322" s="127">
        <f>'3.2 N sydd ar gael'!Q323</f>
        <v>0</v>
      </c>
      <c r="Q322" s="115">
        <f t="shared" ref="Q322" si="127">SUM(O322:O324)+P322</f>
        <v>0</v>
      </c>
    </row>
    <row r="323" spans="2:17" x14ac:dyDescent="0.35">
      <c r="B323" s="240"/>
      <c r="C323" s="270"/>
      <c r="D323" s="246"/>
      <c r="E323" s="246"/>
      <c r="F323" s="267"/>
      <c r="G323" s="122"/>
      <c r="H323" s="1"/>
      <c r="I323" s="1"/>
      <c r="J323" s="1" t="s">
        <v>4</v>
      </c>
      <c r="K323" s="131">
        <f t="shared" si="100"/>
        <v>0</v>
      </c>
      <c r="L323" s="66">
        <f t="shared" si="101"/>
        <v>0</v>
      </c>
      <c r="M323" s="264"/>
      <c r="N323" s="1"/>
      <c r="O323" s="1"/>
      <c r="P323" s="128"/>
      <c r="Q323" s="116"/>
    </row>
    <row r="324" spans="2:17" x14ac:dyDescent="0.35">
      <c r="B324" s="241"/>
      <c r="C324" s="271"/>
      <c r="D324" s="247"/>
      <c r="E324" s="247"/>
      <c r="F324" s="268"/>
      <c r="G324" s="122"/>
      <c r="H324" s="1"/>
      <c r="I324" s="1"/>
      <c r="J324" s="1" t="s">
        <v>4</v>
      </c>
      <c r="K324" s="131">
        <f t="shared" si="100"/>
        <v>0</v>
      </c>
      <c r="L324" s="66">
        <f t="shared" si="101"/>
        <v>0</v>
      </c>
      <c r="M324" s="265"/>
      <c r="N324" s="1"/>
      <c r="O324" s="1"/>
      <c r="P324" s="129"/>
      <c r="Q324" s="117"/>
    </row>
    <row r="325" spans="2:17" x14ac:dyDescent="0.35">
      <c r="B325" s="239">
        <f>'3.1 Gofynion optimaidd N ycnwd '!B110</f>
        <v>0</v>
      </c>
      <c r="C325" s="269" t="str">
        <f>'3.2 N sydd ar gael'!E326</f>
        <v>(Blank)</v>
      </c>
      <c r="D325" s="245"/>
      <c r="E325" s="245"/>
      <c r="F325" s="266">
        <f>'3.2 N sydd ar gael'!D326</f>
        <v>0</v>
      </c>
      <c r="G325" s="122"/>
      <c r="H325" s="1"/>
      <c r="I325" s="1"/>
      <c r="J325" s="1" t="s">
        <v>4</v>
      </c>
      <c r="K325" s="131">
        <f t="shared" si="100"/>
        <v>0</v>
      </c>
      <c r="L325" s="66">
        <f t="shared" si="101"/>
        <v>0</v>
      </c>
      <c r="M325" s="263">
        <f t="shared" ref="M325" si="128">SUM(L325:L327)</f>
        <v>0</v>
      </c>
      <c r="N325" s="1"/>
      <c r="O325" s="1"/>
      <c r="P325" s="127">
        <f>'3.2 N sydd ar gael'!Q326</f>
        <v>0</v>
      </c>
      <c r="Q325" s="115">
        <f t="shared" ref="Q325" si="129">SUM(O325:O327)+P325</f>
        <v>0</v>
      </c>
    </row>
    <row r="326" spans="2:17" x14ac:dyDescent="0.35">
      <c r="B326" s="240"/>
      <c r="C326" s="270"/>
      <c r="D326" s="246"/>
      <c r="E326" s="246"/>
      <c r="F326" s="267"/>
      <c r="G326" s="122"/>
      <c r="H326" s="1"/>
      <c r="I326" s="1"/>
      <c r="J326" s="1" t="s">
        <v>4</v>
      </c>
      <c r="K326" s="131">
        <f t="shared" si="100"/>
        <v>0</v>
      </c>
      <c r="L326" s="66">
        <f t="shared" si="101"/>
        <v>0</v>
      </c>
      <c r="M326" s="264"/>
      <c r="N326" s="1"/>
      <c r="O326" s="1"/>
      <c r="P326" s="128"/>
      <c r="Q326" s="116"/>
    </row>
    <row r="327" spans="2:17" x14ac:dyDescent="0.35">
      <c r="B327" s="241"/>
      <c r="C327" s="271"/>
      <c r="D327" s="247"/>
      <c r="E327" s="247"/>
      <c r="F327" s="268"/>
      <c r="G327" s="122"/>
      <c r="H327" s="1"/>
      <c r="I327" s="1"/>
      <c r="J327" s="1" t="s">
        <v>4</v>
      </c>
      <c r="K327" s="131">
        <f t="shared" si="100"/>
        <v>0</v>
      </c>
      <c r="L327" s="66">
        <f t="shared" si="101"/>
        <v>0</v>
      </c>
      <c r="M327" s="265"/>
      <c r="N327" s="1"/>
      <c r="O327" s="1"/>
      <c r="P327" s="129"/>
      <c r="Q327" s="117"/>
    </row>
    <row r="328" spans="2:17" x14ac:dyDescent="0.35">
      <c r="B328" s="239">
        <f>'3.1 Gofynion optimaidd N ycnwd '!B111</f>
        <v>0</v>
      </c>
      <c r="C328" s="269" t="str">
        <f>'3.2 N sydd ar gael'!E329</f>
        <v>(Blank)</v>
      </c>
      <c r="D328" s="245"/>
      <c r="E328" s="245"/>
      <c r="F328" s="266">
        <f>'3.2 N sydd ar gael'!D329</f>
        <v>0</v>
      </c>
      <c r="G328" s="122"/>
      <c r="H328" s="1"/>
      <c r="I328" s="1"/>
      <c r="J328" s="1" t="s">
        <v>4</v>
      </c>
      <c r="K328" s="131">
        <f t="shared" si="100"/>
        <v>0</v>
      </c>
      <c r="L328" s="66">
        <f t="shared" si="101"/>
        <v>0</v>
      </c>
      <c r="M328" s="263">
        <f t="shared" ref="M328" si="130">SUM(L328:L330)</f>
        <v>0</v>
      </c>
      <c r="N328" s="1"/>
      <c r="O328" s="1"/>
      <c r="P328" s="127">
        <f>'3.2 N sydd ar gael'!Q329</f>
        <v>0</v>
      </c>
      <c r="Q328" s="115">
        <f t="shared" ref="Q328" si="131">SUM(O328:O330)+P328</f>
        <v>0</v>
      </c>
    </row>
    <row r="329" spans="2:17" x14ac:dyDescent="0.35">
      <c r="B329" s="240"/>
      <c r="C329" s="270"/>
      <c r="D329" s="246"/>
      <c r="E329" s="246"/>
      <c r="F329" s="267"/>
      <c r="G329" s="122"/>
      <c r="H329" s="1"/>
      <c r="I329" s="1"/>
      <c r="J329" s="1" t="s">
        <v>4</v>
      </c>
      <c r="K329" s="131">
        <f t="shared" si="100"/>
        <v>0</v>
      </c>
      <c r="L329" s="66">
        <f t="shared" si="101"/>
        <v>0</v>
      </c>
      <c r="M329" s="264"/>
      <c r="N329" s="1"/>
      <c r="O329" s="1"/>
      <c r="P329" s="128"/>
      <c r="Q329" s="116"/>
    </row>
    <row r="330" spans="2:17" x14ac:dyDescent="0.35">
      <c r="B330" s="241"/>
      <c r="C330" s="271"/>
      <c r="D330" s="247"/>
      <c r="E330" s="247"/>
      <c r="F330" s="268"/>
      <c r="G330" s="122"/>
      <c r="H330" s="1"/>
      <c r="I330" s="1"/>
      <c r="J330" s="1" t="s">
        <v>4</v>
      </c>
      <c r="K330" s="131">
        <f t="shared" si="100"/>
        <v>0</v>
      </c>
      <c r="L330" s="66">
        <f t="shared" si="101"/>
        <v>0</v>
      </c>
      <c r="M330" s="265"/>
      <c r="N330" s="1"/>
      <c r="O330" s="1"/>
      <c r="P330" s="129"/>
      <c r="Q330" s="117"/>
    </row>
    <row r="331" spans="2:17" x14ac:dyDescent="0.35">
      <c r="B331" s="239">
        <f>'3.1 Gofynion optimaidd N ycnwd '!B112</f>
        <v>0</v>
      </c>
      <c r="C331" s="269" t="str">
        <f>'3.2 N sydd ar gael'!E332</f>
        <v>(Blank)</v>
      </c>
      <c r="D331" s="245"/>
      <c r="E331" s="245"/>
      <c r="F331" s="266">
        <f>'3.2 N sydd ar gael'!D332</f>
        <v>0</v>
      </c>
      <c r="G331" s="122"/>
      <c r="H331" s="1"/>
      <c r="I331" s="1"/>
      <c r="J331" s="1" t="s">
        <v>4</v>
      </c>
      <c r="K331" s="131">
        <f t="shared" si="100"/>
        <v>0</v>
      </c>
      <c r="L331" s="66">
        <f t="shared" si="101"/>
        <v>0</v>
      </c>
      <c r="M331" s="263">
        <f t="shared" ref="M331" si="132">SUM(L331:L333)</f>
        <v>0</v>
      </c>
      <c r="N331" s="1"/>
      <c r="O331" s="1"/>
      <c r="P331" s="127">
        <f>'3.2 N sydd ar gael'!Q332</f>
        <v>0</v>
      </c>
      <c r="Q331" s="115">
        <f t="shared" ref="Q331" si="133">SUM(O331:O333)+P331</f>
        <v>0</v>
      </c>
    </row>
    <row r="332" spans="2:17" x14ac:dyDescent="0.35">
      <c r="B332" s="240"/>
      <c r="C332" s="270"/>
      <c r="D332" s="246"/>
      <c r="E332" s="246"/>
      <c r="F332" s="267"/>
      <c r="G332" s="122"/>
      <c r="H332" s="1"/>
      <c r="I332" s="1"/>
      <c r="J332" s="1" t="s">
        <v>4</v>
      </c>
      <c r="K332" s="131">
        <f t="shared" si="100"/>
        <v>0</v>
      </c>
      <c r="L332" s="66">
        <f t="shared" si="101"/>
        <v>0</v>
      </c>
      <c r="M332" s="264"/>
      <c r="N332" s="1"/>
      <c r="O332" s="1"/>
      <c r="P332" s="128"/>
      <c r="Q332" s="116"/>
    </row>
    <row r="333" spans="2:17" x14ac:dyDescent="0.35">
      <c r="B333" s="241"/>
      <c r="C333" s="271"/>
      <c r="D333" s="247"/>
      <c r="E333" s="247"/>
      <c r="F333" s="268"/>
      <c r="G333" s="122"/>
      <c r="H333" s="1"/>
      <c r="I333" s="1"/>
      <c r="J333" s="1" t="s">
        <v>4</v>
      </c>
      <c r="K333" s="131">
        <f t="shared" si="100"/>
        <v>0</v>
      </c>
      <c r="L333" s="66">
        <f t="shared" si="101"/>
        <v>0</v>
      </c>
      <c r="M333" s="265"/>
      <c r="N333" s="1"/>
      <c r="O333" s="1"/>
      <c r="P333" s="129"/>
      <c r="Q333" s="117"/>
    </row>
    <row r="334" spans="2:17" x14ac:dyDescent="0.35">
      <c r="B334" s="239">
        <f>'3.1 Gofynion optimaidd N ycnwd '!B113</f>
        <v>0</v>
      </c>
      <c r="C334" s="269" t="str">
        <f>'3.2 N sydd ar gael'!E335</f>
        <v>(Blank)</v>
      </c>
      <c r="D334" s="245"/>
      <c r="E334" s="245"/>
      <c r="F334" s="266">
        <f>'3.2 N sydd ar gael'!D335</f>
        <v>0</v>
      </c>
      <c r="G334" s="122"/>
      <c r="H334" s="1"/>
      <c r="I334" s="1"/>
      <c r="J334" s="1" t="s">
        <v>4</v>
      </c>
      <c r="K334" s="131">
        <f t="shared" si="100"/>
        <v>0</v>
      </c>
      <c r="L334" s="66">
        <f t="shared" si="101"/>
        <v>0</v>
      </c>
      <c r="M334" s="263">
        <f t="shared" ref="M334" si="134">SUM(L334:L336)</f>
        <v>0</v>
      </c>
      <c r="N334" s="1"/>
      <c r="O334" s="1"/>
      <c r="P334" s="127">
        <f>'3.2 N sydd ar gael'!Q335</f>
        <v>0</v>
      </c>
      <c r="Q334" s="115">
        <f t="shared" ref="Q334" si="135">SUM(O334:O336)+P334</f>
        <v>0</v>
      </c>
    </row>
    <row r="335" spans="2:17" x14ac:dyDescent="0.35">
      <c r="B335" s="240"/>
      <c r="C335" s="270"/>
      <c r="D335" s="246"/>
      <c r="E335" s="246"/>
      <c r="F335" s="267"/>
      <c r="G335" s="122"/>
      <c r="H335" s="1"/>
      <c r="I335" s="1"/>
      <c r="J335" s="1" t="s">
        <v>4</v>
      </c>
      <c r="K335" s="131">
        <f t="shared" si="100"/>
        <v>0</v>
      </c>
      <c r="L335" s="66">
        <f t="shared" si="101"/>
        <v>0</v>
      </c>
      <c r="M335" s="264"/>
      <c r="N335" s="1"/>
      <c r="O335" s="1"/>
      <c r="P335" s="128"/>
      <c r="Q335" s="116"/>
    </row>
    <row r="336" spans="2:17" x14ac:dyDescent="0.35">
      <c r="B336" s="241"/>
      <c r="C336" s="271"/>
      <c r="D336" s="247"/>
      <c r="E336" s="247"/>
      <c r="F336" s="268"/>
      <c r="G336" s="122"/>
      <c r="H336" s="1"/>
      <c r="I336" s="1"/>
      <c r="J336" s="1" t="s">
        <v>4</v>
      </c>
      <c r="K336" s="131">
        <f t="shared" si="100"/>
        <v>0</v>
      </c>
      <c r="L336" s="66">
        <f t="shared" si="101"/>
        <v>0</v>
      </c>
      <c r="M336" s="265"/>
      <c r="N336" s="1"/>
      <c r="O336" s="1"/>
      <c r="P336" s="129"/>
      <c r="Q336" s="117"/>
    </row>
    <row r="337" spans="2:17" x14ac:dyDescent="0.35">
      <c r="B337" s="239">
        <f>'3.1 Gofynion optimaidd N ycnwd '!B114</f>
        <v>0</v>
      </c>
      <c r="C337" s="269" t="str">
        <f>'3.2 N sydd ar gael'!E338</f>
        <v>(Blank)</v>
      </c>
      <c r="D337" s="245"/>
      <c r="E337" s="245"/>
      <c r="F337" s="266">
        <f>'3.2 N sydd ar gael'!D338</f>
        <v>0</v>
      </c>
      <c r="G337" s="122"/>
      <c r="H337" s="1"/>
      <c r="I337" s="1"/>
      <c r="J337" s="1" t="s">
        <v>4</v>
      </c>
      <c r="K337" s="131">
        <f t="shared" si="100"/>
        <v>0</v>
      </c>
      <c r="L337" s="66">
        <f t="shared" si="101"/>
        <v>0</v>
      </c>
      <c r="M337" s="263">
        <f t="shared" ref="M337" si="136">SUM(L337:L339)</f>
        <v>0</v>
      </c>
      <c r="N337" s="1"/>
      <c r="O337" s="1"/>
      <c r="P337" s="127">
        <f>'3.2 N sydd ar gael'!Q338</f>
        <v>0</v>
      </c>
      <c r="Q337" s="115">
        <f t="shared" ref="Q337" si="137">SUM(O337:O339)+P337</f>
        <v>0</v>
      </c>
    </row>
    <row r="338" spans="2:17" x14ac:dyDescent="0.35">
      <c r="B338" s="240"/>
      <c r="C338" s="270"/>
      <c r="D338" s="246"/>
      <c r="E338" s="246"/>
      <c r="F338" s="267"/>
      <c r="G338" s="122"/>
      <c r="H338" s="1"/>
      <c r="I338" s="1"/>
      <c r="J338" s="1" t="s">
        <v>4</v>
      </c>
      <c r="K338" s="131">
        <f t="shared" si="100"/>
        <v>0</v>
      </c>
      <c r="L338" s="66">
        <f t="shared" si="101"/>
        <v>0</v>
      </c>
      <c r="M338" s="264"/>
      <c r="N338" s="1"/>
      <c r="O338" s="1"/>
      <c r="P338" s="128"/>
      <c r="Q338" s="116"/>
    </row>
    <row r="339" spans="2:17" x14ac:dyDescent="0.35">
      <c r="B339" s="241"/>
      <c r="C339" s="271"/>
      <c r="D339" s="247"/>
      <c r="E339" s="247"/>
      <c r="F339" s="268"/>
      <c r="G339" s="122"/>
      <c r="H339" s="1"/>
      <c r="I339" s="1"/>
      <c r="J339" s="1" t="s">
        <v>4</v>
      </c>
      <c r="K339" s="131">
        <f t="shared" si="100"/>
        <v>0</v>
      </c>
      <c r="L339" s="66">
        <f t="shared" si="101"/>
        <v>0</v>
      </c>
      <c r="M339" s="265"/>
      <c r="N339" s="1"/>
      <c r="O339" s="1"/>
      <c r="P339" s="129"/>
      <c r="Q339" s="117"/>
    </row>
    <row r="340" spans="2:17" x14ac:dyDescent="0.35">
      <c r="B340" s="239">
        <f>'3.1 Gofynion optimaidd N ycnwd '!B115</f>
        <v>0</v>
      </c>
      <c r="C340" s="269" t="str">
        <f>'3.2 N sydd ar gael'!E341</f>
        <v>(Blank)</v>
      </c>
      <c r="D340" s="245"/>
      <c r="E340" s="245"/>
      <c r="F340" s="266">
        <f>'3.2 N sydd ar gael'!D341</f>
        <v>0</v>
      </c>
      <c r="G340" s="122"/>
      <c r="H340" s="1"/>
      <c r="I340" s="1"/>
      <c r="J340" s="1" t="s">
        <v>4</v>
      </c>
      <c r="K340" s="131">
        <f t="shared" si="100"/>
        <v>0</v>
      </c>
      <c r="L340" s="66">
        <f t="shared" si="101"/>
        <v>0</v>
      </c>
      <c r="M340" s="263">
        <f t="shared" ref="M340" si="138">SUM(L340:L342)</f>
        <v>0</v>
      </c>
      <c r="N340" s="1"/>
      <c r="O340" s="1"/>
      <c r="P340" s="127">
        <f>'3.2 N sydd ar gael'!Q341</f>
        <v>0</v>
      </c>
      <c r="Q340" s="115">
        <f t="shared" ref="Q340" si="139">SUM(O340:O342)+P340</f>
        <v>0</v>
      </c>
    </row>
    <row r="341" spans="2:17" x14ac:dyDescent="0.35">
      <c r="B341" s="240"/>
      <c r="C341" s="270"/>
      <c r="D341" s="246"/>
      <c r="E341" s="246"/>
      <c r="F341" s="267"/>
      <c r="G341" s="122"/>
      <c r="H341" s="1"/>
      <c r="I341" s="1"/>
      <c r="J341" s="1" t="s">
        <v>4</v>
      </c>
      <c r="K341" s="131">
        <f t="shared" si="100"/>
        <v>0</v>
      </c>
      <c r="L341" s="66">
        <f t="shared" si="101"/>
        <v>0</v>
      </c>
      <c r="M341" s="264"/>
      <c r="N341" s="1"/>
      <c r="O341" s="1"/>
      <c r="P341" s="128"/>
      <c r="Q341" s="116"/>
    </row>
    <row r="342" spans="2:17" x14ac:dyDescent="0.35">
      <c r="B342" s="241"/>
      <c r="C342" s="271"/>
      <c r="D342" s="247"/>
      <c r="E342" s="247"/>
      <c r="F342" s="268"/>
      <c r="G342" s="122"/>
      <c r="H342" s="1"/>
      <c r="I342" s="1"/>
      <c r="J342" s="1" t="s">
        <v>4</v>
      </c>
      <c r="K342" s="131">
        <f t="shared" si="100"/>
        <v>0</v>
      </c>
      <c r="L342" s="66">
        <f t="shared" si="101"/>
        <v>0</v>
      </c>
      <c r="M342" s="265"/>
      <c r="N342" s="1"/>
      <c r="O342" s="1"/>
      <c r="P342" s="129"/>
      <c r="Q342" s="117"/>
    </row>
    <row r="343" spans="2:17" x14ac:dyDescent="0.35">
      <c r="B343" s="239">
        <f>'3.1 Gofynion optimaidd N ycnwd '!B116</f>
        <v>0</v>
      </c>
      <c r="C343" s="269" t="str">
        <f>'3.2 N sydd ar gael'!E344</f>
        <v>(Blank)</v>
      </c>
      <c r="D343" s="245"/>
      <c r="E343" s="245"/>
      <c r="F343" s="266">
        <f>'3.2 N sydd ar gael'!D344</f>
        <v>0</v>
      </c>
      <c r="G343" s="122"/>
      <c r="H343" s="1"/>
      <c r="I343" s="1"/>
      <c r="J343" s="1" t="s">
        <v>4</v>
      </c>
      <c r="K343" s="131">
        <f t="shared" si="100"/>
        <v>0</v>
      </c>
      <c r="L343" s="66">
        <f t="shared" si="101"/>
        <v>0</v>
      </c>
      <c r="M343" s="263">
        <f t="shared" ref="M343" si="140">SUM(L343:L345)</f>
        <v>0</v>
      </c>
      <c r="N343" s="1"/>
      <c r="O343" s="1"/>
      <c r="P343" s="127">
        <f>'3.2 N sydd ar gael'!Q344</f>
        <v>0</v>
      </c>
      <c r="Q343" s="115">
        <f t="shared" ref="Q343" si="141">SUM(O343:O345)+P343</f>
        <v>0</v>
      </c>
    </row>
    <row r="344" spans="2:17" x14ac:dyDescent="0.35">
      <c r="B344" s="240"/>
      <c r="C344" s="270"/>
      <c r="D344" s="246"/>
      <c r="E344" s="246"/>
      <c r="F344" s="267"/>
      <c r="G344" s="122"/>
      <c r="H344" s="1"/>
      <c r="I344" s="1"/>
      <c r="J344" s="1" t="s">
        <v>4</v>
      </c>
      <c r="K344" s="131">
        <f t="shared" si="100"/>
        <v>0</v>
      </c>
      <c r="L344" s="66">
        <f t="shared" si="101"/>
        <v>0</v>
      </c>
      <c r="M344" s="264"/>
      <c r="N344" s="1"/>
      <c r="O344" s="1"/>
      <c r="P344" s="128"/>
      <c r="Q344" s="116"/>
    </row>
    <row r="345" spans="2:17" x14ac:dyDescent="0.35">
      <c r="B345" s="241"/>
      <c r="C345" s="271"/>
      <c r="D345" s="247"/>
      <c r="E345" s="247"/>
      <c r="F345" s="268"/>
      <c r="G345" s="122"/>
      <c r="H345" s="1"/>
      <c r="I345" s="1"/>
      <c r="J345" s="1" t="s">
        <v>4</v>
      </c>
      <c r="K345" s="131">
        <f t="shared" si="100"/>
        <v>0</v>
      </c>
      <c r="L345" s="66">
        <f t="shared" si="101"/>
        <v>0</v>
      </c>
      <c r="M345" s="265"/>
      <c r="N345" s="1"/>
      <c r="O345" s="1"/>
      <c r="P345" s="129"/>
      <c r="Q345" s="117"/>
    </row>
    <row r="346" spans="2:17" x14ac:dyDescent="0.35">
      <c r="B346" s="239">
        <f>'3.1 Gofynion optimaidd N ycnwd '!B117</f>
        <v>0</v>
      </c>
      <c r="C346" s="269" t="str">
        <f>'3.2 N sydd ar gael'!E347</f>
        <v>(Blank)</v>
      </c>
      <c r="D346" s="245"/>
      <c r="E346" s="245"/>
      <c r="F346" s="266">
        <f>'3.2 N sydd ar gael'!D347</f>
        <v>0</v>
      </c>
      <c r="G346" s="122"/>
      <c r="H346" s="1"/>
      <c r="I346" s="1"/>
      <c r="J346" s="1" t="s">
        <v>4</v>
      </c>
      <c r="K346" s="131">
        <f t="shared" si="100"/>
        <v>0</v>
      </c>
      <c r="L346" s="66">
        <f t="shared" si="101"/>
        <v>0</v>
      </c>
      <c r="M346" s="263">
        <f t="shared" ref="M346" si="142">SUM(L346:L348)</f>
        <v>0</v>
      </c>
      <c r="N346" s="1"/>
      <c r="O346" s="1"/>
      <c r="P346" s="127">
        <f>'3.2 N sydd ar gael'!Q347</f>
        <v>0</v>
      </c>
      <c r="Q346" s="115">
        <f t="shared" ref="Q346" si="143">SUM(O346:O348)+P346</f>
        <v>0</v>
      </c>
    </row>
    <row r="347" spans="2:17" x14ac:dyDescent="0.35">
      <c r="B347" s="240"/>
      <c r="C347" s="270"/>
      <c r="D347" s="246"/>
      <c r="E347" s="246"/>
      <c r="F347" s="267"/>
      <c r="G347" s="122"/>
      <c r="H347" s="1"/>
      <c r="I347" s="1"/>
      <c r="J347" s="1" t="s">
        <v>4</v>
      </c>
      <c r="K347" s="131">
        <f t="shared" si="100"/>
        <v>0</v>
      </c>
      <c r="L347" s="66">
        <f t="shared" si="101"/>
        <v>0</v>
      </c>
      <c r="M347" s="264"/>
      <c r="N347" s="1"/>
      <c r="O347" s="1"/>
      <c r="P347" s="128"/>
      <c r="Q347" s="116"/>
    </row>
    <row r="348" spans="2:17" x14ac:dyDescent="0.35">
      <c r="B348" s="241"/>
      <c r="C348" s="271"/>
      <c r="D348" s="247"/>
      <c r="E348" s="247"/>
      <c r="F348" s="268"/>
      <c r="G348" s="122"/>
      <c r="H348" s="1"/>
      <c r="I348" s="1"/>
      <c r="J348" s="1" t="s">
        <v>4</v>
      </c>
      <c r="K348" s="131">
        <f t="shared" si="100"/>
        <v>0</v>
      </c>
      <c r="L348" s="66">
        <f t="shared" si="101"/>
        <v>0</v>
      </c>
      <c r="M348" s="265"/>
      <c r="N348" s="1"/>
      <c r="O348" s="1"/>
      <c r="P348" s="129"/>
      <c r="Q348" s="117"/>
    </row>
    <row r="349" spans="2:17" x14ac:dyDescent="0.35">
      <c r="B349" s="239">
        <f>'3.1 Gofynion optimaidd N ycnwd '!B118</f>
        <v>0</v>
      </c>
      <c r="C349" s="269" t="str">
        <f>'3.2 N sydd ar gael'!E350</f>
        <v>(Blank)</v>
      </c>
      <c r="D349" s="245"/>
      <c r="E349" s="245"/>
      <c r="F349" s="266">
        <f>'3.2 N sydd ar gael'!D350</f>
        <v>0</v>
      </c>
      <c r="G349" s="122"/>
      <c r="H349" s="1"/>
      <c r="I349" s="1"/>
      <c r="J349" s="1" t="s">
        <v>4</v>
      </c>
      <c r="K349" s="131">
        <f t="shared" ref="K349:K381" si="144">VLOOKUP(J349,$S$9:$T$28,2, FALSE)</f>
        <v>0</v>
      </c>
      <c r="L349" s="66">
        <f t="shared" ref="L349:L381" si="145">G349*K349</f>
        <v>0</v>
      </c>
      <c r="M349" s="263">
        <f t="shared" ref="M349" si="146">SUM(L349:L351)</f>
        <v>0</v>
      </c>
      <c r="N349" s="1"/>
      <c r="O349" s="1"/>
      <c r="P349" s="127">
        <f>'3.2 N sydd ar gael'!Q350</f>
        <v>0</v>
      </c>
      <c r="Q349" s="115">
        <f t="shared" ref="Q349" si="147">SUM(O349:O351)+P349</f>
        <v>0</v>
      </c>
    </row>
    <row r="350" spans="2:17" x14ac:dyDescent="0.35">
      <c r="B350" s="240"/>
      <c r="C350" s="270"/>
      <c r="D350" s="246"/>
      <c r="E350" s="246"/>
      <c r="F350" s="267"/>
      <c r="G350" s="122"/>
      <c r="H350" s="1"/>
      <c r="I350" s="1"/>
      <c r="J350" s="1" t="s">
        <v>4</v>
      </c>
      <c r="K350" s="131">
        <f t="shared" si="144"/>
        <v>0</v>
      </c>
      <c r="L350" s="66">
        <f t="shared" si="145"/>
        <v>0</v>
      </c>
      <c r="M350" s="264"/>
      <c r="N350" s="1"/>
      <c r="O350" s="1"/>
      <c r="P350" s="128"/>
      <c r="Q350" s="116"/>
    </row>
    <row r="351" spans="2:17" x14ac:dyDescent="0.35">
      <c r="B351" s="241"/>
      <c r="C351" s="271"/>
      <c r="D351" s="247"/>
      <c r="E351" s="247"/>
      <c r="F351" s="268"/>
      <c r="G351" s="122"/>
      <c r="H351" s="1"/>
      <c r="I351" s="1"/>
      <c r="J351" s="1" t="s">
        <v>4</v>
      </c>
      <c r="K351" s="131">
        <f t="shared" si="144"/>
        <v>0</v>
      </c>
      <c r="L351" s="66">
        <f t="shared" si="145"/>
        <v>0</v>
      </c>
      <c r="M351" s="265"/>
      <c r="N351" s="1"/>
      <c r="O351" s="1"/>
      <c r="P351" s="129"/>
      <c r="Q351" s="117"/>
    </row>
    <row r="352" spans="2:17" x14ac:dyDescent="0.35">
      <c r="B352" s="239">
        <f>'3.1 Gofynion optimaidd N ycnwd '!B119</f>
        <v>0</v>
      </c>
      <c r="C352" s="269" t="str">
        <f>'3.2 N sydd ar gael'!E353</f>
        <v>(Blank)</v>
      </c>
      <c r="D352" s="245"/>
      <c r="E352" s="245"/>
      <c r="F352" s="266">
        <f>'3.2 N sydd ar gael'!D353</f>
        <v>0</v>
      </c>
      <c r="G352" s="122"/>
      <c r="H352" s="1"/>
      <c r="I352" s="1"/>
      <c r="J352" s="1" t="s">
        <v>4</v>
      </c>
      <c r="K352" s="131">
        <f t="shared" si="144"/>
        <v>0</v>
      </c>
      <c r="L352" s="66">
        <f t="shared" si="145"/>
        <v>0</v>
      </c>
      <c r="M352" s="263">
        <f t="shared" ref="M352" si="148">SUM(L352:L354)</f>
        <v>0</v>
      </c>
      <c r="N352" s="1"/>
      <c r="O352" s="1"/>
      <c r="P352" s="127">
        <f>'3.2 N sydd ar gael'!Q353</f>
        <v>0</v>
      </c>
      <c r="Q352" s="115">
        <f t="shared" ref="Q352" si="149">SUM(O352:O354)+P352</f>
        <v>0</v>
      </c>
    </row>
    <row r="353" spans="2:17" x14ac:dyDescent="0.35">
      <c r="B353" s="240"/>
      <c r="C353" s="270"/>
      <c r="D353" s="246"/>
      <c r="E353" s="246"/>
      <c r="F353" s="267"/>
      <c r="G353" s="122"/>
      <c r="H353" s="1"/>
      <c r="I353" s="1"/>
      <c r="J353" s="1" t="s">
        <v>4</v>
      </c>
      <c r="K353" s="131">
        <f t="shared" si="144"/>
        <v>0</v>
      </c>
      <c r="L353" s="66">
        <f t="shared" si="145"/>
        <v>0</v>
      </c>
      <c r="M353" s="264"/>
      <c r="N353" s="1"/>
      <c r="O353" s="1"/>
      <c r="P353" s="128"/>
      <c r="Q353" s="116"/>
    </row>
    <row r="354" spans="2:17" x14ac:dyDescent="0.35">
      <c r="B354" s="241"/>
      <c r="C354" s="271"/>
      <c r="D354" s="247"/>
      <c r="E354" s="247"/>
      <c r="F354" s="268"/>
      <c r="G354" s="122"/>
      <c r="H354" s="1"/>
      <c r="I354" s="1"/>
      <c r="J354" s="1" t="s">
        <v>4</v>
      </c>
      <c r="K354" s="131">
        <f t="shared" si="144"/>
        <v>0</v>
      </c>
      <c r="L354" s="66">
        <f t="shared" si="145"/>
        <v>0</v>
      </c>
      <c r="M354" s="265"/>
      <c r="N354" s="1"/>
      <c r="O354" s="1"/>
      <c r="P354" s="129"/>
      <c r="Q354" s="117"/>
    </row>
    <row r="355" spans="2:17" x14ac:dyDescent="0.35">
      <c r="B355" s="239">
        <f>'3.1 Gofynion optimaidd N ycnwd '!B120</f>
        <v>0</v>
      </c>
      <c r="C355" s="269" t="str">
        <f>'3.2 N sydd ar gael'!E356</f>
        <v>(Blank)</v>
      </c>
      <c r="D355" s="245"/>
      <c r="E355" s="245"/>
      <c r="F355" s="266">
        <f>'3.2 N sydd ar gael'!D356</f>
        <v>0</v>
      </c>
      <c r="G355" s="122"/>
      <c r="H355" s="1"/>
      <c r="I355" s="1"/>
      <c r="J355" s="1" t="s">
        <v>4</v>
      </c>
      <c r="K355" s="131">
        <f t="shared" si="144"/>
        <v>0</v>
      </c>
      <c r="L355" s="66">
        <f t="shared" si="145"/>
        <v>0</v>
      </c>
      <c r="M355" s="263">
        <f t="shared" ref="M355" si="150">SUM(L355:L357)</f>
        <v>0</v>
      </c>
      <c r="N355" s="1"/>
      <c r="O355" s="1"/>
      <c r="P355" s="127">
        <f>'3.2 N sydd ar gael'!Q356</f>
        <v>0</v>
      </c>
      <c r="Q355" s="115">
        <f t="shared" ref="Q355" si="151">SUM(O355:O357)+P355</f>
        <v>0</v>
      </c>
    </row>
    <row r="356" spans="2:17" x14ac:dyDescent="0.35">
      <c r="B356" s="240"/>
      <c r="C356" s="270"/>
      <c r="D356" s="246"/>
      <c r="E356" s="246"/>
      <c r="F356" s="267"/>
      <c r="G356" s="122"/>
      <c r="H356" s="1"/>
      <c r="I356" s="1"/>
      <c r="J356" s="1" t="s">
        <v>4</v>
      </c>
      <c r="K356" s="131">
        <f t="shared" si="144"/>
        <v>0</v>
      </c>
      <c r="L356" s="66">
        <f t="shared" si="145"/>
        <v>0</v>
      </c>
      <c r="M356" s="264"/>
      <c r="N356" s="1"/>
      <c r="O356" s="1"/>
      <c r="P356" s="128"/>
      <c r="Q356" s="116"/>
    </row>
    <row r="357" spans="2:17" x14ac:dyDescent="0.35">
      <c r="B357" s="241"/>
      <c r="C357" s="271"/>
      <c r="D357" s="247"/>
      <c r="E357" s="247"/>
      <c r="F357" s="268"/>
      <c r="G357" s="122"/>
      <c r="H357" s="1"/>
      <c r="I357" s="1"/>
      <c r="J357" s="1" t="s">
        <v>4</v>
      </c>
      <c r="K357" s="131">
        <f t="shared" si="144"/>
        <v>0</v>
      </c>
      <c r="L357" s="66">
        <f t="shared" si="145"/>
        <v>0</v>
      </c>
      <c r="M357" s="265"/>
      <c r="N357" s="1"/>
      <c r="O357" s="1"/>
      <c r="P357" s="129"/>
      <c r="Q357" s="117"/>
    </row>
    <row r="358" spans="2:17" x14ac:dyDescent="0.35">
      <c r="B358" s="239">
        <f>'3.1 Gofynion optimaidd N ycnwd '!B121</f>
        <v>0</v>
      </c>
      <c r="C358" s="269" t="str">
        <f>'3.2 N sydd ar gael'!E359</f>
        <v>(Blank)</v>
      </c>
      <c r="D358" s="245"/>
      <c r="E358" s="245"/>
      <c r="F358" s="266">
        <f>'3.2 N sydd ar gael'!D359</f>
        <v>0</v>
      </c>
      <c r="G358" s="122"/>
      <c r="H358" s="1"/>
      <c r="I358" s="1"/>
      <c r="J358" s="1" t="s">
        <v>4</v>
      </c>
      <c r="K358" s="131">
        <f t="shared" si="144"/>
        <v>0</v>
      </c>
      <c r="L358" s="66">
        <f t="shared" si="145"/>
        <v>0</v>
      </c>
      <c r="M358" s="263">
        <f t="shared" ref="M358" si="152">SUM(L358:L360)</f>
        <v>0</v>
      </c>
      <c r="N358" s="1"/>
      <c r="O358" s="1"/>
      <c r="P358" s="127">
        <f>'3.2 N sydd ar gael'!Q359</f>
        <v>0</v>
      </c>
      <c r="Q358" s="115">
        <f t="shared" ref="Q358" si="153">SUM(O358:O360)+P358</f>
        <v>0</v>
      </c>
    </row>
    <row r="359" spans="2:17" x14ac:dyDescent="0.35">
      <c r="B359" s="240"/>
      <c r="C359" s="270"/>
      <c r="D359" s="246"/>
      <c r="E359" s="246"/>
      <c r="F359" s="267"/>
      <c r="G359" s="122"/>
      <c r="H359" s="1"/>
      <c r="I359" s="1"/>
      <c r="J359" s="1" t="s">
        <v>4</v>
      </c>
      <c r="K359" s="131">
        <f t="shared" si="144"/>
        <v>0</v>
      </c>
      <c r="L359" s="66">
        <f t="shared" si="145"/>
        <v>0</v>
      </c>
      <c r="M359" s="264"/>
      <c r="N359" s="1"/>
      <c r="O359" s="1"/>
      <c r="P359" s="128"/>
      <c r="Q359" s="116"/>
    </row>
    <row r="360" spans="2:17" x14ac:dyDescent="0.35">
      <c r="B360" s="241"/>
      <c r="C360" s="271"/>
      <c r="D360" s="247"/>
      <c r="E360" s="247"/>
      <c r="F360" s="268"/>
      <c r="G360" s="122"/>
      <c r="H360" s="1"/>
      <c r="I360" s="1"/>
      <c r="J360" s="1" t="s">
        <v>4</v>
      </c>
      <c r="K360" s="131">
        <f t="shared" si="144"/>
        <v>0</v>
      </c>
      <c r="L360" s="66">
        <f t="shared" si="145"/>
        <v>0</v>
      </c>
      <c r="M360" s="265"/>
      <c r="N360" s="1"/>
      <c r="O360" s="1"/>
      <c r="P360" s="129"/>
      <c r="Q360" s="117"/>
    </row>
    <row r="361" spans="2:17" x14ac:dyDescent="0.35">
      <c r="B361" s="239">
        <f>'3.1 Gofynion optimaidd N ycnwd '!B122</f>
        <v>0</v>
      </c>
      <c r="C361" s="269" t="str">
        <f>'3.2 N sydd ar gael'!E362</f>
        <v>(Blank)</v>
      </c>
      <c r="D361" s="245"/>
      <c r="E361" s="245"/>
      <c r="F361" s="266">
        <f>'3.2 N sydd ar gael'!D362</f>
        <v>0</v>
      </c>
      <c r="G361" s="122"/>
      <c r="H361" s="1"/>
      <c r="I361" s="1"/>
      <c r="J361" s="1" t="s">
        <v>4</v>
      </c>
      <c r="K361" s="131">
        <f t="shared" si="144"/>
        <v>0</v>
      </c>
      <c r="L361" s="66">
        <f t="shared" si="145"/>
        <v>0</v>
      </c>
      <c r="M361" s="263">
        <f t="shared" ref="M361" si="154">SUM(L361:L363)</f>
        <v>0</v>
      </c>
      <c r="N361" s="1"/>
      <c r="O361" s="1"/>
      <c r="P361" s="127">
        <f>'3.2 N sydd ar gael'!Q362</f>
        <v>0</v>
      </c>
      <c r="Q361" s="115">
        <f t="shared" ref="Q361" si="155">SUM(O361:O363)+P361</f>
        <v>0</v>
      </c>
    </row>
    <row r="362" spans="2:17" x14ac:dyDescent="0.35">
      <c r="B362" s="240"/>
      <c r="C362" s="270"/>
      <c r="D362" s="246"/>
      <c r="E362" s="246"/>
      <c r="F362" s="267"/>
      <c r="G362" s="122"/>
      <c r="H362" s="1"/>
      <c r="I362" s="1"/>
      <c r="J362" s="1" t="s">
        <v>4</v>
      </c>
      <c r="K362" s="131">
        <f t="shared" si="144"/>
        <v>0</v>
      </c>
      <c r="L362" s="66">
        <f t="shared" si="145"/>
        <v>0</v>
      </c>
      <c r="M362" s="264"/>
      <c r="N362" s="1"/>
      <c r="O362" s="1"/>
      <c r="P362" s="128"/>
      <c r="Q362" s="116"/>
    </row>
    <row r="363" spans="2:17" x14ac:dyDescent="0.35">
      <c r="B363" s="241"/>
      <c r="C363" s="271"/>
      <c r="D363" s="247"/>
      <c r="E363" s="247"/>
      <c r="F363" s="268"/>
      <c r="G363" s="122"/>
      <c r="H363" s="1"/>
      <c r="I363" s="1"/>
      <c r="J363" s="1" t="s">
        <v>4</v>
      </c>
      <c r="K363" s="131">
        <f t="shared" si="144"/>
        <v>0</v>
      </c>
      <c r="L363" s="66">
        <f t="shared" si="145"/>
        <v>0</v>
      </c>
      <c r="M363" s="265"/>
      <c r="N363" s="1"/>
      <c r="O363" s="1"/>
      <c r="P363" s="129"/>
      <c r="Q363" s="117"/>
    </row>
    <row r="364" spans="2:17" x14ac:dyDescent="0.35">
      <c r="B364" s="239">
        <f>'3.1 Gofynion optimaidd N ycnwd '!B123</f>
        <v>0</v>
      </c>
      <c r="C364" s="269" t="str">
        <f>'3.2 N sydd ar gael'!E365</f>
        <v>(Blank)</v>
      </c>
      <c r="D364" s="245"/>
      <c r="E364" s="245"/>
      <c r="F364" s="266">
        <f>'3.2 N sydd ar gael'!D365</f>
        <v>0</v>
      </c>
      <c r="G364" s="122"/>
      <c r="H364" s="1"/>
      <c r="I364" s="1"/>
      <c r="J364" s="1" t="s">
        <v>4</v>
      </c>
      <c r="K364" s="131">
        <f t="shared" si="144"/>
        <v>0</v>
      </c>
      <c r="L364" s="66">
        <f t="shared" si="145"/>
        <v>0</v>
      </c>
      <c r="M364" s="263">
        <f t="shared" ref="M364" si="156">SUM(L364:L366)</f>
        <v>0</v>
      </c>
      <c r="N364" s="1"/>
      <c r="O364" s="1"/>
      <c r="P364" s="127">
        <f>'3.2 N sydd ar gael'!Q365</f>
        <v>0</v>
      </c>
      <c r="Q364" s="115">
        <f t="shared" ref="Q364" si="157">SUM(O364:O366)+P364</f>
        <v>0</v>
      </c>
    </row>
    <row r="365" spans="2:17" x14ac:dyDescent="0.35">
      <c r="B365" s="240"/>
      <c r="C365" s="270"/>
      <c r="D365" s="246"/>
      <c r="E365" s="246"/>
      <c r="F365" s="267"/>
      <c r="G365" s="122"/>
      <c r="H365" s="1"/>
      <c r="I365" s="1"/>
      <c r="J365" s="1" t="s">
        <v>4</v>
      </c>
      <c r="K365" s="131">
        <f t="shared" si="144"/>
        <v>0</v>
      </c>
      <c r="L365" s="66">
        <f t="shared" si="145"/>
        <v>0</v>
      </c>
      <c r="M365" s="264"/>
      <c r="N365" s="1"/>
      <c r="O365" s="1"/>
      <c r="P365" s="128"/>
      <c r="Q365" s="116"/>
    </row>
    <row r="366" spans="2:17" x14ac:dyDescent="0.35">
      <c r="B366" s="241"/>
      <c r="C366" s="271"/>
      <c r="D366" s="247"/>
      <c r="E366" s="247"/>
      <c r="F366" s="268"/>
      <c r="G366" s="122"/>
      <c r="H366" s="1"/>
      <c r="I366" s="1"/>
      <c r="J366" s="1" t="s">
        <v>4</v>
      </c>
      <c r="K366" s="131">
        <f t="shared" si="144"/>
        <v>0</v>
      </c>
      <c r="L366" s="66">
        <f t="shared" si="145"/>
        <v>0</v>
      </c>
      <c r="M366" s="265"/>
      <c r="N366" s="1"/>
      <c r="O366" s="1"/>
      <c r="P366" s="129"/>
      <c r="Q366" s="117"/>
    </row>
    <row r="367" spans="2:17" x14ac:dyDescent="0.35">
      <c r="B367" s="239">
        <f>'3.1 Gofynion optimaidd N ycnwd '!B124</f>
        <v>0</v>
      </c>
      <c r="C367" s="269" t="str">
        <f>'3.2 N sydd ar gael'!E368</f>
        <v>(Blank)</v>
      </c>
      <c r="D367" s="245"/>
      <c r="E367" s="245"/>
      <c r="F367" s="266">
        <f>'3.2 N sydd ar gael'!D368</f>
        <v>0</v>
      </c>
      <c r="G367" s="122"/>
      <c r="H367" s="1"/>
      <c r="I367" s="1"/>
      <c r="J367" s="1" t="s">
        <v>4</v>
      </c>
      <c r="K367" s="131">
        <f t="shared" si="144"/>
        <v>0</v>
      </c>
      <c r="L367" s="66">
        <f t="shared" si="145"/>
        <v>0</v>
      </c>
      <c r="M367" s="263">
        <f t="shared" ref="M367" si="158">SUM(L367:L369)</f>
        <v>0</v>
      </c>
      <c r="N367" s="1"/>
      <c r="O367" s="1"/>
      <c r="P367" s="127">
        <f>'3.2 N sydd ar gael'!Q368</f>
        <v>0</v>
      </c>
      <c r="Q367" s="115">
        <f t="shared" ref="Q367" si="159">SUM(O367:O369)+P367</f>
        <v>0</v>
      </c>
    </row>
    <row r="368" spans="2:17" x14ac:dyDescent="0.35">
      <c r="B368" s="240"/>
      <c r="C368" s="270"/>
      <c r="D368" s="246"/>
      <c r="E368" s="246"/>
      <c r="F368" s="267"/>
      <c r="G368" s="122"/>
      <c r="H368" s="1"/>
      <c r="I368" s="1"/>
      <c r="J368" s="1" t="s">
        <v>4</v>
      </c>
      <c r="K368" s="131">
        <f t="shared" si="144"/>
        <v>0</v>
      </c>
      <c r="L368" s="66">
        <f t="shared" si="145"/>
        <v>0</v>
      </c>
      <c r="M368" s="264"/>
      <c r="N368" s="1"/>
      <c r="O368" s="1"/>
      <c r="P368" s="128"/>
      <c r="Q368" s="116"/>
    </row>
    <row r="369" spans="2:17" x14ac:dyDescent="0.35">
      <c r="B369" s="241"/>
      <c r="C369" s="271"/>
      <c r="D369" s="247"/>
      <c r="E369" s="247"/>
      <c r="F369" s="268"/>
      <c r="G369" s="122"/>
      <c r="H369" s="1"/>
      <c r="I369" s="1"/>
      <c r="J369" s="1" t="s">
        <v>4</v>
      </c>
      <c r="K369" s="131">
        <f t="shared" si="144"/>
        <v>0</v>
      </c>
      <c r="L369" s="66">
        <f t="shared" si="145"/>
        <v>0</v>
      </c>
      <c r="M369" s="265"/>
      <c r="N369" s="1"/>
      <c r="O369" s="1"/>
      <c r="P369" s="129"/>
      <c r="Q369" s="117"/>
    </row>
    <row r="370" spans="2:17" x14ac:dyDescent="0.35">
      <c r="B370" s="239">
        <f>'3.1 Gofynion optimaidd N ycnwd '!B125</f>
        <v>0</v>
      </c>
      <c r="C370" s="269" t="str">
        <f>'3.2 N sydd ar gael'!E371</f>
        <v>(Blank)</v>
      </c>
      <c r="D370" s="245"/>
      <c r="E370" s="245"/>
      <c r="F370" s="266">
        <f>'3.2 N sydd ar gael'!D371</f>
        <v>0</v>
      </c>
      <c r="G370" s="122"/>
      <c r="H370" s="1"/>
      <c r="I370" s="1"/>
      <c r="J370" s="1" t="s">
        <v>4</v>
      </c>
      <c r="K370" s="131">
        <f t="shared" si="144"/>
        <v>0</v>
      </c>
      <c r="L370" s="66">
        <f t="shared" si="145"/>
        <v>0</v>
      </c>
      <c r="M370" s="263">
        <f t="shared" ref="M370" si="160">SUM(L370:L372)</f>
        <v>0</v>
      </c>
      <c r="N370" s="1"/>
      <c r="O370" s="1"/>
      <c r="P370" s="127">
        <f>'3.2 N sydd ar gael'!Q371</f>
        <v>0</v>
      </c>
      <c r="Q370" s="115">
        <f t="shared" ref="Q370" si="161">SUM(O370:O372)+P370</f>
        <v>0</v>
      </c>
    </row>
    <row r="371" spans="2:17" x14ac:dyDescent="0.35">
      <c r="B371" s="240"/>
      <c r="C371" s="270"/>
      <c r="D371" s="246"/>
      <c r="E371" s="246"/>
      <c r="F371" s="267"/>
      <c r="G371" s="122"/>
      <c r="H371" s="1"/>
      <c r="I371" s="1"/>
      <c r="J371" s="1" t="s">
        <v>4</v>
      </c>
      <c r="K371" s="131">
        <f t="shared" si="144"/>
        <v>0</v>
      </c>
      <c r="L371" s="66">
        <f t="shared" si="145"/>
        <v>0</v>
      </c>
      <c r="M371" s="264"/>
      <c r="N371" s="1"/>
      <c r="O371" s="1"/>
      <c r="P371" s="128"/>
      <c r="Q371" s="116"/>
    </row>
    <row r="372" spans="2:17" x14ac:dyDescent="0.35">
      <c r="B372" s="241"/>
      <c r="C372" s="271"/>
      <c r="D372" s="247"/>
      <c r="E372" s="247"/>
      <c r="F372" s="268"/>
      <c r="G372" s="122"/>
      <c r="H372" s="1"/>
      <c r="I372" s="1"/>
      <c r="J372" s="1" t="s">
        <v>4</v>
      </c>
      <c r="K372" s="131">
        <f t="shared" si="144"/>
        <v>0</v>
      </c>
      <c r="L372" s="66">
        <f t="shared" si="145"/>
        <v>0</v>
      </c>
      <c r="M372" s="265"/>
      <c r="N372" s="1"/>
      <c r="O372" s="1"/>
      <c r="P372" s="129"/>
      <c r="Q372" s="117"/>
    </row>
    <row r="373" spans="2:17" x14ac:dyDescent="0.35">
      <c r="B373" s="239">
        <f>'3.1 Gofynion optimaidd N ycnwd '!B126</f>
        <v>0</v>
      </c>
      <c r="C373" s="269" t="str">
        <f>'3.2 N sydd ar gael'!E374</f>
        <v>(Blank)</v>
      </c>
      <c r="D373" s="245"/>
      <c r="E373" s="245"/>
      <c r="F373" s="266">
        <f>'3.2 N sydd ar gael'!D374</f>
        <v>0</v>
      </c>
      <c r="G373" s="122"/>
      <c r="H373" s="1"/>
      <c r="I373" s="1"/>
      <c r="J373" s="1" t="s">
        <v>4</v>
      </c>
      <c r="K373" s="131">
        <f t="shared" si="144"/>
        <v>0</v>
      </c>
      <c r="L373" s="66">
        <f t="shared" si="145"/>
        <v>0</v>
      </c>
      <c r="M373" s="263">
        <f t="shared" ref="M373" si="162">SUM(L373:L375)</f>
        <v>0</v>
      </c>
      <c r="N373" s="1"/>
      <c r="O373" s="1"/>
      <c r="P373" s="127">
        <f>'3.2 N sydd ar gael'!Q374</f>
        <v>0</v>
      </c>
      <c r="Q373" s="115">
        <f t="shared" ref="Q373" si="163">SUM(O373:O375)+P373</f>
        <v>0</v>
      </c>
    </row>
    <row r="374" spans="2:17" x14ac:dyDescent="0.35">
      <c r="B374" s="240"/>
      <c r="C374" s="270"/>
      <c r="D374" s="246"/>
      <c r="E374" s="246"/>
      <c r="F374" s="267"/>
      <c r="G374" s="122"/>
      <c r="H374" s="1"/>
      <c r="I374" s="1"/>
      <c r="J374" s="1" t="s">
        <v>4</v>
      </c>
      <c r="K374" s="131">
        <f t="shared" si="144"/>
        <v>0</v>
      </c>
      <c r="L374" s="66">
        <f t="shared" si="145"/>
        <v>0</v>
      </c>
      <c r="M374" s="264"/>
      <c r="N374" s="1"/>
      <c r="O374" s="1"/>
      <c r="P374" s="128"/>
      <c r="Q374" s="116"/>
    </row>
    <row r="375" spans="2:17" x14ac:dyDescent="0.35">
      <c r="B375" s="241"/>
      <c r="C375" s="271"/>
      <c r="D375" s="247"/>
      <c r="E375" s="247"/>
      <c r="F375" s="268"/>
      <c r="G375" s="122"/>
      <c r="H375" s="1"/>
      <c r="I375" s="1"/>
      <c r="J375" s="1" t="s">
        <v>4</v>
      </c>
      <c r="K375" s="131">
        <f t="shared" si="144"/>
        <v>0</v>
      </c>
      <c r="L375" s="66">
        <f t="shared" si="145"/>
        <v>0</v>
      </c>
      <c r="M375" s="265"/>
      <c r="N375" s="1"/>
      <c r="O375" s="1"/>
      <c r="P375" s="129"/>
      <c r="Q375" s="117"/>
    </row>
    <row r="376" spans="2:17" x14ac:dyDescent="0.35">
      <c r="B376" s="239">
        <f>'3.1 Gofynion optimaidd N ycnwd '!B127</f>
        <v>0</v>
      </c>
      <c r="C376" s="269" t="str">
        <f>'3.2 N sydd ar gael'!E377</f>
        <v>(Blank)</v>
      </c>
      <c r="D376" s="245"/>
      <c r="E376" s="245"/>
      <c r="F376" s="266">
        <f>'3.2 N sydd ar gael'!D377</f>
        <v>0</v>
      </c>
      <c r="G376" s="122"/>
      <c r="H376" s="1"/>
      <c r="I376" s="1"/>
      <c r="J376" s="1" t="s">
        <v>4</v>
      </c>
      <c r="K376" s="131">
        <f t="shared" si="144"/>
        <v>0</v>
      </c>
      <c r="L376" s="66">
        <f t="shared" si="145"/>
        <v>0</v>
      </c>
      <c r="M376" s="263">
        <f t="shared" ref="M376" si="164">SUM(L376:L378)</f>
        <v>0</v>
      </c>
      <c r="N376" s="1"/>
      <c r="O376" s="1"/>
      <c r="P376" s="127">
        <f>'3.2 N sydd ar gael'!Q377</f>
        <v>0</v>
      </c>
      <c r="Q376" s="115">
        <f t="shared" ref="Q376" si="165">SUM(O376:O378)+P376</f>
        <v>0</v>
      </c>
    </row>
    <row r="377" spans="2:17" x14ac:dyDescent="0.35">
      <c r="B377" s="240"/>
      <c r="C377" s="270"/>
      <c r="D377" s="246"/>
      <c r="E377" s="246"/>
      <c r="F377" s="267"/>
      <c r="G377" s="122"/>
      <c r="H377" s="1"/>
      <c r="I377" s="1"/>
      <c r="J377" s="1" t="s">
        <v>4</v>
      </c>
      <c r="K377" s="131">
        <f t="shared" si="144"/>
        <v>0</v>
      </c>
      <c r="L377" s="66">
        <f t="shared" si="145"/>
        <v>0</v>
      </c>
      <c r="M377" s="264"/>
      <c r="N377" s="1"/>
      <c r="O377" s="1"/>
      <c r="P377" s="128"/>
      <c r="Q377" s="116"/>
    </row>
    <row r="378" spans="2:17" x14ac:dyDescent="0.35">
      <c r="B378" s="241"/>
      <c r="C378" s="271"/>
      <c r="D378" s="247"/>
      <c r="E378" s="247"/>
      <c r="F378" s="268"/>
      <c r="G378" s="122"/>
      <c r="H378" s="1"/>
      <c r="I378" s="1"/>
      <c r="J378" s="1" t="s">
        <v>4</v>
      </c>
      <c r="K378" s="131">
        <f t="shared" si="144"/>
        <v>0</v>
      </c>
      <c r="L378" s="66">
        <f t="shared" si="145"/>
        <v>0</v>
      </c>
      <c r="M378" s="265"/>
      <c r="N378" s="1"/>
      <c r="O378" s="1"/>
      <c r="P378" s="129"/>
      <c r="Q378" s="117"/>
    </row>
    <row r="379" spans="2:17" x14ac:dyDescent="0.35">
      <c r="B379" s="239">
        <f>'3.1 Gofynion optimaidd N ycnwd '!B128</f>
        <v>0</v>
      </c>
      <c r="C379" s="269" t="str">
        <f>'3.2 N sydd ar gael'!E380</f>
        <v>(Blank)</v>
      </c>
      <c r="D379" s="245"/>
      <c r="E379" s="245"/>
      <c r="F379" s="266">
        <f>'3.2 N sydd ar gael'!D380</f>
        <v>0</v>
      </c>
      <c r="G379" s="122"/>
      <c r="H379" s="1"/>
      <c r="I379" s="1"/>
      <c r="J379" s="1" t="s">
        <v>4</v>
      </c>
      <c r="K379" s="131">
        <f t="shared" si="144"/>
        <v>0</v>
      </c>
      <c r="L379" s="66">
        <f t="shared" si="145"/>
        <v>0</v>
      </c>
      <c r="M379" s="263">
        <f t="shared" ref="M379" si="166">SUM(L379:L381)</f>
        <v>0</v>
      </c>
      <c r="N379" s="1"/>
      <c r="O379" s="1"/>
      <c r="P379" s="127">
        <f>'3.2 N sydd ar gael'!Q380</f>
        <v>0</v>
      </c>
      <c r="Q379" s="115">
        <f t="shared" ref="Q379" si="167">SUM(O379:O381)+P379</f>
        <v>0</v>
      </c>
    </row>
    <row r="380" spans="2:17" x14ac:dyDescent="0.35">
      <c r="B380" s="240"/>
      <c r="C380" s="270"/>
      <c r="D380" s="246"/>
      <c r="E380" s="246"/>
      <c r="F380" s="267"/>
      <c r="G380" s="122"/>
      <c r="H380" s="1"/>
      <c r="I380" s="1"/>
      <c r="J380" s="1" t="s">
        <v>4</v>
      </c>
      <c r="K380" s="131">
        <f t="shared" si="144"/>
        <v>0</v>
      </c>
      <c r="L380" s="66">
        <f t="shared" si="145"/>
        <v>0</v>
      </c>
      <c r="M380" s="264"/>
      <c r="N380" s="1"/>
      <c r="O380" s="1"/>
      <c r="P380" s="128"/>
      <c r="Q380" s="116"/>
    </row>
    <row r="381" spans="2:17" x14ac:dyDescent="0.35">
      <c r="B381" s="241"/>
      <c r="C381" s="271"/>
      <c r="D381" s="247"/>
      <c r="E381" s="247"/>
      <c r="F381" s="268"/>
      <c r="G381" s="122"/>
      <c r="H381" s="1"/>
      <c r="I381" s="1"/>
      <c r="J381" s="1" t="s">
        <v>4</v>
      </c>
      <c r="K381" s="131">
        <f t="shared" si="144"/>
        <v>0</v>
      </c>
      <c r="L381" s="66">
        <f t="shared" si="145"/>
        <v>0</v>
      </c>
      <c r="M381" s="265"/>
      <c r="N381" s="1"/>
      <c r="O381" s="1"/>
      <c r="P381" s="129"/>
      <c r="Q381" s="117"/>
    </row>
  </sheetData>
  <sheetProtection algorithmName="SHA-512" hashValue="EXCfCUtBFj4H+L6AI2XNWs6lLaCN4Aq45DHM3qKd5GjhfhRiRI49IY7UebPfcQSfv0nDqVYziZrlir3if1jFYQ==" saltValue="x6trPIcb+MIwmPyBELhPRA==" spinCount="100000" sheet="1" selectLockedCells="1"/>
  <mergeCells count="758">
    <mergeCell ref="B2:I2"/>
    <mergeCell ref="B3:I3"/>
    <mergeCell ref="B16:B18"/>
    <mergeCell ref="B19:B21"/>
    <mergeCell ref="B22:B24"/>
    <mergeCell ref="B25:B27"/>
    <mergeCell ref="B28:B30"/>
    <mergeCell ref="N5:O5"/>
    <mergeCell ref="B7:B9"/>
    <mergeCell ref="B10:B12"/>
    <mergeCell ref="B13:B15"/>
    <mergeCell ref="B5:B6"/>
    <mergeCell ref="C5:E5"/>
    <mergeCell ref="C7:C9"/>
    <mergeCell ref="C10:C12"/>
    <mergeCell ref="C13:C15"/>
    <mergeCell ref="M7:M9"/>
    <mergeCell ref="F5:M5"/>
    <mergeCell ref="C16:C18"/>
    <mergeCell ref="C19:C21"/>
    <mergeCell ref="C22:C24"/>
    <mergeCell ref="C25:C27"/>
    <mergeCell ref="C28:C30"/>
    <mergeCell ref="F7:F9"/>
    <mergeCell ref="B70:B72"/>
    <mergeCell ref="B73:B75"/>
    <mergeCell ref="B46:B48"/>
    <mergeCell ref="B49:B51"/>
    <mergeCell ref="B52:B54"/>
    <mergeCell ref="B55:B57"/>
    <mergeCell ref="B58:B60"/>
    <mergeCell ref="B31:B33"/>
    <mergeCell ref="B34:B36"/>
    <mergeCell ref="B37:B39"/>
    <mergeCell ref="B40:B42"/>
    <mergeCell ref="B43:B45"/>
    <mergeCell ref="B148:B150"/>
    <mergeCell ref="B151:B153"/>
    <mergeCell ref="B154:B156"/>
    <mergeCell ref="B136:B138"/>
    <mergeCell ref="B139:B141"/>
    <mergeCell ref="B142:B144"/>
    <mergeCell ref="B145:B147"/>
    <mergeCell ref="B121:B123"/>
    <mergeCell ref="B124:B126"/>
    <mergeCell ref="B127:B129"/>
    <mergeCell ref="B130:B132"/>
    <mergeCell ref="B133:B135"/>
    <mergeCell ref="B106:B108"/>
    <mergeCell ref="B109:B111"/>
    <mergeCell ref="B112:B114"/>
    <mergeCell ref="B115:B117"/>
    <mergeCell ref="B118:B120"/>
    <mergeCell ref="B91:B93"/>
    <mergeCell ref="B94:B96"/>
    <mergeCell ref="C46:C48"/>
    <mergeCell ref="C49:C51"/>
    <mergeCell ref="C52:C54"/>
    <mergeCell ref="C55:C57"/>
    <mergeCell ref="C58:C60"/>
    <mergeCell ref="C88:C90"/>
    <mergeCell ref="B97:B99"/>
    <mergeCell ref="B100:B102"/>
    <mergeCell ref="B103:B105"/>
    <mergeCell ref="B76:B78"/>
    <mergeCell ref="B79:B81"/>
    <mergeCell ref="B82:B84"/>
    <mergeCell ref="B85:B87"/>
    <mergeCell ref="B88:B90"/>
    <mergeCell ref="B61:B63"/>
    <mergeCell ref="B64:B66"/>
    <mergeCell ref="B67:B69"/>
    <mergeCell ref="C31:C33"/>
    <mergeCell ref="C34:C36"/>
    <mergeCell ref="C37:C39"/>
    <mergeCell ref="C40:C42"/>
    <mergeCell ref="C43:C45"/>
    <mergeCell ref="C76:C78"/>
    <mergeCell ref="C79:C81"/>
    <mergeCell ref="C82:C84"/>
    <mergeCell ref="C85:C87"/>
    <mergeCell ref="C61:C63"/>
    <mergeCell ref="C64:C66"/>
    <mergeCell ref="C67:C69"/>
    <mergeCell ref="C70:C72"/>
    <mergeCell ref="C73:C75"/>
    <mergeCell ref="C133:C135"/>
    <mergeCell ref="C106:C108"/>
    <mergeCell ref="C109:C111"/>
    <mergeCell ref="C112:C114"/>
    <mergeCell ref="C115:C117"/>
    <mergeCell ref="C118:C120"/>
    <mergeCell ref="C91:C93"/>
    <mergeCell ref="C94:C96"/>
    <mergeCell ref="C97:C99"/>
    <mergeCell ref="C100:C102"/>
    <mergeCell ref="C103:C105"/>
    <mergeCell ref="C154:C15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C136:C138"/>
    <mergeCell ref="C139:C141"/>
    <mergeCell ref="C142:C144"/>
    <mergeCell ref="C145:C147"/>
    <mergeCell ref="C148:C150"/>
    <mergeCell ref="C121:C123"/>
    <mergeCell ref="C124:C126"/>
    <mergeCell ref="C127:C129"/>
    <mergeCell ref="C130:C132"/>
    <mergeCell ref="D64:D66"/>
    <mergeCell ref="D67:D69"/>
    <mergeCell ref="D70:D72"/>
    <mergeCell ref="D73:D75"/>
    <mergeCell ref="D76:D78"/>
    <mergeCell ref="D49:D51"/>
    <mergeCell ref="D52:D54"/>
    <mergeCell ref="D55:D57"/>
    <mergeCell ref="D58:D60"/>
    <mergeCell ref="D61:D63"/>
    <mergeCell ref="D94:D96"/>
    <mergeCell ref="D97:D99"/>
    <mergeCell ref="D100:D102"/>
    <mergeCell ref="D103:D105"/>
    <mergeCell ref="D106:D108"/>
    <mergeCell ref="D79:D81"/>
    <mergeCell ref="D82:D84"/>
    <mergeCell ref="D85:D87"/>
    <mergeCell ref="D88:D90"/>
    <mergeCell ref="D91:D93"/>
    <mergeCell ref="D124:D126"/>
    <mergeCell ref="D127:D129"/>
    <mergeCell ref="D130:D132"/>
    <mergeCell ref="D133:D135"/>
    <mergeCell ref="D136:D138"/>
    <mergeCell ref="D109:D111"/>
    <mergeCell ref="D112:D114"/>
    <mergeCell ref="D115:D117"/>
    <mergeCell ref="D118:D120"/>
    <mergeCell ref="D121:D123"/>
    <mergeCell ref="E49:E51"/>
    <mergeCell ref="E52:E54"/>
    <mergeCell ref="E55:E57"/>
    <mergeCell ref="E58:E60"/>
    <mergeCell ref="E61:E63"/>
    <mergeCell ref="D154:D15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D139:D141"/>
    <mergeCell ref="D142:D144"/>
    <mergeCell ref="D145:D147"/>
    <mergeCell ref="D148:D150"/>
    <mergeCell ref="E79:E81"/>
    <mergeCell ref="E82:E84"/>
    <mergeCell ref="E85:E87"/>
    <mergeCell ref="E88:E90"/>
    <mergeCell ref="E91:E93"/>
    <mergeCell ref="E64:E66"/>
    <mergeCell ref="E67:E69"/>
    <mergeCell ref="E70:E72"/>
    <mergeCell ref="E73:E75"/>
    <mergeCell ref="E76:E78"/>
    <mergeCell ref="E109:E111"/>
    <mergeCell ref="E112:E114"/>
    <mergeCell ref="E115:E117"/>
    <mergeCell ref="E118:E120"/>
    <mergeCell ref="E121:E123"/>
    <mergeCell ref="E94:E96"/>
    <mergeCell ref="E97:E99"/>
    <mergeCell ref="E100:E102"/>
    <mergeCell ref="E103:E105"/>
    <mergeCell ref="E106:E108"/>
    <mergeCell ref="E139:E141"/>
    <mergeCell ref="E142:E144"/>
    <mergeCell ref="E145:E147"/>
    <mergeCell ref="E148:E150"/>
    <mergeCell ref="E124:E126"/>
    <mergeCell ref="E127:E129"/>
    <mergeCell ref="E130:E132"/>
    <mergeCell ref="E133:E135"/>
    <mergeCell ref="E136:E138"/>
    <mergeCell ref="F10:F12"/>
    <mergeCell ref="F13:F15"/>
    <mergeCell ref="F16:F18"/>
    <mergeCell ref="F19:F21"/>
    <mergeCell ref="F22:F24"/>
    <mergeCell ref="F25:F27"/>
    <mergeCell ref="F28:F30"/>
    <mergeCell ref="F31:F33"/>
    <mergeCell ref="F64:F66"/>
    <mergeCell ref="F34:F36"/>
    <mergeCell ref="F37:F39"/>
    <mergeCell ref="F40:F42"/>
    <mergeCell ref="F43:F45"/>
    <mergeCell ref="F46:F48"/>
    <mergeCell ref="F67:F69"/>
    <mergeCell ref="F70:F72"/>
    <mergeCell ref="F73:F75"/>
    <mergeCell ref="F76:F78"/>
    <mergeCell ref="F49:F51"/>
    <mergeCell ref="F52:F54"/>
    <mergeCell ref="F55:F57"/>
    <mergeCell ref="F58:F60"/>
    <mergeCell ref="F61:F63"/>
    <mergeCell ref="F94:F96"/>
    <mergeCell ref="F97:F99"/>
    <mergeCell ref="F100:F102"/>
    <mergeCell ref="F103:F105"/>
    <mergeCell ref="F106:F108"/>
    <mergeCell ref="F79:F81"/>
    <mergeCell ref="F82:F84"/>
    <mergeCell ref="F85:F87"/>
    <mergeCell ref="F88:F90"/>
    <mergeCell ref="F91:F93"/>
    <mergeCell ref="F124:F126"/>
    <mergeCell ref="F127:F129"/>
    <mergeCell ref="F130:F132"/>
    <mergeCell ref="F133:F135"/>
    <mergeCell ref="F136:F138"/>
    <mergeCell ref="F109:F111"/>
    <mergeCell ref="F112:F114"/>
    <mergeCell ref="F115:F117"/>
    <mergeCell ref="F118:F120"/>
    <mergeCell ref="F121:F123"/>
    <mergeCell ref="Q5:Q6"/>
    <mergeCell ref="P5:P6"/>
    <mergeCell ref="M10:M12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8"/>
    <mergeCell ref="M49:M51"/>
    <mergeCell ref="M52:M54"/>
    <mergeCell ref="M55:M57"/>
    <mergeCell ref="M58:M60"/>
    <mergeCell ref="M61:M63"/>
    <mergeCell ref="M64:M66"/>
    <mergeCell ref="M67:M69"/>
    <mergeCell ref="M70:M72"/>
    <mergeCell ref="M73:M75"/>
    <mergeCell ref="M76:M78"/>
    <mergeCell ref="M79:M81"/>
    <mergeCell ref="M82:M84"/>
    <mergeCell ref="M85:M87"/>
    <mergeCell ref="M88:M90"/>
    <mergeCell ref="M91:M93"/>
    <mergeCell ref="M94:M96"/>
    <mergeCell ref="M97:M99"/>
    <mergeCell ref="M100:M102"/>
    <mergeCell ref="M103:M105"/>
    <mergeCell ref="M106:M108"/>
    <mergeCell ref="M109:M111"/>
    <mergeCell ref="M112:M114"/>
    <mergeCell ref="M115:M117"/>
    <mergeCell ref="M118:M120"/>
    <mergeCell ref="M121:M123"/>
    <mergeCell ref="M124:M126"/>
    <mergeCell ref="M127:M129"/>
    <mergeCell ref="M130:M132"/>
    <mergeCell ref="M133:M135"/>
    <mergeCell ref="M136:M138"/>
    <mergeCell ref="C157:C159"/>
    <mergeCell ref="B157:B159"/>
    <mergeCell ref="B160:B162"/>
    <mergeCell ref="C160:C162"/>
    <mergeCell ref="B163:B165"/>
    <mergeCell ref="C163:C165"/>
    <mergeCell ref="B166:B168"/>
    <mergeCell ref="C166:C168"/>
    <mergeCell ref="M139:M141"/>
    <mergeCell ref="M142:M144"/>
    <mergeCell ref="M145:M147"/>
    <mergeCell ref="M148:M150"/>
    <mergeCell ref="M151:M153"/>
    <mergeCell ref="M154:M156"/>
    <mergeCell ref="F154:F156"/>
    <mergeCell ref="F139:F141"/>
    <mergeCell ref="F142:F144"/>
    <mergeCell ref="F145:F147"/>
    <mergeCell ref="F148:F150"/>
    <mergeCell ref="F151:F153"/>
    <mergeCell ref="E154:E156"/>
    <mergeCell ref="E151:E153"/>
    <mergeCell ref="D151:D153"/>
    <mergeCell ref="C151:C153"/>
    <mergeCell ref="B169:B171"/>
    <mergeCell ref="C169:C171"/>
    <mergeCell ref="B172:B174"/>
    <mergeCell ref="C172:C174"/>
    <mergeCell ref="B175:B177"/>
    <mergeCell ref="C175:C177"/>
    <mergeCell ref="B178:B180"/>
    <mergeCell ref="C178:C180"/>
    <mergeCell ref="B181:B183"/>
    <mergeCell ref="C181:C183"/>
    <mergeCell ref="B184:B186"/>
    <mergeCell ref="C184:C186"/>
    <mergeCell ref="B187:B189"/>
    <mergeCell ref="C187:C189"/>
    <mergeCell ref="B190:B192"/>
    <mergeCell ref="C190:C192"/>
    <mergeCell ref="B193:B195"/>
    <mergeCell ref="C193:C195"/>
    <mergeCell ref="B196:B198"/>
    <mergeCell ref="C196:C198"/>
    <mergeCell ref="B199:B201"/>
    <mergeCell ref="C199:C201"/>
    <mergeCell ref="B202:B204"/>
    <mergeCell ref="C202:C204"/>
    <mergeCell ref="B205:B207"/>
    <mergeCell ref="C205:C207"/>
    <mergeCell ref="B208:B210"/>
    <mergeCell ref="C208:C210"/>
    <mergeCell ref="B211:B213"/>
    <mergeCell ref="C211:C213"/>
    <mergeCell ref="B214:B216"/>
    <mergeCell ref="C214:C216"/>
    <mergeCell ref="B217:B219"/>
    <mergeCell ref="C217:C219"/>
    <mergeCell ref="B220:B222"/>
    <mergeCell ref="C220:C222"/>
    <mergeCell ref="B223:B225"/>
    <mergeCell ref="C223:C225"/>
    <mergeCell ref="B226:B228"/>
    <mergeCell ref="C226:C228"/>
    <mergeCell ref="B229:B231"/>
    <mergeCell ref="C229:C231"/>
    <mergeCell ref="B232:B234"/>
    <mergeCell ref="C232:C234"/>
    <mergeCell ref="B235:B237"/>
    <mergeCell ref="C235:C237"/>
    <mergeCell ref="B238:B240"/>
    <mergeCell ref="C238:C240"/>
    <mergeCell ref="B241:B243"/>
    <mergeCell ref="C241:C243"/>
    <mergeCell ref="B244:B246"/>
    <mergeCell ref="C244:C246"/>
    <mergeCell ref="B247:B249"/>
    <mergeCell ref="C247:C249"/>
    <mergeCell ref="B250:B252"/>
    <mergeCell ref="C250:C252"/>
    <mergeCell ref="B253:B255"/>
    <mergeCell ref="C253:C255"/>
    <mergeCell ref="B256:B258"/>
    <mergeCell ref="C256:C258"/>
    <mergeCell ref="B259:B261"/>
    <mergeCell ref="C259:C261"/>
    <mergeCell ref="B262:B264"/>
    <mergeCell ref="C262:C264"/>
    <mergeCell ref="B265:B267"/>
    <mergeCell ref="C265:C267"/>
    <mergeCell ref="B268:B270"/>
    <mergeCell ref="C268:C270"/>
    <mergeCell ref="B271:B273"/>
    <mergeCell ref="C271:C273"/>
    <mergeCell ref="B274:B276"/>
    <mergeCell ref="C274:C276"/>
    <mergeCell ref="B277:B279"/>
    <mergeCell ref="C277:C279"/>
    <mergeCell ref="B280:B282"/>
    <mergeCell ref="C280:C282"/>
    <mergeCell ref="B283:B285"/>
    <mergeCell ref="C283:C285"/>
    <mergeCell ref="B286:B288"/>
    <mergeCell ref="C286:C288"/>
    <mergeCell ref="B289:B291"/>
    <mergeCell ref="C289:C291"/>
    <mergeCell ref="B292:B294"/>
    <mergeCell ref="C292:C294"/>
    <mergeCell ref="B295:B297"/>
    <mergeCell ref="C295:C297"/>
    <mergeCell ref="B298:B300"/>
    <mergeCell ref="C298:C300"/>
    <mergeCell ref="B301:B303"/>
    <mergeCell ref="C301:C303"/>
    <mergeCell ref="B304:B306"/>
    <mergeCell ref="C304:C306"/>
    <mergeCell ref="B307:B309"/>
    <mergeCell ref="C307:C309"/>
    <mergeCell ref="B310:B312"/>
    <mergeCell ref="C310:C312"/>
    <mergeCell ref="B313:B315"/>
    <mergeCell ref="C313:C315"/>
    <mergeCell ref="B316:B318"/>
    <mergeCell ref="C316:C318"/>
    <mergeCell ref="B319:B321"/>
    <mergeCell ref="C319:C321"/>
    <mergeCell ref="B322:B324"/>
    <mergeCell ref="C322:C324"/>
    <mergeCell ref="B325:B327"/>
    <mergeCell ref="C325:C327"/>
    <mergeCell ref="B328:B330"/>
    <mergeCell ref="C328:C330"/>
    <mergeCell ref="B331:B333"/>
    <mergeCell ref="C331:C333"/>
    <mergeCell ref="B334:B336"/>
    <mergeCell ref="C334:C336"/>
    <mergeCell ref="B337:B339"/>
    <mergeCell ref="C337:C339"/>
    <mergeCell ref="B340:B342"/>
    <mergeCell ref="C340:C342"/>
    <mergeCell ref="B343:B345"/>
    <mergeCell ref="C343:C345"/>
    <mergeCell ref="B346:B348"/>
    <mergeCell ref="C346:C348"/>
    <mergeCell ref="B349:B351"/>
    <mergeCell ref="C349:C351"/>
    <mergeCell ref="B352:B354"/>
    <mergeCell ref="C352:C354"/>
    <mergeCell ref="B355:B357"/>
    <mergeCell ref="C355:C357"/>
    <mergeCell ref="B358:B360"/>
    <mergeCell ref="C358:C360"/>
    <mergeCell ref="B361:B363"/>
    <mergeCell ref="C361:C363"/>
    <mergeCell ref="B364:B366"/>
    <mergeCell ref="C364:C366"/>
    <mergeCell ref="B367:B369"/>
    <mergeCell ref="C367:C369"/>
    <mergeCell ref="B370:B372"/>
    <mergeCell ref="C370:C372"/>
    <mergeCell ref="B373:B375"/>
    <mergeCell ref="C373:C375"/>
    <mergeCell ref="B376:B378"/>
    <mergeCell ref="C376:C378"/>
    <mergeCell ref="B379:B381"/>
    <mergeCell ref="C379:C381"/>
    <mergeCell ref="F157:F159"/>
    <mergeCell ref="F160:F162"/>
    <mergeCell ref="F163:F165"/>
    <mergeCell ref="F166:F168"/>
    <mergeCell ref="F169:F171"/>
    <mergeCell ref="F172:F174"/>
    <mergeCell ref="F175:F177"/>
    <mergeCell ref="F178:F180"/>
    <mergeCell ref="F181:F183"/>
    <mergeCell ref="F184:F186"/>
    <mergeCell ref="F187:F189"/>
    <mergeCell ref="F190:F192"/>
    <mergeCell ref="F193:F195"/>
    <mergeCell ref="F196:F198"/>
    <mergeCell ref="F199:F201"/>
    <mergeCell ref="F202:F204"/>
    <mergeCell ref="F205:F207"/>
    <mergeCell ref="F208:F210"/>
    <mergeCell ref="F211:F213"/>
    <mergeCell ref="F214:F216"/>
    <mergeCell ref="F217:F219"/>
    <mergeCell ref="F220:F222"/>
    <mergeCell ref="F223:F225"/>
    <mergeCell ref="F226:F228"/>
    <mergeCell ref="F229:F231"/>
    <mergeCell ref="F232:F234"/>
    <mergeCell ref="F235:F237"/>
    <mergeCell ref="F238:F240"/>
    <mergeCell ref="F241:F243"/>
    <mergeCell ref="F244:F246"/>
    <mergeCell ref="F247:F249"/>
    <mergeCell ref="F250:F252"/>
    <mergeCell ref="F253:F255"/>
    <mergeCell ref="F256:F258"/>
    <mergeCell ref="F259:F261"/>
    <mergeCell ref="F262:F264"/>
    <mergeCell ref="F265:F267"/>
    <mergeCell ref="F268:F270"/>
    <mergeCell ref="F271:F273"/>
    <mergeCell ref="F274:F276"/>
    <mergeCell ref="F277:F279"/>
    <mergeCell ref="F280:F282"/>
    <mergeCell ref="F283:F285"/>
    <mergeCell ref="F286:F288"/>
    <mergeCell ref="F289:F291"/>
    <mergeCell ref="F292:F294"/>
    <mergeCell ref="F295:F297"/>
    <mergeCell ref="F298:F300"/>
    <mergeCell ref="F301:F303"/>
    <mergeCell ref="F304:F306"/>
    <mergeCell ref="F307:F309"/>
    <mergeCell ref="F310:F312"/>
    <mergeCell ref="F313:F315"/>
    <mergeCell ref="F316:F318"/>
    <mergeCell ref="F319:F321"/>
    <mergeCell ref="F322:F324"/>
    <mergeCell ref="F325:F327"/>
    <mergeCell ref="F328:F330"/>
    <mergeCell ref="F331:F333"/>
    <mergeCell ref="F334:F336"/>
    <mergeCell ref="F337:F339"/>
    <mergeCell ref="F340:F342"/>
    <mergeCell ref="F343:F345"/>
    <mergeCell ref="F346:F348"/>
    <mergeCell ref="F349:F351"/>
    <mergeCell ref="F352:F354"/>
    <mergeCell ref="F355:F357"/>
    <mergeCell ref="F358:F360"/>
    <mergeCell ref="F361:F363"/>
    <mergeCell ref="F364:F366"/>
    <mergeCell ref="F367:F369"/>
    <mergeCell ref="F370:F372"/>
    <mergeCell ref="F373:F375"/>
    <mergeCell ref="F376:F378"/>
    <mergeCell ref="F379:F381"/>
    <mergeCell ref="D157:D159"/>
    <mergeCell ref="E157:E159"/>
    <mergeCell ref="D160:D162"/>
    <mergeCell ref="E160:E162"/>
    <mergeCell ref="D163:D165"/>
    <mergeCell ref="E163:E165"/>
    <mergeCell ref="D166:D168"/>
    <mergeCell ref="E166:E168"/>
    <mergeCell ref="D169:D171"/>
    <mergeCell ref="E169:E171"/>
    <mergeCell ref="D172:D174"/>
    <mergeCell ref="E172:E174"/>
    <mergeCell ref="D175:D177"/>
    <mergeCell ref="E175:E177"/>
    <mergeCell ref="D178:D180"/>
    <mergeCell ref="E178:E180"/>
    <mergeCell ref="D181:D183"/>
    <mergeCell ref="E181:E183"/>
    <mergeCell ref="D184:D186"/>
    <mergeCell ref="E184:E186"/>
    <mergeCell ref="D187:D189"/>
    <mergeCell ref="E187:E189"/>
    <mergeCell ref="D190:D192"/>
    <mergeCell ref="E190:E192"/>
    <mergeCell ref="D193:D195"/>
    <mergeCell ref="E193:E195"/>
    <mergeCell ref="D196:D198"/>
    <mergeCell ref="E196:E198"/>
    <mergeCell ref="D199:D201"/>
    <mergeCell ref="E199:E201"/>
    <mergeCell ref="D202:D204"/>
    <mergeCell ref="E202:E204"/>
    <mergeCell ref="D205:D207"/>
    <mergeCell ref="E205:E207"/>
    <mergeCell ref="D208:D210"/>
    <mergeCell ref="E208:E210"/>
    <mergeCell ref="D211:D213"/>
    <mergeCell ref="E211:E213"/>
    <mergeCell ref="D214:D216"/>
    <mergeCell ref="E214:E216"/>
    <mergeCell ref="D217:D219"/>
    <mergeCell ref="E217:E219"/>
    <mergeCell ref="D220:D222"/>
    <mergeCell ref="E220:E222"/>
    <mergeCell ref="D223:D225"/>
    <mergeCell ref="E223:E225"/>
    <mergeCell ref="D226:D228"/>
    <mergeCell ref="E226:E228"/>
    <mergeCell ref="D229:D231"/>
    <mergeCell ref="E229:E231"/>
    <mergeCell ref="D232:D234"/>
    <mergeCell ref="E232:E234"/>
    <mergeCell ref="D235:D237"/>
    <mergeCell ref="E235:E237"/>
    <mergeCell ref="D238:D240"/>
    <mergeCell ref="E238:E240"/>
    <mergeCell ref="D241:D243"/>
    <mergeCell ref="E241:E243"/>
    <mergeCell ref="D244:D246"/>
    <mergeCell ref="E244:E246"/>
    <mergeCell ref="D247:D249"/>
    <mergeCell ref="E247:E249"/>
    <mergeCell ref="D250:D252"/>
    <mergeCell ref="E250:E252"/>
    <mergeCell ref="D253:D255"/>
    <mergeCell ref="E253:E255"/>
    <mergeCell ref="D256:D258"/>
    <mergeCell ref="E256:E258"/>
    <mergeCell ref="D259:D261"/>
    <mergeCell ref="E259:E261"/>
    <mergeCell ref="D262:D264"/>
    <mergeCell ref="E262:E264"/>
    <mergeCell ref="D265:D267"/>
    <mergeCell ref="E265:E267"/>
    <mergeCell ref="D268:D270"/>
    <mergeCell ref="E268:E270"/>
    <mergeCell ref="D271:D273"/>
    <mergeCell ref="E271:E273"/>
    <mergeCell ref="D274:D276"/>
    <mergeCell ref="E274:E276"/>
    <mergeCell ref="D277:D279"/>
    <mergeCell ref="E277:E279"/>
    <mergeCell ref="D280:D282"/>
    <mergeCell ref="E280:E282"/>
    <mergeCell ref="D283:D285"/>
    <mergeCell ref="E283:E285"/>
    <mergeCell ref="D286:D288"/>
    <mergeCell ref="E286:E288"/>
    <mergeCell ref="D289:D291"/>
    <mergeCell ref="E289:E291"/>
    <mergeCell ref="D292:D294"/>
    <mergeCell ref="E292:E294"/>
    <mergeCell ref="D295:D297"/>
    <mergeCell ref="E295:E297"/>
    <mergeCell ref="D298:D300"/>
    <mergeCell ref="E298:E300"/>
    <mergeCell ref="D301:D303"/>
    <mergeCell ref="E301:E303"/>
    <mergeCell ref="D304:D306"/>
    <mergeCell ref="E304:E306"/>
    <mergeCell ref="D307:D309"/>
    <mergeCell ref="E307:E309"/>
    <mergeCell ref="D310:D312"/>
    <mergeCell ref="E310:E312"/>
    <mergeCell ref="D313:D315"/>
    <mergeCell ref="E313:E315"/>
    <mergeCell ref="D316:D318"/>
    <mergeCell ref="E316:E318"/>
    <mergeCell ref="D319:D321"/>
    <mergeCell ref="E319:E321"/>
    <mergeCell ref="D322:D324"/>
    <mergeCell ref="E322:E324"/>
    <mergeCell ref="D325:D327"/>
    <mergeCell ref="E325:E327"/>
    <mergeCell ref="D328:D330"/>
    <mergeCell ref="E328:E330"/>
    <mergeCell ref="D331:D333"/>
    <mergeCell ref="E331:E333"/>
    <mergeCell ref="D334:D336"/>
    <mergeCell ref="E334:E336"/>
    <mergeCell ref="D337:D339"/>
    <mergeCell ref="E337:E339"/>
    <mergeCell ref="D340:D342"/>
    <mergeCell ref="E340:E342"/>
    <mergeCell ref="D343:D345"/>
    <mergeCell ref="E343:E345"/>
    <mergeCell ref="D346:D348"/>
    <mergeCell ref="E346:E348"/>
    <mergeCell ref="D349:D351"/>
    <mergeCell ref="E349:E351"/>
    <mergeCell ref="D352:D354"/>
    <mergeCell ref="E352:E354"/>
    <mergeCell ref="D355:D357"/>
    <mergeCell ref="E355:E357"/>
    <mergeCell ref="D358:D360"/>
    <mergeCell ref="E358:E360"/>
    <mergeCell ref="D361:D363"/>
    <mergeCell ref="E361:E363"/>
    <mergeCell ref="D364:D366"/>
    <mergeCell ref="E364:E366"/>
    <mergeCell ref="D367:D369"/>
    <mergeCell ref="E367:E369"/>
    <mergeCell ref="D370:D372"/>
    <mergeCell ref="E370:E372"/>
    <mergeCell ref="D373:D375"/>
    <mergeCell ref="E373:E375"/>
    <mergeCell ref="D376:D378"/>
    <mergeCell ref="E376:E378"/>
    <mergeCell ref="D379:D381"/>
    <mergeCell ref="E379:E381"/>
    <mergeCell ref="M157:M159"/>
    <mergeCell ref="M160:M162"/>
    <mergeCell ref="M163:M165"/>
    <mergeCell ref="M166:M168"/>
    <mergeCell ref="M169:M171"/>
    <mergeCell ref="M172:M174"/>
    <mergeCell ref="M175:M177"/>
    <mergeCell ref="M178:M180"/>
    <mergeCell ref="M181:M183"/>
    <mergeCell ref="M184:M186"/>
    <mergeCell ref="M187:M189"/>
    <mergeCell ref="M190:M192"/>
    <mergeCell ref="M193:M195"/>
    <mergeCell ref="M196:M198"/>
    <mergeCell ref="M199:M201"/>
    <mergeCell ref="M202:M204"/>
    <mergeCell ref="M205:M207"/>
    <mergeCell ref="M208:M210"/>
    <mergeCell ref="M211:M213"/>
    <mergeCell ref="M214:M216"/>
    <mergeCell ref="M217:M219"/>
    <mergeCell ref="M220:M222"/>
    <mergeCell ref="M223:M225"/>
    <mergeCell ref="M226:M228"/>
    <mergeCell ref="M229:M231"/>
    <mergeCell ref="M232:M234"/>
    <mergeCell ref="M235:M237"/>
    <mergeCell ref="M238:M240"/>
    <mergeCell ref="M241:M243"/>
    <mergeCell ref="M244:M246"/>
    <mergeCell ref="M247:M249"/>
    <mergeCell ref="M250:M252"/>
    <mergeCell ref="M253:M255"/>
    <mergeCell ref="M256:M258"/>
    <mergeCell ref="M259:M261"/>
    <mergeCell ref="M262:M264"/>
    <mergeCell ref="M265:M267"/>
    <mergeCell ref="M268:M270"/>
    <mergeCell ref="M271:M273"/>
    <mergeCell ref="M274:M276"/>
    <mergeCell ref="M277:M279"/>
    <mergeCell ref="M280:M282"/>
    <mergeCell ref="M283:M285"/>
    <mergeCell ref="M286:M288"/>
    <mergeCell ref="M289:M291"/>
    <mergeCell ref="M292:M294"/>
    <mergeCell ref="M295:M297"/>
    <mergeCell ref="M298:M300"/>
    <mergeCell ref="M301:M303"/>
    <mergeCell ref="M304:M306"/>
    <mergeCell ref="M307:M309"/>
    <mergeCell ref="M310:M312"/>
    <mergeCell ref="M313:M315"/>
    <mergeCell ref="M316:M318"/>
    <mergeCell ref="M319:M321"/>
    <mergeCell ref="M322:M324"/>
    <mergeCell ref="M325:M327"/>
    <mergeCell ref="M328:M330"/>
    <mergeCell ref="M331:M333"/>
    <mergeCell ref="M334:M336"/>
    <mergeCell ref="M337:M339"/>
    <mergeCell ref="M340:M342"/>
    <mergeCell ref="M343:M345"/>
    <mergeCell ref="M346:M348"/>
    <mergeCell ref="M349:M351"/>
    <mergeCell ref="M379:M381"/>
    <mergeCell ref="M352:M354"/>
    <mergeCell ref="M355:M357"/>
    <mergeCell ref="M358:M360"/>
    <mergeCell ref="M361:M363"/>
    <mergeCell ref="M364:M366"/>
    <mergeCell ref="M367:M369"/>
    <mergeCell ref="M370:M372"/>
    <mergeCell ref="M373:M375"/>
    <mergeCell ref="M376:M378"/>
  </mergeCells>
  <conditionalFormatting sqref="M7:M9">
    <cfRule type="cellIs" dxfId="111" priority="50" operator="greaterThan">
      <formula>250</formula>
    </cfRule>
  </conditionalFormatting>
  <conditionalFormatting sqref="M10:M12">
    <cfRule type="cellIs" dxfId="110" priority="49" operator="greaterThan">
      <formula>250</formula>
    </cfRule>
  </conditionalFormatting>
  <conditionalFormatting sqref="M13:M15">
    <cfRule type="cellIs" dxfId="109" priority="48" operator="greaterThan">
      <formula>250</formula>
    </cfRule>
  </conditionalFormatting>
  <conditionalFormatting sqref="M16:M18">
    <cfRule type="cellIs" dxfId="108" priority="47" operator="greaterThan">
      <formula>250</formula>
    </cfRule>
  </conditionalFormatting>
  <conditionalFormatting sqref="M19:M21">
    <cfRule type="cellIs" dxfId="107" priority="46" operator="greaterThan">
      <formula>250</formula>
    </cfRule>
  </conditionalFormatting>
  <conditionalFormatting sqref="M22:M24">
    <cfRule type="cellIs" dxfId="106" priority="45" operator="greaterThan">
      <formula>250</formula>
    </cfRule>
  </conditionalFormatting>
  <conditionalFormatting sqref="M25:M27">
    <cfRule type="cellIs" dxfId="105" priority="44" operator="greaterThan">
      <formula>250</formula>
    </cfRule>
  </conditionalFormatting>
  <conditionalFormatting sqref="M28:M30">
    <cfRule type="cellIs" dxfId="104" priority="43" operator="greaterThan">
      <formula>250</formula>
    </cfRule>
  </conditionalFormatting>
  <conditionalFormatting sqref="M31:M33">
    <cfRule type="cellIs" dxfId="103" priority="42" operator="greaterThan">
      <formula>250</formula>
    </cfRule>
  </conditionalFormatting>
  <conditionalFormatting sqref="M34:M36">
    <cfRule type="cellIs" dxfId="102" priority="41" operator="greaterThan">
      <formula>250</formula>
    </cfRule>
  </conditionalFormatting>
  <conditionalFormatting sqref="M37:M39">
    <cfRule type="cellIs" dxfId="101" priority="40" operator="greaterThan">
      <formula>250</formula>
    </cfRule>
  </conditionalFormatting>
  <conditionalFormatting sqref="M40:M42">
    <cfRule type="cellIs" dxfId="100" priority="39" operator="greaterThan">
      <formula>250</formula>
    </cfRule>
  </conditionalFormatting>
  <conditionalFormatting sqref="M43:M45">
    <cfRule type="cellIs" dxfId="99" priority="38" operator="greaterThan">
      <formula>250</formula>
    </cfRule>
  </conditionalFormatting>
  <conditionalFormatting sqref="M46:M48">
    <cfRule type="cellIs" dxfId="98" priority="37" operator="greaterThan">
      <formula>250</formula>
    </cfRule>
  </conditionalFormatting>
  <conditionalFormatting sqref="M49:M51">
    <cfRule type="cellIs" dxfId="97" priority="36" operator="greaterThan">
      <formula>250</formula>
    </cfRule>
  </conditionalFormatting>
  <conditionalFormatting sqref="M52:M54">
    <cfRule type="cellIs" dxfId="96" priority="35" operator="greaterThan">
      <formula>250</formula>
    </cfRule>
  </conditionalFormatting>
  <conditionalFormatting sqref="M55:M57">
    <cfRule type="cellIs" dxfId="95" priority="34" operator="greaterThan">
      <formula>250</formula>
    </cfRule>
  </conditionalFormatting>
  <conditionalFormatting sqref="M58:M60">
    <cfRule type="cellIs" dxfId="94" priority="33" operator="greaterThan">
      <formula>250</formula>
    </cfRule>
  </conditionalFormatting>
  <conditionalFormatting sqref="M61:M63">
    <cfRule type="cellIs" dxfId="93" priority="32" operator="greaterThan">
      <formula>250</formula>
    </cfRule>
  </conditionalFormatting>
  <conditionalFormatting sqref="M64:M66">
    <cfRule type="cellIs" dxfId="92" priority="31" operator="greaterThan">
      <formula>250</formula>
    </cfRule>
  </conditionalFormatting>
  <conditionalFormatting sqref="M67:M69">
    <cfRule type="cellIs" dxfId="91" priority="30" operator="greaterThan">
      <formula>250</formula>
    </cfRule>
  </conditionalFormatting>
  <conditionalFormatting sqref="M70:M72">
    <cfRule type="cellIs" dxfId="90" priority="29" operator="greaterThan">
      <formula>250</formula>
    </cfRule>
  </conditionalFormatting>
  <conditionalFormatting sqref="M73:M75">
    <cfRule type="cellIs" dxfId="89" priority="28" operator="greaterThan">
      <formula>250</formula>
    </cfRule>
  </conditionalFormatting>
  <conditionalFormatting sqref="M76:M78">
    <cfRule type="cellIs" dxfId="88" priority="27" operator="greaterThan">
      <formula>250</formula>
    </cfRule>
  </conditionalFormatting>
  <conditionalFormatting sqref="M79:M81">
    <cfRule type="cellIs" dxfId="87" priority="26" operator="greaterThan">
      <formula>250</formula>
    </cfRule>
  </conditionalFormatting>
  <conditionalFormatting sqref="M82:M84">
    <cfRule type="cellIs" dxfId="86" priority="25" operator="greaterThan">
      <formula>250</formula>
    </cfRule>
  </conditionalFormatting>
  <conditionalFormatting sqref="M85:M87">
    <cfRule type="cellIs" dxfId="85" priority="24" operator="greaterThan">
      <formula>250</formula>
    </cfRule>
  </conditionalFormatting>
  <conditionalFormatting sqref="M88:M90">
    <cfRule type="cellIs" dxfId="84" priority="23" operator="greaterThan">
      <formula>250</formula>
    </cfRule>
  </conditionalFormatting>
  <conditionalFormatting sqref="M91:M93">
    <cfRule type="cellIs" dxfId="83" priority="22" operator="greaterThan">
      <formula>250</formula>
    </cfRule>
  </conditionalFormatting>
  <conditionalFormatting sqref="M94:M96">
    <cfRule type="cellIs" dxfId="82" priority="21" operator="greaterThan">
      <formula>250</formula>
    </cfRule>
  </conditionalFormatting>
  <conditionalFormatting sqref="M97:M99">
    <cfRule type="cellIs" dxfId="81" priority="20" operator="greaterThan">
      <formula>250</formula>
    </cfRule>
  </conditionalFormatting>
  <conditionalFormatting sqref="M100:M102">
    <cfRule type="cellIs" dxfId="80" priority="19" operator="greaterThan">
      <formula>250</formula>
    </cfRule>
  </conditionalFormatting>
  <conditionalFormatting sqref="M103:M105">
    <cfRule type="cellIs" dxfId="79" priority="18" operator="greaterThan">
      <formula>250</formula>
    </cfRule>
  </conditionalFormatting>
  <conditionalFormatting sqref="M106:M108">
    <cfRule type="cellIs" dxfId="78" priority="17" operator="greaterThan">
      <formula>250</formula>
    </cfRule>
  </conditionalFormatting>
  <conditionalFormatting sqref="M109:M111">
    <cfRule type="cellIs" dxfId="77" priority="16" operator="greaterThan">
      <formula>250</formula>
    </cfRule>
  </conditionalFormatting>
  <conditionalFormatting sqref="M112:M114">
    <cfRule type="cellIs" dxfId="76" priority="15" operator="greaterThan">
      <formula>250</formula>
    </cfRule>
  </conditionalFormatting>
  <conditionalFormatting sqref="M115:M117">
    <cfRule type="cellIs" dxfId="75" priority="14" operator="greaterThan">
      <formula>250</formula>
    </cfRule>
  </conditionalFormatting>
  <conditionalFormatting sqref="M118:M120">
    <cfRule type="cellIs" dxfId="74" priority="13" operator="greaterThan">
      <formula>250</formula>
    </cfRule>
  </conditionalFormatting>
  <conditionalFormatting sqref="M121:M123">
    <cfRule type="cellIs" dxfId="73" priority="12" operator="greaterThan">
      <formula>250</formula>
    </cfRule>
  </conditionalFormatting>
  <conditionalFormatting sqref="M124:M126">
    <cfRule type="cellIs" dxfId="72" priority="11" operator="greaterThan">
      <formula>250</formula>
    </cfRule>
  </conditionalFormatting>
  <conditionalFormatting sqref="M127:M129">
    <cfRule type="cellIs" dxfId="71" priority="10" operator="greaterThan">
      <formula>250</formula>
    </cfRule>
  </conditionalFormatting>
  <conditionalFormatting sqref="M130:M132">
    <cfRule type="cellIs" dxfId="70" priority="9" operator="greaterThan">
      <formula>250</formula>
    </cfRule>
  </conditionalFormatting>
  <conditionalFormatting sqref="M133:M135">
    <cfRule type="cellIs" dxfId="69" priority="8" operator="greaterThan">
      <formula>250</formula>
    </cfRule>
  </conditionalFormatting>
  <conditionalFormatting sqref="M136:M138">
    <cfRule type="cellIs" dxfId="68" priority="7" operator="greaterThan">
      <formula>250</formula>
    </cfRule>
  </conditionalFormatting>
  <conditionalFormatting sqref="M139:M141">
    <cfRule type="cellIs" dxfId="67" priority="6" operator="greaterThan">
      <formula>250</formula>
    </cfRule>
  </conditionalFormatting>
  <conditionalFormatting sqref="M142:M144">
    <cfRule type="cellIs" dxfId="66" priority="5" operator="greaterThan">
      <formula>250</formula>
    </cfRule>
  </conditionalFormatting>
  <conditionalFormatting sqref="M145:M147">
    <cfRule type="cellIs" dxfId="65" priority="4" operator="greaterThan">
      <formula>250</formula>
    </cfRule>
  </conditionalFormatting>
  <conditionalFormatting sqref="M148:M150">
    <cfRule type="cellIs" dxfId="64" priority="3" operator="greaterThan">
      <formula>250</formula>
    </cfRule>
  </conditionalFormatting>
  <conditionalFormatting sqref="M151:M153">
    <cfRule type="cellIs" dxfId="63" priority="2" operator="greaterThan">
      <formula>250</formula>
    </cfRule>
  </conditionalFormatting>
  <conditionalFormatting sqref="M154:M381">
    <cfRule type="cellIs" dxfId="62" priority="1" operator="greaterThan">
      <formula>250</formula>
    </cfRule>
  </conditionalFormatting>
  <dataValidations count="1">
    <dataValidation type="list" allowBlank="1" showInputMessage="1" showErrorMessage="1" sqref="J7:J381" xr:uid="{878EB068-FE5F-46D6-A943-7FFBAFB4766B}">
      <formula1>$S$9:$S$28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427EF-684A-4647-AF14-99045888837B}">
  <dimension ref="A1:I61"/>
  <sheetViews>
    <sheetView workbookViewId="0">
      <selection activeCell="G1" sqref="G1"/>
    </sheetView>
  </sheetViews>
  <sheetFormatPr defaultRowHeight="15.5" x14ac:dyDescent="0.35"/>
  <cols>
    <col min="2" max="2" width="27.69140625" customWidth="1"/>
    <col min="3" max="3" width="13.53515625" bestFit="1" customWidth="1"/>
    <col min="4" max="4" width="14.4609375" customWidth="1"/>
    <col min="5" max="5" width="15.3828125" bestFit="1" customWidth="1"/>
    <col min="6" max="6" width="14.69140625" bestFit="1" customWidth="1"/>
    <col min="7" max="7" width="15.3828125" bestFit="1" customWidth="1"/>
    <col min="8" max="8" width="9.921875" customWidth="1"/>
    <col min="9" max="9" width="11.53515625" customWidth="1"/>
  </cols>
  <sheetData>
    <row r="1" spans="1:9" x14ac:dyDescent="0.35">
      <c r="G1" s="8" t="s">
        <v>459</v>
      </c>
    </row>
    <row r="2" spans="1:9" x14ac:dyDescent="0.35">
      <c r="A2" s="237" t="s">
        <v>201</v>
      </c>
      <c r="B2" s="237"/>
    </row>
    <row r="4" spans="1:9" x14ac:dyDescent="0.35">
      <c r="B4" s="289" t="s">
        <v>176</v>
      </c>
      <c r="C4" s="289"/>
      <c r="D4" s="99"/>
      <c r="E4" s="99"/>
      <c r="F4" s="99"/>
      <c r="G4" s="99"/>
      <c r="H4" s="99"/>
      <c r="I4" s="99"/>
    </row>
    <row r="5" spans="1:9" x14ac:dyDescent="0.35">
      <c r="B5" s="100"/>
      <c r="C5" s="99"/>
      <c r="D5" s="99"/>
      <c r="E5" s="99"/>
      <c r="F5" s="99"/>
      <c r="G5" s="99"/>
      <c r="H5" s="99"/>
      <c r="I5" s="99"/>
    </row>
    <row r="6" spans="1:9" ht="46.5" x14ac:dyDescent="0.35">
      <c r="B6" s="100"/>
      <c r="C6" s="99"/>
      <c r="D6" s="284" t="s">
        <v>482</v>
      </c>
      <c r="E6" s="284"/>
      <c r="F6" s="284" t="s">
        <v>479</v>
      </c>
      <c r="G6" s="284"/>
      <c r="H6" s="101" t="s">
        <v>478</v>
      </c>
      <c r="I6" s="101" t="s">
        <v>480</v>
      </c>
    </row>
    <row r="7" spans="1:9" ht="46.5" x14ac:dyDescent="0.35">
      <c r="B7" s="141" t="s">
        <v>194</v>
      </c>
      <c r="C7" s="103" t="s">
        <v>193</v>
      </c>
      <c r="D7" s="142" t="s">
        <v>197</v>
      </c>
      <c r="E7" s="142" t="s">
        <v>198</v>
      </c>
      <c r="F7" s="142" t="s">
        <v>199</v>
      </c>
      <c r="G7" s="142" t="s">
        <v>198</v>
      </c>
      <c r="H7" s="142" t="s">
        <v>200</v>
      </c>
      <c r="I7" s="142" t="s">
        <v>200</v>
      </c>
    </row>
    <row r="8" spans="1:9" x14ac:dyDescent="0.35">
      <c r="B8" s="104" t="s">
        <v>90</v>
      </c>
      <c r="C8" s="105" t="s">
        <v>91</v>
      </c>
      <c r="D8" s="106">
        <v>5</v>
      </c>
      <c r="E8" s="106">
        <v>10</v>
      </c>
      <c r="F8" s="106">
        <v>10</v>
      </c>
      <c r="G8" s="106">
        <v>10</v>
      </c>
      <c r="H8" s="106">
        <v>10</v>
      </c>
      <c r="I8" s="106">
        <v>10</v>
      </c>
    </row>
    <row r="9" spans="1:9" x14ac:dyDescent="0.35">
      <c r="B9" s="290" t="s">
        <v>92</v>
      </c>
      <c r="C9" s="105" t="s">
        <v>476</v>
      </c>
      <c r="D9" s="106">
        <v>5</v>
      </c>
      <c r="E9" s="106">
        <v>10</v>
      </c>
      <c r="F9" s="106">
        <v>10</v>
      </c>
      <c r="G9" s="106">
        <v>10</v>
      </c>
      <c r="H9" s="106">
        <v>10</v>
      </c>
      <c r="I9" s="106" t="s">
        <v>71</v>
      </c>
    </row>
    <row r="10" spans="1:9" x14ac:dyDescent="0.35">
      <c r="B10" s="290"/>
      <c r="C10" s="107" t="s">
        <v>477</v>
      </c>
      <c r="D10" s="106">
        <v>5</v>
      </c>
      <c r="E10" s="106">
        <v>10</v>
      </c>
      <c r="F10" s="106">
        <v>10</v>
      </c>
      <c r="G10" s="106">
        <v>10</v>
      </c>
      <c r="H10" s="106">
        <v>15</v>
      </c>
      <c r="I10" s="106" t="s">
        <v>93</v>
      </c>
    </row>
    <row r="12" spans="1:9" x14ac:dyDescent="0.35">
      <c r="B12" s="289" t="s">
        <v>177</v>
      </c>
      <c r="C12" s="289"/>
      <c r="D12" s="99"/>
      <c r="E12" s="99"/>
      <c r="F12" s="99"/>
      <c r="G12" s="99"/>
      <c r="H12" s="99"/>
      <c r="I12" s="99"/>
    </row>
    <row r="13" spans="1:9" x14ac:dyDescent="0.35">
      <c r="B13" s="100"/>
      <c r="C13" s="99"/>
      <c r="D13" s="99"/>
      <c r="E13" s="99"/>
      <c r="F13" s="99"/>
      <c r="G13" s="99"/>
      <c r="H13" s="99"/>
      <c r="I13" s="99"/>
    </row>
    <row r="14" spans="1:9" ht="46.5" x14ac:dyDescent="0.35">
      <c r="B14" s="100"/>
      <c r="C14" s="99"/>
      <c r="D14" s="284" t="s">
        <v>481</v>
      </c>
      <c r="E14" s="284"/>
      <c r="F14" s="284" t="s">
        <v>479</v>
      </c>
      <c r="G14" s="284"/>
      <c r="H14" s="101" t="s">
        <v>478</v>
      </c>
      <c r="I14" s="101" t="s">
        <v>480</v>
      </c>
    </row>
    <row r="15" spans="1:9" ht="46.5" x14ac:dyDescent="0.35">
      <c r="B15" s="102" t="s">
        <v>195</v>
      </c>
      <c r="C15" s="103" t="s">
        <v>196</v>
      </c>
      <c r="D15" s="142" t="s">
        <v>197</v>
      </c>
      <c r="E15" s="142" t="s">
        <v>198</v>
      </c>
      <c r="F15" s="142" t="s">
        <v>199</v>
      </c>
      <c r="G15" s="142" t="s">
        <v>198</v>
      </c>
      <c r="H15" s="142" t="s">
        <v>200</v>
      </c>
      <c r="I15" s="142" t="s">
        <v>200</v>
      </c>
    </row>
    <row r="16" spans="1:9" x14ac:dyDescent="0.35">
      <c r="B16" s="285" t="s">
        <v>90</v>
      </c>
      <c r="C16" s="108">
        <v>0.2</v>
      </c>
      <c r="D16" s="106" t="s">
        <v>94</v>
      </c>
      <c r="E16" s="106" t="s">
        <v>95</v>
      </c>
      <c r="F16" s="106">
        <v>25</v>
      </c>
      <c r="G16" s="106">
        <v>25</v>
      </c>
      <c r="H16" s="106">
        <v>35</v>
      </c>
      <c r="I16" s="106">
        <v>35</v>
      </c>
    </row>
    <row r="17" spans="2:9" x14ac:dyDescent="0.35">
      <c r="B17" s="287"/>
      <c r="C17" s="109" t="s">
        <v>96</v>
      </c>
      <c r="D17" s="106" t="s">
        <v>97</v>
      </c>
      <c r="E17" s="106" t="s">
        <v>95</v>
      </c>
      <c r="F17" s="106">
        <v>20</v>
      </c>
      <c r="G17" s="106">
        <v>25</v>
      </c>
      <c r="H17" s="106">
        <v>30</v>
      </c>
      <c r="I17" s="106">
        <v>30</v>
      </c>
    </row>
    <row r="18" spans="2:9" x14ac:dyDescent="0.35">
      <c r="B18" s="290" t="s">
        <v>92</v>
      </c>
      <c r="C18" s="110">
        <v>0.2</v>
      </c>
      <c r="D18" s="106" t="s">
        <v>94</v>
      </c>
      <c r="E18" s="106" t="s">
        <v>98</v>
      </c>
      <c r="F18" s="106">
        <v>40</v>
      </c>
      <c r="G18" s="106">
        <v>40</v>
      </c>
      <c r="H18" s="106">
        <v>50</v>
      </c>
      <c r="I18" s="106" t="s">
        <v>71</v>
      </c>
    </row>
    <row r="19" spans="2:9" x14ac:dyDescent="0.35">
      <c r="B19" s="290"/>
      <c r="C19" s="111" t="s">
        <v>96</v>
      </c>
      <c r="D19" s="106" t="s">
        <v>97</v>
      </c>
      <c r="E19" s="106" t="s">
        <v>99</v>
      </c>
      <c r="F19" s="106">
        <v>30</v>
      </c>
      <c r="G19" s="106">
        <v>30</v>
      </c>
      <c r="H19" s="106">
        <v>40</v>
      </c>
      <c r="I19" s="106" t="s">
        <v>93</v>
      </c>
    </row>
    <row r="20" spans="2:9" x14ac:dyDescent="0.35">
      <c r="B20" s="283" t="s">
        <v>202</v>
      </c>
      <c r="C20" s="283"/>
      <c r="D20" s="283"/>
    </row>
    <row r="22" spans="2:9" x14ac:dyDescent="0.35">
      <c r="B22" s="289" t="s">
        <v>178</v>
      </c>
      <c r="C22" s="289"/>
      <c r="D22" s="99"/>
      <c r="E22" s="99"/>
      <c r="F22" s="99"/>
      <c r="G22" s="99"/>
      <c r="H22" s="99"/>
      <c r="I22" s="99"/>
    </row>
    <row r="23" spans="2:9" x14ac:dyDescent="0.35">
      <c r="B23" s="100"/>
      <c r="C23" s="99"/>
      <c r="D23" s="99"/>
      <c r="E23" s="99"/>
      <c r="F23" s="99"/>
      <c r="G23" s="99"/>
      <c r="H23" s="99"/>
      <c r="I23" s="99"/>
    </row>
    <row r="24" spans="2:9" ht="46.5" x14ac:dyDescent="0.35">
      <c r="B24" s="100"/>
      <c r="C24" s="99"/>
      <c r="D24" s="284" t="s">
        <v>485</v>
      </c>
      <c r="E24" s="284"/>
      <c r="F24" s="284" t="s">
        <v>484</v>
      </c>
      <c r="G24" s="284"/>
      <c r="H24" s="101" t="s">
        <v>478</v>
      </c>
      <c r="I24" s="101" t="s">
        <v>480</v>
      </c>
    </row>
    <row r="25" spans="2:9" ht="46.5" x14ac:dyDescent="0.35">
      <c r="B25" s="102" t="s">
        <v>193</v>
      </c>
      <c r="C25" s="103" t="s">
        <v>196</v>
      </c>
      <c r="D25" s="142" t="s">
        <v>197</v>
      </c>
      <c r="E25" s="142" t="s">
        <v>198</v>
      </c>
      <c r="F25" s="142" t="s">
        <v>199</v>
      </c>
      <c r="G25" s="142" t="s">
        <v>198</v>
      </c>
      <c r="H25" s="142" t="s">
        <v>200</v>
      </c>
      <c r="I25" s="142" t="s">
        <v>200</v>
      </c>
    </row>
    <row r="26" spans="2:9" x14ac:dyDescent="0.35">
      <c r="B26" s="285" t="s">
        <v>179</v>
      </c>
      <c r="C26" s="108">
        <v>0.02</v>
      </c>
      <c r="D26" s="106" t="s">
        <v>100</v>
      </c>
      <c r="E26" s="106" t="s">
        <v>99</v>
      </c>
      <c r="F26" s="106">
        <v>30</v>
      </c>
      <c r="G26" s="106">
        <v>30</v>
      </c>
      <c r="H26" s="106">
        <v>45</v>
      </c>
      <c r="I26" s="106">
        <v>35</v>
      </c>
    </row>
    <row r="27" spans="2:9" x14ac:dyDescent="0.35">
      <c r="B27" s="286"/>
      <c r="C27" s="108">
        <v>0.06</v>
      </c>
      <c r="D27" s="106" t="s">
        <v>100</v>
      </c>
      <c r="E27" s="106" t="s">
        <v>95</v>
      </c>
      <c r="F27" s="106">
        <v>25</v>
      </c>
      <c r="G27" s="106">
        <v>25</v>
      </c>
      <c r="H27" s="106">
        <v>35</v>
      </c>
      <c r="I27" s="106">
        <v>25</v>
      </c>
    </row>
    <row r="28" spans="2:9" x14ac:dyDescent="0.35">
      <c r="B28" s="287"/>
      <c r="C28" s="110">
        <v>0.1</v>
      </c>
      <c r="D28" s="106" t="s">
        <v>100</v>
      </c>
      <c r="E28" s="106" t="s">
        <v>101</v>
      </c>
      <c r="F28" s="106">
        <v>20</v>
      </c>
      <c r="G28" s="106">
        <v>20</v>
      </c>
      <c r="H28" s="106">
        <v>25</v>
      </c>
      <c r="I28" s="106">
        <v>20</v>
      </c>
    </row>
    <row r="29" spans="2:9" x14ac:dyDescent="0.35">
      <c r="B29" s="288" t="s">
        <v>180</v>
      </c>
      <c r="C29" s="110">
        <v>0.02</v>
      </c>
      <c r="D29" s="106" t="s">
        <v>100</v>
      </c>
      <c r="E29" s="106" t="s">
        <v>102</v>
      </c>
      <c r="F29" s="106">
        <v>25</v>
      </c>
      <c r="G29" s="106">
        <v>35</v>
      </c>
      <c r="H29" s="106">
        <v>50</v>
      </c>
      <c r="I29" s="106" t="s">
        <v>71</v>
      </c>
    </row>
    <row r="30" spans="2:9" x14ac:dyDescent="0.35">
      <c r="B30" s="288"/>
      <c r="C30" s="112">
        <v>0.06</v>
      </c>
      <c r="D30" s="106" t="s">
        <v>100</v>
      </c>
      <c r="E30" s="106" t="s">
        <v>99</v>
      </c>
      <c r="F30" s="106">
        <v>20</v>
      </c>
      <c r="G30" s="106">
        <v>30</v>
      </c>
      <c r="H30" s="106">
        <v>40</v>
      </c>
      <c r="I30" s="106" t="s">
        <v>71</v>
      </c>
    </row>
    <row r="31" spans="2:9" x14ac:dyDescent="0.35">
      <c r="B31" s="288"/>
      <c r="C31" s="112">
        <v>0.1</v>
      </c>
      <c r="D31" s="106" t="s">
        <v>100</v>
      </c>
      <c r="E31" s="106" t="s">
        <v>95</v>
      </c>
      <c r="F31" s="106">
        <v>15</v>
      </c>
      <c r="G31" s="106">
        <v>25</v>
      </c>
      <c r="H31" s="106">
        <v>30</v>
      </c>
      <c r="I31" s="106" t="s">
        <v>71</v>
      </c>
    </row>
    <row r="32" spans="2:9" x14ac:dyDescent="0.35">
      <c r="B32" s="285" t="s">
        <v>181</v>
      </c>
      <c r="C32" s="108">
        <v>0.02</v>
      </c>
      <c r="D32" s="106" t="s">
        <v>100</v>
      </c>
      <c r="E32" s="106" t="s">
        <v>99</v>
      </c>
      <c r="F32" s="106">
        <v>30</v>
      </c>
      <c r="G32" s="106">
        <v>30</v>
      </c>
      <c r="H32" s="106">
        <v>50</v>
      </c>
      <c r="I32" s="106">
        <v>40</v>
      </c>
    </row>
    <row r="33" spans="2:9" x14ac:dyDescent="0.35">
      <c r="B33" s="286"/>
      <c r="C33" s="108">
        <v>0.06</v>
      </c>
      <c r="D33" s="106" t="s">
        <v>100</v>
      </c>
      <c r="E33" s="106" t="s">
        <v>95</v>
      </c>
      <c r="F33" s="106">
        <v>25</v>
      </c>
      <c r="G33" s="106">
        <v>25</v>
      </c>
      <c r="H33" s="106">
        <v>40</v>
      </c>
      <c r="I33" s="106">
        <v>30</v>
      </c>
    </row>
    <row r="34" spans="2:9" x14ac:dyDescent="0.35">
      <c r="B34" s="287"/>
      <c r="C34" s="110">
        <v>0.1</v>
      </c>
      <c r="D34" s="106" t="s">
        <v>100</v>
      </c>
      <c r="E34" s="106" t="s">
        <v>101</v>
      </c>
      <c r="F34" s="106">
        <v>20</v>
      </c>
      <c r="G34" s="106">
        <v>20</v>
      </c>
      <c r="H34" s="106">
        <v>30</v>
      </c>
      <c r="I34" s="106">
        <v>25</v>
      </c>
    </row>
    <row r="35" spans="2:9" x14ac:dyDescent="0.35">
      <c r="B35" s="288" t="s">
        <v>182</v>
      </c>
      <c r="C35" s="110">
        <v>0.02</v>
      </c>
      <c r="D35" s="106" t="s">
        <v>100</v>
      </c>
      <c r="E35" s="106" t="s">
        <v>99</v>
      </c>
      <c r="F35" s="106">
        <v>35</v>
      </c>
      <c r="G35" s="106">
        <v>35</v>
      </c>
      <c r="H35" s="106">
        <v>55</v>
      </c>
      <c r="I35" s="106">
        <v>45</v>
      </c>
    </row>
    <row r="36" spans="2:9" x14ac:dyDescent="0.35">
      <c r="B36" s="288"/>
      <c r="C36" s="112">
        <v>0.06</v>
      </c>
      <c r="D36" s="106" t="s">
        <v>100</v>
      </c>
      <c r="E36" s="106" t="s">
        <v>95</v>
      </c>
      <c r="F36" s="106">
        <v>30</v>
      </c>
      <c r="G36" s="106">
        <v>30</v>
      </c>
      <c r="H36" s="106">
        <v>45</v>
      </c>
      <c r="I36" s="106">
        <v>35</v>
      </c>
    </row>
    <row r="37" spans="2:9" x14ac:dyDescent="0.35">
      <c r="B37" s="288"/>
      <c r="C37" s="112">
        <v>0.1</v>
      </c>
      <c r="D37" s="106" t="s">
        <v>100</v>
      </c>
      <c r="E37" s="106" t="s">
        <v>101</v>
      </c>
      <c r="F37" s="106">
        <v>25</v>
      </c>
      <c r="G37" s="106">
        <v>25</v>
      </c>
      <c r="H37" s="106">
        <v>35</v>
      </c>
      <c r="I37" s="106">
        <v>30</v>
      </c>
    </row>
    <row r="38" spans="2:9" x14ac:dyDescent="0.35">
      <c r="B38" s="113" t="s">
        <v>183</v>
      </c>
      <c r="C38" s="108" t="s">
        <v>103</v>
      </c>
      <c r="D38" s="106" t="s">
        <v>97</v>
      </c>
      <c r="E38" s="106" t="s">
        <v>98</v>
      </c>
      <c r="F38" s="106">
        <v>35</v>
      </c>
      <c r="G38" s="106">
        <v>35</v>
      </c>
      <c r="H38" s="106">
        <v>50</v>
      </c>
      <c r="I38" s="106">
        <v>30</v>
      </c>
    </row>
    <row r="39" spans="2:9" ht="46.5" x14ac:dyDescent="0.35">
      <c r="B39" s="113" t="s">
        <v>184</v>
      </c>
      <c r="C39" s="108" t="s">
        <v>103</v>
      </c>
      <c r="D39" s="106">
        <v>5</v>
      </c>
      <c r="E39" s="106">
        <v>10</v>
      </c>
      <c r="F39" s="106">
        <v>10</v>
      </c>
      <c r="G39" s="106">
        <v>10</v>
      </c>
      <c r="H39" s="106">
        <v>10</v>
      </c>
      <c r="I39" s="106">
        <v>10</v>
      </c>
    </row>
    <row r="40" spans="2:9" ht="62" x14ac:dyDescent="0.35">
      <c r="B40" s="113" t="s">
        <v>185</v>
      </c>
      <c r="C40" s="110" t="s">
        <v>103</v>
      </c>
      <c r="D40" s="106">
        <v>5</v>
      </c>
      <c r="E40" s="106">
        <v>10</v>
      </c>
      <c r="F40" s="106">
        <v>10</v>
      </c>
      <c r="G40" s="106">
        <v>10</v>
      </c>
      <c r="H40" s="106">
        <v>15</v>
      </c>
      <c r="I40" s="106" t="s">
        <v>71</v>
      </c>
    </row>
    <row r="41" spans="2:9" x14ac:dyDescent="0.35">
      <c r="B41" s="283" t="s">
        <v>202</v>
      </c>
      <c r="C41" s="283"/>
      <c r="D41" s="283"/>
    </row>
    <row r="43" spans="2:9" x14ac:dyDescent="0.35">
      <c r="B43" s="289" t="s">
        <v>192</v>
      </c>
      <c r="C43" s="289"/>
      <c r="D43" s="99"/>
      <c r="E43" s="99"/>
      <c r="F43" s="99"/>
      <c r="G43" s="99"/>
      <c r="H43" s="99"/>
      <c r="I43" s="99"/>
    </row>
    <row r="44" spans="2:9" x14ac:dyDescent="0.35">
      <c r="B44" s="100"/>
      <c r="C44" s="99"/>
      <c r="D44" s="99"/>
      <c r="E44" s="99"/>
      <c r="F44" s="99"/>
      <c r="G44" s="99"/>
      <c r="H44" s="99"/>
      <c r="I44" s="99"/>
    </row>
    <row r="45" spans="2:9" ht="46.5" x14ac:dyDescent="0.35">
      <c r="B45" s="100"/>
      <c r="C45" s="99"/>
      <c r="D45" s="284" t="s">
        <v>485</v>
      </c>
      <c r="E45" s="284"/>
      <c r="F45" s="284" t="s">
        <v>483</v>
      </c>
      <c r="G45" s="284"/>
      <c r="H45" s="101" t="s">
        <v>478</v>
      </c>
      <c r="I45" s="101" t="s">
        <v>480</v>
      </c>
    </row>
    <row r="46" spans="2:9" ht="46.5" x14ac:dyDescent="0.35">
      <c r="B46" s="102" t="s">
        <v>193</v>
      </c>
      <c r="C46" s="103" t="s">
        <v>196</v>
      </c>
      <c r="D46" s="142" t="s">
        <v>197</v>
      </c>
      <c r="E46" s="142" t="s">
        <v>198</v>
      </c>
      <c r="F46" s="142" t="s">
        <v>199</v>
      </c>
      <c r="G46" s="142" t="s">
        <v>198</v>
      </c>
      <c r="H46" s="142" t="s">
        <v>200</v>
      </c>
      <c r="I46" s="142" t="s">
        <v>200</v>
      </c>
    </row>
    <row r="47" spans="2:9" x14ac:dyDescent="0.35">
      <c r="B47" s="285" t="s">
        <v>186</v>
      </c>
      <c r="C47" s="108">
        <v>0.02</v>
      </c>
      <c r="D47" s="106" t="s">
        <v>97</v>
      </c>
      <c r="E47" s="106" t="s">
        <v>98</v>
      </c>
      <c r="F47" s="106">
        <v>40</v>
      </c>
      <c r="G47" s="106">
        <v>40</v>
      </c>
      <c r="H47" s="106">
        <v>55</v>
      </c>
      <c r="I47" s="106">
        <v>55</v>
      </c>
    </row>
    <row r="48" spans="2:9" x14ac:dyDescent="0.35">
      <c r="B48" s="286"/>
      <c r="C48" s="108">
        <v>0.04</v>
      </c>
      <c r="D48" s="106" t="s">
        <v>97</v>
      </c>
      <c r="E48" s="106" t="s">
        <v>99</v>
      </c>
      <c r="F48" s="106">
        <v>35</v>
      </c>
      <c r="G48" s="106">
        <v>35</v>
      </c>
      <c r="H48" s="106">
        <v>50</v>
      </c>
      <c r="I48" s="106">
        <v>50</v>
      </c>
    </row>
    <row r="49" spans="2:9" x14ac:dyDescent="0.35">
      <c r="B49" s="287"/>
      <c r="C49" s="110">
        <v>0.06</v>
      </c>
      <c r="D49" s="106" t="s">
        <v>97</v>
      </c>
      <c r="E49" s="106" t="s">
        <v>95</v>
      </c>
      <c r="F49" s="106">
        <v>30</v>
      </c>
      <c r="G49" s="106">
        <v>30</v>
      </c>
      <c r="H49" s="106">
        <v>45</v>
      </c>
      <c r="I49" s="106">
        <v>45</v>
      </c>
    </row>
    <row r="50" spans="2:9" x14ac:dyDescent="0.35">
      <c r="B50" s="288" t="s">
        <v>187</v>
      </c>
      <c r="C50" s="110">
        <v>0.02</v>
      </c>
      <c r="D50" s="106" t="s">
        <v>97</v>
      </c>
      <c r="E50" s="106" t="s">
        <v>104</v>
      </c>
      <c r="F50" s="106">
        <v>35</v>
      </c>
      <c r="G50" s="106">
        <v>50</v>
      </c>
      <c r="H50" s="106">
        <v>65</v>
      </c>
      <c r="I50" s="106" t="s">
        <v>71</v>
      </c>
    </row>
    <row r="51" spans="2:9" x14ac:dyDescent="0.35">
      <c r="B51" s="288"/>
      <c r="C51" s="112">
        <v>0.04</v>
      </c>
      <c r="D51" s="106" t="s">
        <v>97</v>
      </c>
      <c r="E51" s="106" t="s">
        <v>104</v>
      </c>
      <c r="F51" s="106">
        <v>30</v>
      </c>
      <c r="G51" s="106">
        <v>45</v>
      </c>
      <c r="H51" s="106">
        <v>60</v>
      </c>
      <c r="I51" s="106" t="s">
        <v>71</v>
      </c>
    </row>
    <row r="52" spans="2:9" x14ac:dyDescent="0.35">
      <c r="B52" s="288"/>
      <c r="C52" s="112">
        <v>0.06</v>
      </c>
      <c r="D52" s="106" t="s">
        <v>97</v>
      </c>
      <c r="E52" s="106" t="s">
        <v>104</v>
      </c>
      <c r="F52" s="106">
        <v>25</v>
      </c>
      <c r="G52" s="106">
        <v>40</v>
      </c>
      <c r="H52" s="106">
        <v>55</v>
      </c>
      <c r="I52" s="106" t="s">
        <v>71</v>
      </c>
    </row>
    <row r="53" spans="2:9" x14ac:dyDescent="0.35">
      <c r="B53" s="285" t="s">
        <v>188</v>
      </c>
      <c r="C53" s="108">
        <v>0.02</v>
      </c>
      <c r="D53" s="106" t="s">
        <v>97</v>
      </c>
      <c r="E53" s="106" t="s">
        <v>98</v>
      </c>
      <c r="F53" s="106">
        <v>40</v>
      </c>
      <c r="G53" s="106">
        <v>40</v>
      </c>
      <c r="H53" s="106">
        <v>60</v>
      </c>
      <c r="I53" s="106">
        <v>60</v>
      </c>
    </row>
    <row r="54" spans="2:9" x14ac:dyDescent="0.35">
      <c r="B54" s="286"/>
      <c r="C54" s="108">
        <v>0.04</v>
      </c>
      <c r="D54" s="106" t="s">
        <v>97</v>
      </c>
      <c r="E54" s="106" t="s">
        <v>98</v>
      </c>
      <c r="F54" s="106">
        <v>35</v>
      </c>
      <c r="G54" s="106">
        <v>35</v>
      </c>
      <c r="H54" s="106">
        <v>55</v>
      </c>
      <c r="I54" s="106">
        <v>55</v>
      </c>
    </row>
    <row r="55" spans="2:9" x14ac:dyDescent="0.35">
      <c r="B55" s="287"/>
      <c r="C55" s="110">
        <v>0.06</v>
      </c>
      <c r="D55" s="106" t="s">
        <v>97</v>
      </c>
      <c r="E55" s="106" t="s">
        <v>99</v>
      </c>
      <c r="F55" s="106">
        <v>35</v>
      </c>
      <c r="G55" s="106">
        <v>35</v>
      </c>
      <c r="H55" s="106">
        <v>50</v>
      </c>
      <c r="I55" s="106">
        <v>50</v>
      </c>
    </row>
    <row r="56" spans="2:9" x14ac:dyDescent="0.35">
      <c r="B56" s="288" t="s">
        <v>189</v>
      </c>
      <c r="C56" s="110">
        <v>0.02</v>
      </c>
      <c r="D56" s="106" t="s">
        <v>97</v>
      </c>
      <c r="E56" s="106" t="s">
        <v>104</v>
      </c>
      <c r="F56" s="106">
        <v>45</v>
      </c>
      <c r="G56" s="106">
        <v>45</v>
      </c>
      <c r="H56" s="106">
        <v>65</v>
      </c>
      <c r="I56" s="106">
        <v>65</v>
      </c>
    </row>
    <row r="57" spans="2:9" x14ac:dyDescent="0.35">
      <c r="B57" s="288"/>
      <c r="C57" s="112">
        <v>0.04</v>
      </c>
      <c r="D57" s="106" t="s">
        <v>97</v>
      </c>
      <c r="E57" s="106" t="s">
        <v>98</v>
      </c>
      <c r="F57" s="106">
        <v>40</v>
      </c>
      <c r="G57" s="106">
        <v>40</v>
      </c>
      <c r="H57" s="106">
        <v>60</v>
      </c>
      <c r="I57" s="106">
        <v>60</v>
      </c>
    </row>
    <row r="58" spans="2:9" x14ac:dyDescent="0.35">
      <c r="B58" s="288"/>
      <c r="C58" s="112">
        <v>0.06</v>
      </c>
      <c r="D58" s="106" t="s">
        <v>97</v>
      </c>
      <c r="E58" s="106" t="s">
        <v>105</v>
      </c>
      <c r="F58" s="106">
        <v>40</v>
      </c>
      <c r="G58" s="106">
        <v>40</v>
      </c>
      <c r="H58" s="106">
        <v>55</v>
      </c>
      <c r="I58" s="106">
        <v>55</v>
      </c>
    </row>
    <row r="59" spans="2:9" ht="46.5" x14ac:dyDescent="0.35">
      <c r="B59" s="113" t="s">
        <v>190</v>
      </c>
      <c r="C59" s="108" t="s">
        <v>103</v>
      </c>
      <c r="D59" s="106">
        <v>5</v>
      </c>
      <c r="E59" s="106">
        <v>10</v>
      </c>
      <c r="F59" s="106">
        <v>10</v>
      </c>
      <c r="G59" s="106">
        <v>10</v>
      </c>
      <c r="H59" s="106">
        <v>10</v>
      </c>
      <c r="I59" s="106">
        <v>10</v>
      </c>
    </row>
    <row r="60" spans="2:9" ht="62" x14ac:dyDescent="0.35">
      <c r="B60" s="113" t="s">
        <v>191</v>
      </c>
      <c r="C60" s="110" t="s">
        <v>103</v>
      </c>
      <c r="D60" s="106">
        <v>5</v>
      </c>
      <c r="E60" s="106">
        <v>10</v>
      </c>
      <c r="F60" s="106">
        <v>10</v>
      </c>
      <c r="G60" s="106">
        <v>10</v>
      </c>
      <c r="H60" s="106">
        <v>15</v>
      </c>
      <c r="I60" s="106" t="s">
        <v>71</v>
      </c>
    </row>
    <row r="61" spans="2:9" x14ac:dyDescent="0.35">
      <c r="B61" s="283" t="s">
        <v>202</v>
      </c>
      <c r="C61" s="283"/>
      <c r="D61" s="283"/>
    </row>
  </sheetData>
  <sheetProtection algorithmName="SHA-512" hashValue="Z4gWtznrGjBQUjtlPhJOsszCtcCe5tiPa1gxoyOiZr9mnRXyjK47P9n3DpbAPJt4usYsRuU6XwtIvEFPzfX2Qw==" saltValue="C0nbBtu4XhIDI8mSmNcszQ==" spinCount="100000" sheet="1" objects="1" scenarios="1"/>
  <mergeCells count="27">
    <mergeCell ref="B32:B34"/>
    <mergeCell ref="B35:B37"/>
    <mergeCell ref="B41:D41"/>
    <mergeCell ref="F24:G24"/>
    <mergeCell ref="B4:C4"/>
    <mergeCell ref="D6:E6"/>
    <mergeCell ref="F6:G6"/>
    <mergeCell ref="B9:B10"/>
    <mergeCell ref="B12:C12"/>
    <mergeCell ref="D14:E14"/>
    <mergeCell ref="F14:G14"/>
    <mergeCell ref="A2:B2"/>
    <mergeCell ref="B61:D61"/>
    <mergeCell ref="D45:E45"/>
    <mergeCell ref="F45:G45"/>
    <mergeCell ref="B47:B49"/>
    <mergeCell ref="B50:B52"/>
    <mergeCell ref="B53:B55"/>
    <mergeCell ref="B56:B58"/>
    <mergeCell ref="B43:C43"/>
    <mergeCell ref="B16:B17"/>
    <mergeCell ref="B18:B19"/>
    <mergeCell ref="B20:D20"/>
    <mergeCell ref="B22:C22"/>
    <mergeCell ref="D24:E24"/>
    <mergeCell ref="B26:B28"/>
    <mergeCell ref="B29:B31"/>
  </mergeCells>
  <hyperlinks>
    <hyperlink ref="G1" r:id="rId1" location="Trosolwg!C5" display="../../Farming Connect/Workbook/Copy of Gweithlyfr Fferm - Rheoliadau Adnoddau Dwr (Rheoli Llygredd Amaethyddol) (Cymru) 2021 V2_.xlsx - Trosolwg!C5" xr:uid="{2FB8EE93-8143-400F-A1E8-65AF37A9E76B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E100"/>
  <sheetViews>
    <sheetView zoomScale="70" zoomScaleNormal="7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AF1" sqref="AF1"/>
    </sheetView>
  </sheetViews>
  <sheetFormatPr defaultColWidth="9.23046875" defaultRowHeight="15.5" x14ac:dyDescent="0.35"/>
  <cols>
    <col min="1" max="1" width="2.84375" style="16" customWidth="1"/>
    <col min="2" max="2" width="18.4609375" style="16" customWidth="1"/>
    <col min="3" max="3" width="9.23046875" style="16"/>
    <col min="4" max="4" width="30.3828125" style="16" customWidth="1"/>
    <col min="5" max="5" width="13.3828125" style="16" customWidth="1"/>
    <col min="6" max="6" width="11.61328125" style="16" customWidth="1"/>
    <col min="7" max="7" width="47.921875" style="16" customWidth="1"/>
    <col min="8" max="8" width="14.23046875" style="16" customWidth="1"/>
    <col min="9" max="9" width="18.921875" style="16" customWidth="1"/>
    <col min="10" max="10" width="12.3828125" style="16" customWidth="1"/>
    <col min="11" max="11" width="13.53515625" style="16" customWidth="1"/>
    <col min="12" max="12" width="13.921875" style="16" bestFit="1" customWidth="1"/>
    <col min="13" max="13" width="11.69140625" style="16" customWidth="1"/>
    <col min="14" max="14" width="21.61328125" style="16" customWidth="1"/>
    <col min="15" max="15" width="18" style="16" bestFit="1" customWidth="1"/>
    <col min="16" max="16" width="37.53515625" style="16" customWidth="1"/>
    <col min="17" max="17" width="33.07421875" style="16" customWidth="1"/>
    <col min="18" max="18" width="16.84375" customWidth="1"/>
    <col min="19" max="19" width="12.61328125" customWidth="1"/>
    <col min="20" max="20" width="11.4609375" customWidth="1"/>
    <col min="21" max="21" width="3.3828125" hidden="1" customWidth="1"/>
    <col min="22" max="22" width="30.69140625" hidden="1" customWidth="1"/>
    <col min="23" max="23" width="9.15234375" hidden="1" customWidth="1"/>
    <col min="24" max="24" width="7" hidden="1" customWidth="1"/>
    <col min="25" max="25" width="8.15234375" hidden="1" customWidth="1"/>
    <col min="26" max="28" width="16" hidden="1" customWidth="1"/>
    <col min="29" max="29" width="8.69140625" customWidth="1"/>
    <col min="30" max="30" width="9.15234375" customWidth="1"/>
    <col min="32" max="16384" width="9.23046875" style="16"/>
  </cols>
  <sheetData>
    <row r="1" spans="1:28" x14ac:dyDescent="0.35">
      <c r="A1"/>
      <c r="B1" s="31" t="s">
        <v>172</v>
      </c>
      <c r="C1"/>
      <c r="D1"/>
      <c r="E1"/>
      <c r="F1"/>
      <c r="G1"/>
      <c r="H1"/>
      <c r="I1"/>
      <c r="J1"/>
      <c r="K1"/>
      <c r="L1" s="8" t="s">
        <v>170</v>
      </c>
      <c r="M1"/>
      <c r="N1"/>
      <c r="O1"/>
      <c r="P1"/>
    </row>
    <row r="2" spans="1:28" x14ac:dyDescent="0.3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28" ht="15.5" customHeight="1" x14ac:dyDescent="0.35">
      <c r="A3"/>
      <c r="B3" s="295" t="s">
        <v>155</v>
      </c>
      <c r="C3" s="295" t="s">
        <v>156</v>
      </c>
      <c r="D3" s="295" t="s">
        <v>157</v>
      </c>
      <c r="E3" s="296" t="s">
        <v>158</v>
      </c>
      <c r="F3" s="295" t="s">
        <v>159</v>
      </c>
      <c r="G3" s="298" t="s">
        <v>171</v>
      </c>
      <c r="H3" s="298"/>
      <c r="I3" s="298"/>
      <c r="J3" s="298"/>
      <c r="K3" s="298"/>
      <c r="L3" s="295" t="s">
        <v>165</v>
      </c>
      <c r="M3" s="295" t="s">
        <v>166</v>
      </c>
      <c r="N3" s="296" t="s">
        <v>167</v>
      </c>
      <c r="O3" s="295" t="s">
        <v>168</v>
      </c>
      <c r="P3" s="295" t="s">
        <v>169</v>
      </c>
      <c r="Q3" s="291" t="s">
        <v>76</v>
      </c>
      <c r="R3" s="292"/>
      <c r="S3" s="94"/>
      <c r="T3" s="94"/>
    </row>
    <row r="4" spans="1:28" ht="65" customHeight="1" x14ac:dyDescent="0.35">
      <c r="A4"/>
      <c r="B4" s="295"/>
      <c r="C4" s="295"/>
      <c r="D4" s="295"/>
      <c r="E4" s="297"/>
      <c r="F4" s="295"/>
      <c r="G4" s="137" t="s">
        <v>160</v>
      </c>
      <c r="H4" s="137" t="s">
        <v>161</v>
      </c>
      <c r="I4" s="137" t="s">
        <v>162</v>
      </c>
      <c r="J4" s="137" t="s">
        <v>163</v>
      </c>
      <c r="K4" s="137" t="s">
        <v>164</v>
      </c>
      <c r="L4" s="295"/>
      <c r="M4" s="295"/>
      <c r="N4" s="297"/>
      <c r="O4" s="295"/>
      <c r="P4" s="295"/>
      <c r="Q4" s="293"/>
      <c r="R4" s="294"/>
      <c r="S4" s="94" t="s">
        <v>87</v>
      </c>
      <c r="T4" s="94" t="s">
        <v>88</v>
      </c>
      <c r="V4" t="s">
        <v>5</v>
      </c>
      <c r="W4" s="51" t="s">
        <v>49</v>
      </c>
      <c r="Z4" t="s">
        <v>35</v>
      </c>
      <c r="AA4" t="s">
        <v>37</v>
      </c>
      <c r="AB4" t="s">
        <v>36</v>
      </c>
    </row>
    <row r="5" spans="1:28" x14ac:dyDescent="0.35">
      <c r="A5"/>
      <c r="B5" s="87" t="str">
        <f>'1.1Terfyn N y daliad '!B5</f>
        <v>Cae 1</v>
      </c>
      <c r="C5" s="87">
        <f>'1.1Terfyn N y daliad '!C5</f>
        <v>4</v>
      </c>
      <c r="D5" s="87" t="str">
        <f>'3.1 Gofynion optimaidd N ycnwd '!E4</f>
        <v>Porfa</v>
      </c>
      <c r="E5" s="87">
        <f>VLOOKUP(D5,$V$5:$W$38,2,FALSE)</f>
        <v>300</v>
      </c>
      <c r="F5" s="87">
        <f t="shared" ref="F5:F7" si="0">SUM(C5*E5)</f>
        <v>1200</v>
      </c>
      <c r="G5" s="88" t="s">
        <v>138</v>
      </c>
      <c r="H5" s="88">
        <v>10</v>
      </c>
      <c r="I5" s="87">
        <f t="shared" ref="I5:I36" si="1">VLOOKUP(G5,$Z$5:$AB$23,2,FALSE)</f>
        <v>7</v>
      </c>
      <c r="J5" s="89">
        <f t="shared" ref="J5:J36" si="2">VLOOKUP(G5,$Z$5:$AB$23,3,FALSE)</f>
        <v>0.1</v>
      </c>
      <c r="K5" s="87">
        <f>SUM(H5*I5*J5)</f>
        <v>7</v>
      </c>
      <c r="L5" s="88"/>
      <c r="M5" s="87">
        <f>SUM(K5+L5)</f>
        <v>7</v>
      </c>
      <c r="N5" s="87">
        <f>F5-M5</f>
        <v>1193</v>
      </c>
      <c r="O5" s="90" t="str">
        <f>IF(N5&lt;0,"Nmax limit exceeded", "Nmax OK")</f>
        <v>Nmax OK</v>
      </c>
      <c r="P5" s="88"/>
      <c r="Q5" s="11" t="s">
        <v>108</v>
      </c>
      <c r="R5" s="11" t="e">
        <f ca="1">T5/S5</f>
        <v>#DIV/0!</v>
      </c>
      <c r="S5" s="65">
        <f>SUMIF($D$5:$D$100,Q5, $C$5:$C$100)</f>
        <v>0</v>
      </c>
      <c r="T5" s="65">
        <f ca="1">SUMIF($D$5:$D$100,Q5, $M$6:$M$100)</f>
        <v>0</v>
      </c>
      <c r="V5" t="s">
        <v>108</v>
      </c>
      <c r="W5">
        <v>150</v>
      </c>
      <c r="Z5" t="s">
        <v>137</v>
      </c>
      <c r="AA5">
        <v>6</v>
      </c>
      <c r="AB5">
        <v>0.1</v>
      </c>
    </row>
    <row r="6" spans="1:28" x14ac:dyDescent="0.35">
      <c r="A6"/>
      <c r="B6" s="11">
        <f>'1.1Terfyn N y daliad '!B6</f>
        <v>0</v>
      </c>
      <c r="C6" s="11">
        <f>'1.1Terfyn N y daliad '!C6</f>
        <v>0</v>
      </c>
      <c r="D6" s="11" t="str">
        <f>'3.1 Gofynion optimaidd N ycnwd '!E5</f>
        <v>Blank</v>
      </c>
      <c r="E6" s="11">
        <f t="shared" ref="E6:E69" si="3">VLOOKUP(D6,$V$5:$W$38,2,FALSE)</f>
        <v>0</v>
      </c>
      <c r="F6" s="11">
        <f t="shared" si="0"/>
        <v>0</v>
      </c>
      <c r="G6" s="1" t="s">
        <v>4</v>
      </c>
      <c r="H6" s="1"/>
      <c r="I6" s="11">
        <f>VLOOKUP(G6,$Z$5:$AB$23,2,FALSE)</f>
        <v>0</v>
      </c>
      <c r="J6" s="12">
        <f t="shared" si="2"/>
        <v>0</v>
      </c>
      <c r="K6" s="11">
        <f t="shared" ref="K6:K69" si="4">SUM(H6*I6*J6)</f>
        <v>0</v>
      </c>
      <c r="L6" s="1"/>
      <c r="M6" s="11">
        <f t="shared" ref="M6:M69" si="5">SUM(K6+L6)</f>
        <v>0</v>
      </c>
      <c r="N6" s="11">
        <f t="shared" ref="N6:N69" si="6">F6-M6</f>
        <v>0</v>
      </c>
      <c r="O6" s="13" t="str">
        <f t="shared" ref="O6:O69" si="7">IF(N6&lt;0,"Nmax limit exceeded", "Nmax OK")</f>
        <v>Nmax OK</v>
      </c>
      <c r="P6" s="1"/>
      <c r="Q6" s="11" t="s">
        <v>109</v>
      </c>
      <c r="R6" s="11" t="e">
        <f t="shared" ref="R6:R36" ca="1" si="8">T6/S6</f>
        <v>#DIV/0!</v>
      </c>
      <c r="S6" s="65">
        <f t="shared" ref="S6:S34" si="9">SUMIF($D$5:$D$100,Q6, $C$5:$C$100)</f>
        <v>0</v>
      </c>
      <c r="T6" s="65">
        <f ca="1">SUMIF($D$5:$D$100,Q6, $M$6:$M$100)</f>
        <v>0</v>
      </c>
      <c r="V6" t="s">
        <v>109</v>
      </c>
      <c r="W6">
        <v>220</v>
      </c>
      <c r="Z6" t="s">
        <v>138</v>
      </c>
      <c r="AA6">
        <v>7</v>
      </c>
      <c r="AB6">
        <v>0.1</v>
      </c>
    </row>
    <row r="7" spans="1:28" x14ac:dyDescent="0.35">
      <c r="A7"/>
      <c r="B7" s="11">
        <f>'1.1Terfyn N y daliad '!B7</f>
        <v>0</v>
      </c>
      <c r="C7" s="11">
        <f>'1.1Terfyn N y daliad '!C7</f>
        <v>0</v>
      </c>
      <c r="D7" s="11" t="str">
        <f>'3.1 Gofynion optimaidd N ycnwd '!E6</f>
        <v>Blank</v>
      </c>
      <c r="E7" s="11">
        <f t="shared" si="3"/>
        <v>0</v>
      </c>
      <c r="F7" s="11">
        <f t="shared" si="0"/>
        <v>0</v>
      </c>
      <c r="G7" s="1" t="s">
        <v>4</v>
      </c>
      <c r="H7" s="1"/>
      <c r="I7" s="11">
        <f t="shared" si="1"/>
        <v>0</v>
      </c>
      <c r="J7" s="12">
        <f t="shared" si="2"/>
        <v>0</v>
      </c>
      <c r="K7" s="11">
        <f t="shared" si="4"/>
        <v>0</v>
      </c>
      <c r="L7" s="1"/>
      <c r="M7" s="11">
        <f t="shared" si="5"/>
        <v>0</v>
      </c>
      <c r="N7" s="11">
        <f t="shared" si="6"/>
        <v>0</v>
      </c>
      <c r="O7" s="13" t="str">
        <f t="shared" si="7"/>
        <v>Nmax OK</v>
      </c>
      <c r="P7" s="1"/>
      <c r="Q7" s="11" t="s">
        <v>110</v>
      </c>
      <c r="R7" s="11" t="e">
        <f t="shared" ca="1" si="8"/>
        <v>#DIV/0!</v>
      </c>
      <c r="S7" s="65">
        <f t="shared" si="9"/>
        <v>0</v>
      </c>
      <c r="T7" s="65">
        <f ca="1">SUMIF($D$5:$D$100,Q7, $M$6:$M$100)</f>
        <v>0</v>
      </c>
      <c r="V7" t="s">
        <v>110</v>
      </c>
      <c r="W7">
        <v>350</v>
      </c>
      <c r="Z7" t="s">
        <v>139</v>
      </c>
      <c r="AA7">
        <v>7</v>
      </c>
      <c r="AB7">
        <v>0.1</v>
      </c>
    </row>
    <row r="8" spans="1:28" ht="15.5" customHeight="1" x14ac:dyDescent="0.35">
      <c r="A8"/>
      <c r="B8" s="11">
        <f>'1.1Terfyn N y daliad '!B8</f>
        <v>0</v>
      </c>
      <c r="C8" s="11">
        <f>'1.1Terfyn N y daliad '!C8</f>
        <v>0</v>
      </c>
      <c r="D8" s="11" t="str">
        <f>'3.1 Gofynion optimaidd N ycnwd '!E7</f>
        <v>Blank</v>
      </c>
      <c r="E8" s="11">
        <f t="shared" si="3"/>
        <v>0</v>
      </c>
      <c r="F8" s="11">
        <f t="shared" ref="F8:F69" si="10">SUM(C8*E8)</f>
        <v>0</v>
      </c>
      <c r="G8" s="1" t="s">
        <v>4</v>
      </c>
      <c r="H8" s="1"/>
      <c r="I8" s="11">
        <f t="shared" si="1"/>
        <v>0</v>
      </c>
      <c r="J8" s="12">
        <f t="shared" si="2"/>
        <v>0</v>
      </c>
      <c r="K8" s="11">
        <f t="shared" si="4"/>
        <v>0</v>
      </c>
      <c r="L8" s="1"/>
      <c r="M8" s="11">
        <f t="shared" si="5"/>
        <v>0</v>
      </c>
      <c r="N8" s="11">
        <f t="shared" si="6"/>
        <v>0</v>
      </c>
      <c r="O8" s="13" t="str">
        <f t="shared" si="7"/>
        <v>Nmax OK</v>
      </c>
      <c r="P8" s="1"/>
      <c r="Q8" s="11" t="s">
        <v>111</v>
      </c>
      <c r="R8" s="11" t="e">
        <f t="shared" ca="1" si="8"/>
        <v>#DIV/0!</v>
      </c>
      <c r="S8" s="65">
        <f t="shared" si="9"/>
        <v>0</v>
      </c>
      <c r="T8" s="65">
        <f ca="1">SUMIF($D$5:$D$100,Q8, $M$6:$M$100)</f>
        <v>0</v>
      </c>
      <c r="V8" t="s">
        <v>111</v>
      </c>
      <c r="W8">
        <v>350</v>
      </c>
      <c r="Z8" t="s">
        <v>140</v>
      </c>
      <c r="AA8">
        <v>6.5</v>
      </c>
      <c r="AB8">
        <v>0.3</v>
      </c>
    </row>
    <row r="9" spans="1:28" x14ac:dyDescent="0.35">
      <c r="A9"/>
      <c r="B9" s="11">
        <f>'1.1Terfyn N y daliad '!B9</f>
        <v>0</v>
      </c>
      <c r="C9" s="11">
        <f>'1.1Terfyn N y daliad '!C9</f>
        <v>0</v>
      </c>
      <c r="D9" s="11" t="str">
        <f>'3.1 Gofynion optimaidd N ycnwd '!E8</f>
        <v>Blank</v>
      </c>
      <c r="E9" s="11">
        <f t="shared" si="3"/>
        <v>0</v>
      </c>
      <c r="F9" s="11">
        <f t="shared" si="10"/>
        <v>0</v>
      </c>
      <c r="G9" s="1" t="s">
        <v>4</v>
      </c>
      <c r="H9" s="1"/>
      <c r="I9" s="11">
        <f t="shared" si="1"/>
        <v>0</v>
      </c>
      <c r="J9" s="12">
        <f t="shared" si="2"/>
        <v>0</v>
      </c>
      <c r="K9" s="11">
        <f t="shared" si="4"/>
        <v>0</v>
      </c>
      <c r="L9" s="1"/>
      <c r="M9" s="11">
        <f t="shared" si="5"/>
        <v>0</v>
      </c>
      <c r="N9" s="11">
        <f t="shared" si="6"/>
        <v>0</v>
      </c>
      <c r="O9" s="13" t="str">
        <f t="shared" si="7"/>
        <v>Nmax OK</v>
      </c>
      <c r="P9" s="1"/>
      <c r="Q9" s="11" t="s">
        <v>112</v>
      </c>
      <c r="R9" s="11" t="e">
        <f t="shared" si="8"/>
        <v>#DIV/0!</v>
      </c>
      <c r="S9" s="65">
        <f t="shared" si="9"/>
        <v>0</v>
      </c>
      <c r="T9" s="65">
        <f t="shared" ref="T9:T17" si="11">SUMIF($D$5:$D$100,Q9, $M$5:$M$100)</f>
        <v>0</v>
      </c>
      <c r="V9" t="s">
        <v>112</v>
      </c>
      <c r="W9">
        <v>350</v>
      </c>
      <c r="Z9" t="s">
        <v>141</v>
      </c>
      <c r="AA9">
        <v>7</v>
      </c>
      <c r="AB9">
        <v>0.1</v>
      </c>
    </row>
    <row r="10" spans="1:28" x14ac:dyDescent="0.35">
      <c r="A10"/>
      <c r="B10" s="11">
        <f>'1.1Terfyn N y daliad '!B10</f>
        <v>0</v>
      </c>
      <c r="C10" s="11">
        <f>'1.1Terfyn N y daliad '!C10</f>
        <v>0</v>
      </c>
      <c r="D10" s="11" t="str">
        <f>'3.1 Gofynion optimaidd N ycnwd '!E9</f>
        <v>Blank</v>
      </c>
      <c r="E10" s="11">
        <f t="shared" si="3"/>
        <v>0</v>
      </c>
      <c r="F10" s="11">
        <f t="shared" si="10"/>
        <v>0</v>
      </c>
      <c r="G10" s="1" t="s">
        <v>4</v>
      </c>
      <c r="H10" s="1"/>
      <c r="I10" s="11">
        <f t="shared" si="1"/>
        <v>0</v>
      </c>
      <c r="J10" s="12">
        <f t="shared" si="2"/>
        <v>0</v>
      </c>
      <c r="K10" s="11">
        <f t="shared" si="4"/>
        <v>0</v>
      </c>
      <c r="L10" s="1"/>
      <c r="M10" s="11">
        <f t="shared" si="5"/>
        <v>0</v>
      </c>
      <c r="N10" s="11">
        <f t="shared" si="6"/>
        <v>0</v>
      </c>
      <c r="O10" s="13" t="str">
        <f t="shared" si="7"/>
        <v>Nmax OK</v>
      </c>
      <c r="P10" s="1"/>
      <c r="Q10" s="11" t="s">
        <v>11</v>
      </c>
      <c r="R10" s="11" t="e">
        <f t="shared" si="8"/>
        <v>#DIV/0!</v>
      </c>
      <c r="S10" s="65">
        <f t="shared" si="9"/>
        <v>0</v>
      </c>
      <c r="T10" s="65">
        <f t="shared" si="11"/>
        <v>0</v>
      </c>
      <c r="V10" t="s">
        <v>11</v>
      </c>
      <c r="W10">
        <v>350</v>
      </c>
      <c r="Z10" t="s">
        <v>142</v>
      </c>
      <c r="AA10">
        <v>19</v>
      </c>
      <c r="AB10">
        <v>0.3</v>
      </c>
    </row>
    <row r="11" spans="1:28" x14ac:dyDescent="0.35">
      <c r="A11"/>
      <c r="B11" s="11">
        <f>'1.1Terfyn N y daliad '!B11</f>
        <v>0</v>
      </c>
      <c r="C11" s="11">
        <f>'1.1Terfyn N y daliad '!C11</f>
        <v>0</v>
      </c>
      <c r="D11" s="11" t="str">
        <f>'3.1 Gofynion optimaidd N ycnwd '!E10</f>
        <v>Blank</v>
      </c>
      <c r="E11" s="11">
        <f t="shared" si="3"/>
        <v>0</v>
      </c>
      <c r="F11" s="11">
        <f t="shared" si="10"/>
        <v>0</v>
      </c>
      <c r="G11" s="1" t="s">
        <v>4</v>
      </c>
      <c r="H11" s="1"/>
      <c r="I11" s="11">
        <f t="shared" si="1"/>
        <v>0</v>
      </c>
      <c r="J11" s="12">
        <f t="shared" si="2"/>
        <v>0</v>
      </c>
      <c r="K11" s="11">
        <f t="shared" si="4"/>
        <v>0</v>
      </c>
      <c r="L11" s="1"/>
      <c r="M11" s="11">
        <f t="shared" si="5"/>
        <v>0</v>
      </c>
      <c r="N11" s="11">
        <f t="shared" si="6"/>
        <v>0</v>
      </c>
      <c r="O11" s="13" t="str">
        <f t="shared" si="7"/>
        <v>Nmax OK</v>
      </c>
      <c r="P11" s="1"/>
      <c r="Q11" s="11" t="s">
        <v>113</v>
      </c>
      <c r="R11" s="11" t="e">
        <f t="shared" si="8"/>
        <v>#DIV/0!</v>
      </c>
      <c r="S11" s="65">
        <f t="shared" si="9"/>
        <v>0</v>
      </c>
      <c r="T11" s="65">
        <f t="shared" si="11"/>
        <v>0</v>
      </c>
      <c r="V11" t="s">
        <v>113</v>
      </c>
      <c r="W11">
        <v>350</v>
      </c>
      <c r="Z11" t="s">
        <v>143</v>
      </c>
      <c r="AA11">
        <v>10</v>
      </c>
      <c r="AB11">
        <v>0.3</v>
      </c>
    </row>
    <row r="12" spans="1:28" x14ac:dyDescent="0.35">
      <c r="A12"/>
      <c r="B12" s="11">
        <f>'1.1Terfyn N y daliad '!B12</f>
        <v>0</v>
      </c>
      <c r="C12" s="11">
        <f>'1.1Terfyn N y daliad '!C12</f>
        <v>0</v>
      </c>
      <c r="D12" s="11" t="str">
        <f>'3.1 Gofynion optimaidd N ycnwd '!E11</f>
        <v>Blank</v>
      </c>
      <c r="E12" s="11">
        <f t="shared" si="3"/>
        <v>0</v>
      </c>
      <c r="F12" s="11">
        <f t="shared" si="10"/>
        <v>0</v>
      </c>
      <c r="G12" s="1" t="s">
        <v>4</v>
      </c>
      <c r="H12" s="1"/>
      <c r="I12" s="11">
        <f t="shared" si="1"/>
        <v>0</v>
      </c>
      <c r="J12" s="12">
        <f t="shared" si="2"/>
        <v>0</v>
      </c>
      <c r="K12" s="11">
        <f t="shared" si="4"/>
        <v>0</v>
      </c>
      <c r="L12" s="1"/>
      <c r="M12" s="11">
        <f t="shared" si="5"/>
        <v>0</v>
      </c>
      <c r="N12" s="11">
        <f t="shared" si="6"/>
        <v>0</v>
      </c>
      <c r="O12" s="13" t="str">
        <f t="shared" si="7"/>
        <v>Nmax OK</v>
      </c>
      <c r="P12" s="1"/>
      <c r="Q12" s="11" t="s">
        <v>114</v>
      </c>
      <c r="R12" s="11" t="e">
        <f t="shared" si="8"/>
        <v>#DIV/0!</v>
      </c>
      <c r="S12" s="65">
        <f t="shared" si="9"/>
        <v>0</v>
      </c>
      <c r="T12" s="65">
        <f t="shared" si="11"/>
        <v>0</v>
      </c>
      <c r="V12" t="s">
        <v>114</v>
      </c>
      <c r="W12">
        <v>150</v>
      </c>
      <c r="Z12" t="s">
        <v>144</v>
      </c>
      <c r="AA12">
        <v>2.6</v>
      </c>
      <c r="AB12">
        <v>0.4</v>
      </c>
    </row>
    <row r="13" spans="1:28" x14ac:dyDescent="0.35">
      <c r="A13"/>
      <c r="B13" s="11">
        <f>'1.1Terfyn N y daliad '!B13</f>
        <v>0</v>
      </c>
      <c r="C13" s="11">
        <f>'1.1Terfyn N y daliad '!C13</f>
        <v>0</v>
      </c>
      <c r="D13" s="11" t="str">
        <f>'3.1 Gofynion optimaidd N ycnwd '!E12</f>
        <v>Blank</v>
      </c>
      <c r="E13" s="11">
        <f t="shared" si="3"/>
        <v>0</v>
      </c>
      <c r="F13" s="11">
        <f t="shared" si="10"/>
        <v>0</v>
      </c>
      <c r="G13" s="1" t="s">
        <v>4</v>
      </c>
      <c r="H13" s="1"/>
      <c r="I13" s="11">
        <f t="shared" si="1"/>
        <v>0</v>
      </c>
      <c r="J13" s="12">
        <f t="shared" si="2"/>
        <v>0</v>
      </c>
      <c r="K13" s="11">
        <f t="shared" si="4"/>
        <v>0</v>
      </c>
      <c r="L13" s="1"/>
      <c r="M13" s="11">
        <f t="shared" si="5"/>
        <v>0</v>
      </c>
      <c r="N13" s="11">
        <f t="shared" si="6"/>
        <v>0</v>
      </c>
      <c r="O13" s="13" t="str">
        <f t="shared" si="7"/>
        <v>Nmax OK</v>
      </c>
      <c r="P13" s="1"/>
      <c r="Q13" s="11" t="s">
        <v>115</v>
      </c>
      <c r="R13" s="11" t="e">
        <f t="shared" si="8"/>
        <v>#DIV/0!</v>
      </c>
      <c r="S13" s="65">
        <f t="shared" si="9"/>
        <v>0</v>
      </c>
      <c r="T13" s="65">
        <f t="shared" si="11"/>
        <v>0</v>
      </c>
      <c r="V13" t="s">
        <v>115</v>
      </c>
      <c r="W13">
        <v>250</v>
      </c>
      <c r="Z13" t="s">
        <v>145</v>
      </c>
      <c r="AA13">
        <v>3.6</v>
      </c>
      <c r="AB13">
        <v>0.5</v>
      </c>
    </row>
    <row r="14" spans="1:28" x14ac:dyDescent="0.35">
      <c r="A14"/>
      <c r="B14" s="11">
        <f>'1.1Terfyn N y daliad '!B14</f>
        <v>0</v>
      </c>
      <c r="C14" s="11">
        <f>'1.1Terfyn N y daliad '!C14</f>
        <v>0</v>
      </c>
      <c r="D14" s="11" t="str">
        <f>'3.1 Gofynion optimaidd N ycnwd '!E13</f>
        <v>Blank</v>
      </c>
      <c r="E14" s="11">
        <f t="shared" si="3"/>
        <v>0</v>
      </c>
      <c r="F14" s="11">
        <f t="shared" si="10"/>
        <v>0</v>
      </c>
      <c r="G14" s="1" t="s">
        <v>4</v>
      </c>
      <c r="H14" s="1"/>
      <c r="I14" s="11">
        <f t="shared" si="1"/>
        <v>0</v>
      </c>
      <c r="J14" s="12">
        <f t="shared" si="2"/>
        <v>0</v>
      </c>
      <c r="K14" s="11">
        <f t="shared" si="4"/>
        <v>0</v>
      </c>
      <c r="L14" s="1"/>
      <c r="M14" s="11">
        <f t="shared" si="5"/>
        <v>0</v>
      </c>
      <c r="N14" s="11">
        <f t="shared" si="6"/>
        <v>0</v>
      </c>
      <c r="O14" s="13" t="str">
        <f t="shared" si="7"/>
        <v>Nmax OK</v>
      </c>
      <c r="P14" s="1"/>
      <c r="Q14" s="11" t="s">
        <v>116</v>
      </c>
      <c r="R14" s="11" t="e">
        <f t="shared" si="8"/>
        <v>#DIV/0!</v>
      </c>
      <c r="S14" s="65">
        <f t="shared" si="9"/>
        <v>0</v>
      </c>
      <c r="T14" s="65">
        <f t="shared" si="11"/>
        <v>0</v>
      </c>
      <c r="V14" t="s">
        <v>116</v>
      </c>
      <c r="W14">
        <v>250</v>
      </c>
      <c r="Z14" t="s">
        <v>146</v>
      </c>
      <c r="AA14">
        <v>1.5</v>
      </c>
      <c r="AB14">
        <v>0.4</v>
      </c>
    </row>
    <row r="15" spans="1:28" x14ac:dyDescent="0.35">
      <c r="A15"/>
      <c r="B15" s="11">
        <f>'1.1Terfyn N y daliad '!B15</f>
        <v>0</v>
      </c>
      <c r="C15" s="11">
        <f>'1.1Terfyn N y daliad '!C15</f>
        <v>0</v>
      </c>
      <c r="D15" s="11" t="str">
        <f>'3.1 Gofynion optimaidd N ycnwd '!E14</f>
        <v>Blank</v>
      </c>
      <c r="E15" s="11">
        <f t="shared" si="3"/>
        <v>0</v>
      </c>
      <c r="F15" s="11">
        <f t="shared" si="10"/>
        <v>0</v>
      </c>
      <c r="G15" s="1" t="s">
        <v>4</v>
      </c>
      <c r="H15" s="1"/>
      <c r="I15" s="11">
        <f t="shared" si="1"/>
        <v>0</v>
      </c>
      <c r="J15" s="12">
        <f t="shared" si="2"/>
        <v>0</v>
      </c>
      <c r="K15" s="11">
        <f t="shared" si="4"/>
        <v>0</v>
      </c>
      <c r="L15" s="1"/>
      <c r="M15" s="11">
        <f t="shared" si="5"/>
        <v>0</v>
      </c>
      <c r="N15" s="11">
        <f t="shared" si="6"/>
        <v>0</v>
      </c>
      <c r="O15" s="13" t="str">
        <f t="shared" si="7"/>
        <v>Nmax OK</v>
      </c>
      <c r="P15" s="1"/>
      <c r="Q15" s="11" t="s">
        <v>117</v>
      </c>
      <c r="R15" s="11" t="e">
        <f t="shared" si="8"/>
        <v>#DIV/0!</v>
      </c>
      <c r="S15" s="65">
        <f t="shared" si="9"/>
        <v>0</v>
      </c>
      <c r="T15" s="65">
        <f t="shared" si="11"/>
        <v>0</v>
      </c>
      <c r="V15" t="s">
        <v>117</v>
      </c>
      <c r="W15">
        <v>250</v>
      </c>
      <c r="Z15" t="s">
        <v>147</v>
      </c>
      <c r="AA15">
        <v>2</v>
      </c>
      <c r="AB15">
        <v>0.4</v>
      </c>
    </row>
    <row r="16" spans="1:28" x14ac:dyDescent="0.35">
      <c r="A16"/>
      <c r="B16" s="11">
        <f>'1.1Terfyn N y daliad '!B16</f>
        <v>0</v>
      </c>
      <c r="C16" s="11">
        <f>'1.1Terfyn N y daliad '!C16</f>
        <v>0</v>
      </c>
      <c r="D16" s="11" t="str">
        <f>'3.1 Gofynion optimaidd N ycnwd '!E15</f>
        <v>Blank</v>
      </c>
      <c r="E16" s="11">
        <f t="shared" si="3"/>
        <v>0</v>
      </c>
      <c r="F16" s="11">
        <f t="shared" si="10"/>
        <v>0</v>
      </c>
      <c r="G16" s="1" t="s">
        <v>4</v>
      </c>
      <c r="H16" s="1"/>
      <c r="I16" s="11">
        <f t="shared" si="1"/>
        <v>0</v>
      </c>
      <c r="J16" s="12">
        <f t="shared" si="2"/>
        <v>0</v>
      </c>
      <c r="K16" s="11">
        <f t="shared" si="4"/>
        <v>0</v>
      </c>
      <c r="L16" s="1"/>
      <c r="M16" s="11">
        <f t="shared" si="5"/>
        <v>0</v>
      </c>
      <c r="N16" s="11">
        <f t="shared" si="6"/>
        <v>0</v>
      </c>
      <c r="O16" s="13" t="str">
        <f t="shared" si="7"/>
        <v>Nmax OK</v>
      </c>
      <c r="P16" s="1"/>
      <c r="Q16" s="11" t="s">
        <v>118</v>
      </c>
      <c r="R16" s="11" t="e">
        <f t="shared" si="8"/>
        <v>#DIV/0!</v>
      </c>
      <c r="S16" s="65">
        <f t="shared" si="9"/>
        <v>0</v>
      </c>
      <c r="T16" s="65">
        <f t="shared" si="11"/>
        <v>0</v>
      </c>
      <c r="V16" t="s">
        <v>118</v>
      </c>
      <c r="W16">
        <v>0</v>
      </c>
      <c r="Z16" t="s">
        <v>148</v>
      </c>
      <c r="AA16">
        <v>3</v>
      </c>
      <c r="AB16">
        <v>0.4</v>
      </c>
    </row>
    <row r="17" spans="1:28" x14ac:dyDescent="0.35">
      <c r="A17"/>
      <c r="B17" s="11">
        <f>'1.1Terfyn N y daliad '!B17</f>
        <v>0</v>
      </c>
      <c r="C17" s="11">
        <f>'1.1Terfyn N y daliad '!C17</f>
        <v>0</v>
      </c>
      <c r="D17" s="11" t="str">
        <f>'3.1 Gofynion optimaidd N ycnwd '!E16</f>
        <v>Blank</v>
      </c>
      <c r="E17" s="11">
        <f t="shared" si="3"/>
        <v>0</v>
      </c>
      <c r="F17" s="11">
        <f t="shared" si="10"/>
        <v>0</v>
      </c>
      <c r="G17" s="1" t="s">
        <v>4</v>
      </c>
      <c r="H17" s="1"/>
      <c r="I17" s="11">
        <f t="shared" si="1"/>
        <v>0</v>
      </c>
      <c r="J17" s="12">
        <f t="shared" si="2"/>
        <v>0</v>
      </c>
      <c r="K17" s="11">
        <f t="shared" si="4"/>
        <v>0</v>
      </c>
      <c r="L17" s="1"/>
      <c r="M17" s="11">
        <f t="shared" si="5"/>
        <v>0</v>
      </c>
      <c r="N17" s="11">
        <f t="shared" si="6"/>
        <v>0</v>
      </c>
      <c r="O17" s="13" t="str">
        <f t="shared" si="7"/>
        <v>Nmax OK</v>
      </c>
      <c r="P17" s="1"/>
      <c r="Q17" s="11" t="s">
        <v>119</v>
      </c>
      <c r="R17" s="11" t="e">
        <f t="shared" si="8"/>
        <v>#DIV/0!</v>
      </c>
      <c r="S17" s="65">
        <f t="shared" si="9"/>
        <v>0</v>
      </c>
      <c r="T17" s="65">
        <f t="shared" si="11"/>
        <v>0</v>
      </c>
      <c r="V17" t="s">
        <v>119</v>
      </c>
      <c r="W17">
        <v>150</v>
      </c>
      <c r="Z17" t="s">
        <v>149</v>
      </c>
      <c r="AA17">
        <v>4</v>
      </c>
      <c r="AB17">
        <v>0.4</v>
      </c>
    </row>
    <row r="18" spans="1:28" x14ac:dyDescent="0.35">
      <c r="A18"/>
      <c r="B18" s="11">
        <f>'1.1Terfyn N y daliad '!B18</f>
        <v>0</v>
      </c>
      <c r="C18" s="11">
        <f>'1.1Terfyn N y daliad '!C18</f>
        <v>0</v>
      </c>
      <c r="D18" s="11" t="str">
        <f>'3.1 Gofynion optimaidd N ycnwd '!E17</f>
        <v>Blank</v>
      </c>
      <c r="E18" s="11">
        <f t="shared" si="3"/>
        <v>0</v>
      </c>
      <c r="F18" s="11">
        <f t="shared" si="10"/>
        <v>0</v>
      </c>
      <c r="G18" s="1" t="s">
        <v>4</v>
      </c>
      <c r="H18" s="1"/>
      <c r="I18" s="11">
        <f t="shared" si="1"/>
        <v>0</v>
      </c>
      <c r="J18" s="12">
        <f t="shared" si="2"/>
        <v>0</v>
      </c>
      <c r="K18" s="11">
        <f t="shared" si="4"/>
        <v>0</v>
      </c>
      <c r="L18" s="1"/>
      <c r="M18" s="11">
        <f t="shared" si="5"/>
        <v>0</v>
      </c>
      <c r="N18" s="11">
        <f t="shared" si="6"/>
        <v>0</v>
      </c>
      <c r="O18" s="13" t="str">
        <f t="shared" si="7"/>
        <v>Nmax OK</v>
      </c>
      <c r="P18" s="1"/>
      <c r="Q18" s="11" t="s">
        <v>120</v>
      </c>
      <c r="R18" s="11" t="e">
        <f t="shared" si="8"/>
        <v>#DIV/0!</v>
      </c>
      <c r="S18" s="65">
        <f>SUMIF($D$6:$D$100,Q18, $C$6:$C$100)</f>
        <v>0</v>
      </c>
      <c r="T18" s="65">
        <f>SUMIF($D$6:$D$100,Q18, $M$6:$M$100)</f>
        <v>0</v>
      </c>
      <c r="V18" t="s">
        <v>120</v>
      </c>
      <c r="W18">
        <v>300</v>
      </c>
      <c r="Z18" t="s">
        <v>150</v>
      </c>
      <c r="AA18">
        <v>3.6</v>
      </c>
      <c r="AB18">
        <v>0.5</v>
      </c>
    </row>
    <row r="19" spans="1:28" x14ac:dyDescent="0.35">
      <c r="A19"/>
      <c r="B19" s="11">
        <f>'1.1Terfyn N y daliad '!B19</f>
        <v>0</v>
      </c>
      <c r="C19" s="11">
        <f>'1.1Terfyn N y daliad '!C19</f>
        <v>0</v>
      </c>
      <c r="D19" s="11" t="str">
        <f>'3.1 Gofynion optimaidd N ycnwd '!E18</f>
        <v>Blank</v>
      </c>
      <c r="E19" s="11">
        <f t="shared" si="3"/>
        <v>0</v>
      </c>
      <c r="F19" s="11">
        <f t="shared" si="10"/>
        <v>0</v>
      </c>
      <c r="G19" s="1" t="s">
        <v>4</v>
      </c>
      <c r="H19" s="1"/>
      <c r="I19" s="11">
        <f t="shared" si="1"/>
        <v>0</v>
      </c>
      <c r="J19" s="12">
        <f t="shared" si="2"/>
        <v>0</v>
      </c>
      <c r="K19" s="11">
        <f t="shared" si="4"/>
        <v>0</v>
      </c>
      <c r="L19" s="1"/>
      <c r="M19" s="11">
        <f t="shared" si="5"/>
        <v>0</v>
      </c>
      <c r="N19" s="11">
        <f t="shared" si="6"/>
        <v>0</v>
      </c>
      <c r="O19" s="13" t="str">
        <f t="shared" si="7"/>
        <v>Nmax OK</v>
      </c>
      <c r="P19" s="1"/>
      <c r="Q19" s="11" t="s">
        <v>121</v>
      </c>
      <c r="R19" s="11" t="e">
        <f t="shared" si="8"/>
        <v>#DIV/0!</v>
      </c>
      <c r="S19" s="65">
        <f t="shared" si="9"/>
        <v>0</v>
      </c>
      <c r="T19" s="65">
        <f t="shared" ref="T19:T34" si="12">SUMIF($D$5:$D$100,Q19, $M$5:$M$100)</f>
        <v>0</v>
      </c>
      <c r="V19" s="138" t="s">
        <v>173</v>
      </c>
      <c r="W19" s="139">
        <v>300</v>
      </c>
      <c r="Z19" t="s">
        <v>151</v>
      </c>
      <c r="AA19">
        <v>5</v>
      </c>
      <c r="AB19">
        <v>0.5</v>
      </c>
    </row>
    <row r="20" spans="1:28" x14ac:dyDescent="0.35">
      <c r="A20"/>
      <c r="B20" s="11">
        <f>'1.1Terfyn N y daliad '!B20</f>
        <v>0</v>
      </c>
      <c r="C20" s="11">
        <f>'1.1Terfyn N y daliad '!C20</f>
        <v>0</v>
      </c>
      <c r="D20" s="11" t="str">
        <f>'3.1 Gofynion optimaidd N ycnwd '!E19</f>
        <v>Blank</v>
      </c>
      <c r="E20" s="11">
        <f t="shared" si="3"/>
        <v>0</v>
      </c>
      <c r="F20" s="11">
        <f t="shared" si="10"/>
        <v>0</v>
      </c>
      <c r="G20" s="1" t="s">
        <v>4</v>
      </c>
      <c r="H20" s="1"/>
      <c r="I20" s="11">
        <f t="shared" si="1"/>
        <v>0</v>
      </c>
      <c r="J20" s="12">
        <f t="shared" si="2"/>
        <v>0</v>
      </c>
      <c r="K20" s="11">
        <f t="shared" si="4"/>
        <v>0</v>
      </c>
      <c r="L20" s="1"/>
      <c r="M20" s="11">
        <f t="shared" si="5"/>
        <v>0</v>
      </c>
      <c r="N20" s="11">
        <f t="shared" si="6"/>
        <v>0</v>
      </c>
      <c r="O20" s="13" t="str">
        <f t="shared" si="7"/>
        <v>Nmax OK</v>
      </c>
      <c r="P20" s="1"/>
      <c r="Q20" s="11" t="s">
        <v>122</v>
      </c>
      <c r="R20" s="11" t="e">
        <f t="shared" si="8"/>
        <v>#DIV/0!</v>
      </c>
      <c r="S20" s="65">
        <f t="shared" si="9"/>
        <v>0</v>
      </c>
      <c r="T20" s="65">
        <f t="shared" si="12"/>
        <v>0</v>
      </c>
      <c r="V20" s="138" t="s">
        <v>175</v>
      </c>
      <c r="W20" s="139">
        <v>340</v>
      </c>
      <c r="Z20" s="136" t="s">
        <v>152</v>
      </c>
      <c r="AA20">
        <v>0.5</v>
      </c>
      <c r="AB20">
        <v>0.1</v>
      </c>
    </row>
    <row r="21" spans="1:28" x14ac:dyDescent="0.35">
      <c r="A21"/>
      <c r="B21" s="11">
        <f>'1.1Terfyn N y daliad '!B21</f>
        <v>0</v>
      </c>
      <c r="C21" s="11">
        <f>'1.1Terfyn N y daliad '!C21</f>
        <v>0</v>
      </c>
      <c r="D21" s="11" t="str">
        <f>'3.1 Gofynion optimaidd N ycnwd '!E20</f>
        <v>Blank</v>
      </c>
      <c r="E21" s="11">
        <f t="shared" si="3"/>
        <v>0</v>
      </c>
      <c r="F21" s="11">
        <f t="shared" si="10"/>
        <v>0</v>
      </c>
      <c r="G21" s="1" t="s">
        <v>4</v>
      </c>
      <c r="H21" s="1"/>
      <c r="I21" s="11">
        <f t="shared" si="1"/>
        <v>0</v>
      </c>
      <c r="J21" s="12">
        <f t="shared" si="2"/>
        <v>0</v>
      </c>
      <c r="K21" s="11">
        <f t="shared" si="4"/>
        <v>0</v>
      </c>
      <c r="L21" s="1"/>
      <c r="M21" s="11">
        <f t="shared" si="5"/>
        <v>0</v>
      </c>
      <c r="N21" s="11">
        <f t="shared" si="6"/>
        <v>0</v>
      </c>
      <c r="O21" s="13" t="str">
        <f t="shared" si="7"/>
        <v>Nmax OK</v>
      </c>
      <c r="P21" s="1"/>
      <c r="Q21" s="11" t="s">
        <v>123</v>
      </c>
      <c r="R21" s="11" t="e">
        <f t="shared" si="8"/>
        <v>#DIV/0!</v>
      </c>
      <c r="S21" s="65">
        <f t="shared" si="9"/>
        <v>0</v>
      </c>
      <c r="T21" s="65">
        <f t="shared" si="12"/>
        <v>0</v>
      </c>
      <c r="V21" t="s">
        <v>121</v>
      </c>
      <c r="W21">
        <v>350</v>
      </c>
      <c r="Z21" t="s">
        <v>153</v>
      </c>
      <c r="AA21">
        <v>6</v>
      </c>
    </row>
    <row r="22" spans="1:28" x14ac:dyDescent="0.35">
      <c r="A22"/>
      <c r="B22" s="11">
        <f>'1.1Terfyn N y daliad '!B22</f>
        <v>0</v>
      </c>
      <c r="C22" s="11">
        <f>'1.1Terfyn N y daliad '!C22</f>
        <v>0</v>
      </c>
      <c r="D22" s="11" t="str">
        <f>'3.1 Gofynion optimaidd N ycnwd '!E21</f>
        <v>Blank</v>
      </c>
      <c r="E22" s="11">
        <f t="shared" si="3"/>
        <v>0</v>
      </c>
      <c r="F22" s="11">
        <f t="shared" si="10"/>
        <v>0</v>
      </c>
      <c r="G22" s="1" t="s">
        <v>4</v>
      </c>
      <c r="H22" s="1"/>
      <c r="I22" s="11">
        <f t="shared" si="1"/>
        <v>0</v>
      </c>
      <c r="J22" s="12">
        <f t="shared" si="2"/>
        <v>0</v>
      </c>
      <c r="K22" s="11">
        <f t="shared" si="4"/>
        <v>0</v>
      </c>
      <c r="L22" s="1"/>
      <c r="M22" s="11">
        <f t="shared" si="5"/>
        <v>0</v>
      </c>
      <c r="N22" s="11">
        <f t="shared" si="6"/>
        <v>0</v>
      </c>
      <c r="O22" s="13" t="str">
        <f t="shared" si="7"/>
        <v>Nmax OK</v>
      </c>
      <c r="P22" s="1"/>
      <c r="Q22" s="11" t="s">
        <v>124</v>
      </c>
      <c r="R22" s="11" t="e">
        <f t="shared" si="8"/>
        <v>#DIV/0!</v>
      </c>
      <c r="S22" s="65">
        <f t="shared" si="9"/>
        <v>0</v>
      </c>
      <c r="T22" s="65">
        <f t="shared" si="12"/>
        <v>0</v>
      </c>
      <c r="V22" t="s">
        <v>122</v>
      </c>
      <c r="W22">
        <v>250</v>
      </c>
      <c r="Z22" t="s">
        <v>154</v>
      </c>
      <c r="AA22">
        <v>3.6</v>
      </c>
    </row>
    <row r="23" spans="1:28" x14ac:dyDescent="0.35">
      <c r="A23"/>
      <c r="B23" s="11">
        <f>'1.1Terfyn N y daliad '!B23</f>
        <v>0</v>
      </c>
      <c r="C23" s="11">
        <f>'1.1Terfyn N y daliad '!C23</f>
        <v>0</v>
      </c>
      <c r="D23" s="11" t="str">
        <f>'3.1 Gofynion optimaidd N ycnwd '!E22</f>
        <v>Blank</v>
      </c>
      <c r="E23" s="11">
        <f t="shared" si="3"/>
        <v>0</v>
      </c>
      <c r="F23" s="11">
        <f t="shared" si="10"/>
        <v>0</v>
      </c>
      <c r="G23" s="1" t="s">
        <v>4</v>
      </c>
      <c r="H23" s="1"/>
      <c r="I23" s="11">
        <f t="shared" si="1"/>
        <v>0</v>
      </c>
      <c r="J23" s="12">
        <f t="shared" si="2"/>
        <v>0</v>
      </c>
      <c r="K23" s="11">
        <f t="shared" si="4"/>
        <v>0</v>
      </c>
      <c r="L23" s="1"/>
      <c r="M23" s="11">
        <f t="shared" si="5"/>
        <v>0</v>
      </c>
      <c r="N23" s="11">
        <f t="shared" si="6"/>
        <v>0</v>
      </c>
      <c r="O23" s="13" t="str">
        <f t="shared" si="7"/>
        <v>Nmax OK</v>
      </c>
      <c r="P23" s="1"/>
      <c r="Q23" s="11" t="s">
        <v>125</v>
      </c>
      <c r="R23" s="11" t="e">
        <f t="shared" si="8"/>
        <v>#DIV/0!</v>
      </c>
      <c r="S23" s="65">
        <f t="shared" si="9"/>
        <v>0</v>
      </c>
      <c r="T23" s="65">
        <f t="shared" si="12"/>
        <v>0</v>
      </c>
      <c r="V23" t="s">
        <v>123</v>
      </c>
      <c r="W23">
        <v>250</v>
      </c>
      <c r="Z23" t="s">
        <v>4</v>
      </c>
      <c r="AA23">
        <v>0</v>
      </c>
      <c r="AB23">
        <v>0</v>
      </c>
    </row>
    <row r="24" spans="1:28" x14ac:dyDescent="0.35">
      <c r="A24"/>
      <c r="B24" s="11">
        <f>'1.1Terfyn N y daliad '!B24</f>
        <v>0</v>
      </c>
      <c r="C24" s="11">
        <f>'1.1Terfyn N y daliad '!C24</f>
        <v>0</v>
      </c>
      <c r="D24" s="11" t="str">
        <f>'3.1 Gofynion optimaidd N ycnwd '!E23</f>
        <v>Blank</v>
      </c>
      <c r="E24" s="11">
        <f t="shared" si="3"/>
        <v>0</v>
      </c>
      <c r="F24" s="11">
        <f t="shared" si="10"/>
        <v>0</v>
      </c>
      <c r="G24" s="1" t="s">
        <v>4</v>
      </c>
      <c r="H24" s="1"/>
      <c r="I24" s="11">
        <f t="shared" si="1"/>
        <v>0</v>
      </c>
      <c r="J24" s="12">
        <f t="shared" si="2"/>
        <v>0</v>
      </c>
      <c r="K24" s="11">
        <f t="shared" si="4"/>
        <v>0</v>
      </c>
      <c r="L24" s="1"/>
      <c r="M24" s="11">
        <f t="shared" si="5"/>
        <v>0</v>
      </c>
      <c r="N24" s="11">
        <f t="shared" si="6"/>
        <v>0</v>
      </c>
      <c r="O24" s="13" t="str">
        <f t="shared" si="7"/>
        <v>Nmax OK</v>
      </c>
      <c r="P24" s="1"/>
      <c r="Q24" s="11" t="s">
        <v>126</v>
      </c>
      <c r="R24" s="11" t="e">
        <f t="shared" si="8"/>
        <v>#DIV/0!</v>
      </c>
      <c r="S24" s="65">
        <f t="shared" si="9"/>
        <v>0</v>
      </c>
      <c r="T24" s="65">
        <f t="shared" si="12"/>
        <v>0</v>
      </c>
      <c r="V24" t="s">
        <v>124</v>
      </c>
      <c r="W24">
        <v>250</v>
      </c>
    </row>
    <row r="25" spans="1:28" x14ac:dyDescent="0.35">
      <c r="A25"/>
      <c r="B25" s="11">
        <f>'1.1Terfyn N y daliad '!B25</f>
        <v>0</v>
      </c>
      <c r="C25" s="11">
        <f>'1.1Terfyn N y daliad '!C25</f>
        <v>0</v>
      </c>
      <c r="D25" s="11" t="str">
        <f>'3.1 Gofynion optimaidd N ycnwd '!E24</f>
        <v>Blank</v>
      </c>
      <c r="E25" s="11">
        <f t="shared" si="3"/>
        <v>0</v>
      </c>
      <c r="F25" s="11">
        <f t="shared" si="10"/>
        <v>0</v>
      </c>
      <c r="G25" s="1" t="s">
        <v>4</v>
      </c>
      <c r="H25" s="1"/>
      <c r="I25" s="11">
        <f t="shared" si="1"/>
        <v>0</v>
      </c>
      <c r="J25" s="12">
        <f t="shared" si="2"/>
        <v>0</v>
      </c>
      <c r="K25" s="11">
        <f t="shared" si="4"/>
        <v>0</v>
      </c>
      <c r="L25" s="1"/>
      <c r="M25" s="11">
        <f t="shared" si="5"/>
        <v>0</v>
      </c>
      <c r="N25" s="11">
        <f t="shared" si="6"/>
        <v>0</v>
      </c>
      <c r="O25" s="13" t="str">
        <f t="shared" si="7"/>
        <v>Nmax OK</v>
      </c>
      <c r="P25" s="1"/>
      <c r="Q25" s="11" t="s">
        <v>127</v>
      </c>
      <c r="R25" s="11" t="e">
        <f t="shared" si="8"/>
        <v>#DIV/0!</v>
      </c>
      <c r="S25" s="65">
        <f t="shared" si="9"/>
        <v>0</v>
      </c>
      <c r="T25" s="65">
        <f t="shared" si="12"/>
        <v>0</v>
      </c>
      <c r="V25" t="s">
        <v>125</v>
      </c>
      <c r="W25">
        <v>0</v>
      </c>
    </row>
    <row r="26" spans="1:28" x14ac:dyDescent="0.35">
      <c r="A26"/>
      <c r="B26" s="11">
        <f>'1.1Terfyn N y daliad '!B26</f>
        <v>0</v>
      </c>
      <c r="C26" s="11">
        <f>'1.1Terfyn N y daliad '!C26</f>
        <v>0</v>
      </c>
      <c r="D26" s="11" t="str">
        <f>'3.1 Gofynion optimaidd N ycnwd '!E25</f>
        <v>Blank</v>
      </c>
      <c r="E26" s="11">
        <f t="shared" si="3"/>
        <v>0</v>
      </c>
      <c r="F26" s="11">
        <f t="shared" si="10"/>
        <v>0</v>
      </c>
      <c r="G26" s="1" t="s">
        <v>4</v>
      </c>
      <c r="H26" s="1"/>
      <c r="I26" s="11">
        <f t="shared" si="1"/>
        <v>0</v>
      </c>
      <c r="J26" s="12">
        <f t="shared" si="2"/>
        <v>0</v>
      </c>
      <c r="K26" s="11">
        <f t="shared" si="4"/>
        <v>0</v>
      </c>
      <c r="L26" s="1"/>
      <c r="M26" s="11">
        <f t="shared" si="5"/>
        <v>0</v>
      </c>
      <c r="N26" s="11">
        <f t="shared" si="6"/>
        <v>0</v>
      </c>
      <c r="O26" s="13" t="str">
        <f t="shared" si="7"/>
        <v>Nmax OK</v>
      </c>
      <c r="P26" s="1"/>
      <c r="Q26" s="11" t="s">
        <v>128</v>
      </c>
      <c r="R26" s="11" t="e">
        <f t="shared" si="8"/>
        <v>#DIV/0!</v>
      </c>
      <c r="S26" s="65">
        <f t="shared" si="9"/>
        <v>0</v>
      </c>
      <c r="T26" s="65">
        <f t="shared" si="12"/>
        <v>0</v>
      </c>
      <c r="V26" t="s">
        <v>126</v>
      </c>
      <c r="W26">
        <v>270</v>
      </c>
    </row>
    <row r="27" spans="1:28" x14ac:dyDescent="0.35">
      <c r="A27"/>
      <c r="B27" s="11">
        <f>'1.1Terfyn N y daliad '!B27</f>
        <v>0</v>
      </c>
      <c r="C27" s="11">
        <f>'1.1Terfyn N y daliad '!C27</f>
        <v>0</v>
      </c>
      <c r="D27" s="11" t="str">
        <f>'3.1 Gofynion optimaidd N ycnwd '!E26</f>
        <v>Blank</v>
      </c>
      <c r="E27" s="11">
        <f t="shared" si="3"/>
        <v>0</v>
      </c>
      <c r="F27" s="11">
        <f t="shared" si="10"/>
        <v>0</v>
      </c>
      <c r="G27" s="1" t="s">
        <v>4</v>
      </c>
      <c r="H27" s="1"/>
      <c r="I27" s="11">
        <f t="shared" si="1"/>
        <v>0</v>
      </c>
      <c r="J27" s="12">
        <f t="shared" si="2"/>
        <v>0</v>
      </c>
      <c r="K27" s="11">
        <f t="shared" si="4"/>
        <v>0</v>
      </c>
      <c r="L27" s="1"/>
      <c r="M27" s="11">
        <f t="shared" si="5"/>
        <v>0</v>
      </c>
      <c r="N27" s="11">
        <f t="shared" si="6"/>
        <v>0</v>
      </c>
      <c r="O27" s="13" t="str">
        <f t="shared" si="7"/>
        <v>Nmax OK</v>
      </c>
      <c r="P27" s="1"/>
      <c r="Q27" s="11" t="s">
        <v>129</v>
      </c>
      <c r="R27" s="11" t="e">
        <f t="shared" si="8"/>
        <v>#DIV/0!</v>
      </c>
      <c r="S27" s="65">
        <f t="shared" si="9"/>
        <v>0</v>
      </c>
      <c r="T27" s="65">
        <f t="shared" si="12"/>
        <v>0</v>
      </c>
      <c r="V27" t="s">
        <v>127</v>
      </c>
      <c r="W27">
        <v>150</v>
      </c>
    </row>
    <row r="28" spans="1:28" x14ac:dyDescent="0.35">
      <c r="A28"/>
      <c r="B28" s="11">
        <f>'1.1Terfyn N y daliad '!B28</f>
        <v>0</v>
      </c>
      <c r="C28" s="11">
        <f>'1.1Terfyn N y daliad '!C28</f>
        <v>0</v>
      </c>
      <c r="D28" s="11" t="str">
        <f>'3.1 Gofynion optimaidd N ycnwd '!E27</f>
        <v>Blank</v>
      </c>
      <c r="E28" s="11">
        <f t="shared" si="3"/>
        <v>0</v>
      </c>
      <c r="F28" s="11">
        <f t="shared" si="10"/>
        <v>0</v>
      </c>
      <c r="G28" s="1" t="s">
        <v>4</v>
      </c>
      <c r="H28" s="1"/>
      <c r="I28" s="11">
        <f t="shared" si="1"/>
        <v>0</v>
      </c>
      <c r="J28" s="12">
        <f t="shared" si="2"/>
        <v>0</v>
      </c>
      <c r="K28" s="11">
        <f t="shared" si="4"/>
        <v>0</v>
      </c>
      <c r="L28" s="1"/>
      <c r="M28" s="11">
        <f t="shared" si="5"/>
        <v>0</v>
      </c>
      <c r="N28" s="11">
        <f t="shared" si="6"/>
        <v>0</v>
      </c>
      <c r="O28" s="13" t="str">
        <f t="shared" si="7"/>
        <v>Nmax OK</v>
      </c>
      <c r="P28" s="1"/>
      <c r="Q28" s="11" t="s">
        <v>130</v>
      </c>
      <c r="R28" s="11" t="e">
        <f t="shared" si="8"/>
        <v>#DIV/0!</v>
      </c>
      <c r="S28" s="65">
        <f t="shared" si="9"/>
        <v>0</v>
      </c>
      <c r="T28" s="65">
        <f t="shared" si="12"/>
        <v>0</v>
      </c>
      <c r="V28" t="s">
        <v>128</v>
      </c>
      <c r="W28">
        <v>250</v>
      </c>
    </row>
    <row r="29" spans="1:28" x14ac:dyDescent="0.35">
      <c r="A29"/>
      <c r="B29" s="11">
        <f>'1.1Terfyn N y daliad '!B29</f>
        <v>0</v>
      </c>
      <c r="C29" s="11">
        <f>'1.1Terfyn N y daliad '!C29</f>
        <v>0</v>
      </c>
      <c r="D29" s="11" t="str">
        <f>'3.1 Gofynion optimaidd N ycnwd '!E28</f>
        <v>Blank</v>
      </c>
      <c r="E29" s="11">
        <f t="shared" si="3"/>
        <v>0</v>
      </c>
      <c r="F29" s="11">
        <f t="shared" si="10"/>
        <v>0</v>
      </c>
      <c r="G29" s="1" t="s">
        <v>4</v>
      </c>
      <c r="H29" s="1"/>
      <c r="I29" s="11">
        <f t="shared" si="1"/>
        <v>0</v>
      </c>
      <c r="J29" s="12">
        <f t="shared" si="2"/>
        <v>0</v>
      </c>
      <c r="K29" s="11">
        <f t="shared" si="4"/>
        <v>0</v>
      </c>
      <c r="L29" s="1"/>
      <c r="M29" s="11">
        <f t="shared" si="5"/>
        <v>0</v>
      </c>
      <c r="N29" s="11">
        <f t="shared" si="6"/>
        <v>0</v>
      </c>
      <c r="O29" s="13" t="str">
        <f t="shared" si="7"/>
        <v>Nmax OK</v>
      </c>
      <c r="P29" s="1"/>
      <c r="Q29" s="11" t="s">
        <v>131</v>
      </c>
      <c r="R29" s="11" t="e">
        <f t="shared" si="8"/>
        <v>#DIV/0!</v>
      </c>
      <c r="S29" s="65">
        <f t="shared" si="9"/>
        <v>0</v>
      </c>
      <c r="T29" s="65">
        <f t="shared" si="12"/>
        <v>0</v>
      </c>
      <c r="V29" t="s">
        <v>129</v>
      </c>
      <c r="W29">
        <v>180</v>
      </c>
    </row>
    <row r="30" spans="1:28" x14ac:dyDescent="0.35">
      <c r="A30"/>
      <c r="B30" s="11">
        <f>'1.1Terfyn N y daliad '!B30</f>
        <v>0</v>
      </c>
      <c r="C30" s="11">
        <f>'1.1Terfyn N y daliad '!C30</f>
        <v>0</v>
      </c>
      <c r="D30" s="11" t="str">
        <f>'3.1 Gofynion optimaidd N ycnwd '!E29</f>
        <v>Blank</v>
      </c>
      <c r="E30" s="11">
        <f t="shared" si="3"/>
        <v>0</v>
      </c>
      <c r="F30" s="11">
        <f t="shared" si="10"/>
        <v>0</v>
      </c>
      <c r="G30" s="1" t="s">
        <v>4</v>
      </c>
      <c r="H30" s="1"/>
      <c r="I30" s="11">
        <f t="shared" si="1"/>
        <v>0</v>
      </c>
      <c r="J30" s="12">
        <f t="shared" si="2"/>
        <v>0</v>
      </c>
      <c r="K30" s="11">
        <f t="shared" si="4"/>
        <v>0</v>
      </c>
      <c r="L30" s="1"/>
      <c r="M30" s="11">
        <f t="shared" si="5"/>
        <v>0</v>
      </c>
      <c r="N30" s="11">
        <f t="shared" si="6"/>
        <v>0</v>
      </c>
      <c r="O30" s="13" t="str">
        <f t="shared" si="7"/>
        <v>Nmax OK</v>
      </c>
      <c r="P30" s="1"/>
      <c r="Q30" s="11" t="s">
        <v>132</v>
      </c>
      <c r="R30" s="11" t="e">
        <f t="shared" si="8"/>
        <v>#DIV/0!</v>
      </c>
      <c r="S30" s="65">
        <f t="shared" si="9"/>
        <v>0</v>
      </c>
      <c r="T30" s="65">
        <f t="shared" si="12"/>
        <v>0</v>
      </c>
      <c r="V30" t="s">
        <v>130</v>
      </c>
      <c r="W30">
        <v>150</v>
      </c>
    </row>
    <row r="31" spans="1:28" x14ac:dyDescent="0.35">
      <c r="A31"/>
      <c r="B31" s="11">
        <f>'1.1Terfyn N y daliad '!B31</f>
        <v>0</v>
      </c>
      <c r="C31" s="11">
        <f>'1.1Terfyn N y daliad '!C31</f>
        <v>0</v>
      </c>
      <c r="D31" s="11" t="str">
        <f>'3.1 Gofynion optimaidd N ycnwd '!E30</f>
        <v>Blank</v>
      </c>
      <c r="E31" s="11">
        <f t="shared" si="3"/>
        <v>0</v>
      </c>
      <c r="F31" s="11">
        <f t="shared" si="10"/>
        <v>0</v>
      </c>
      <c r="G31" s="1" t="s">
        <v>4</v>
      </c>
      <c r="H31" s="1"/>
      <c r="I31" s="11">
        <f t="shared" si="1"/>
        <v>0</v>
      </c>
      <c r="J31" s="12">
        <f t="shared" si="2"/>
        <v>0</v>
      </c>
      <c r="K31" s="11">
        <f t="shared" si="4"/>
        <v>0</v>
      </c>
      <c r="L31" s="1"/>
      <c r="M31" s="11">
        <f t="shared" si="5"/>
        <v>0</v>
      </c>
      <c r="N31" s="11">
        <f t="shared" si="6"/>
        <v>0</v>
      </c>
      <c r="O31" s="13" t="str">
        <f t="shared" si="7"/>
        <v>Nmax OK</v>
      </c>
      <c r="P31" s="1"/>
      <c r="Q31" s="11" t="s">
        <v>133</v>
      </c>
      <c r="R31" s="11" t="e">
        <f t="shared" si="8"/>
        <v>#DIV/0!</v>
      </c>
      <c r="S31" s="65">
        <f t="shared" si="9"/>
        <v>0</v>
      </c>
      <c r="T31" s="65">
        <f t="shared" si="12"/>
        <v>0</v>
      </c>
      <c r="V31" t="s">
        <v>131</v>
      </c>
      <c r="W31">
        <v>120</v>
      </c>
    </row>
    <row r="32" spans="1:28" x14ac:dyDescent="0.35">
      <c r="A32"/>
      <c r="B32" s="11">
        <f>'1.1Terfyn N y daliad '!B32</f>
        <v>0</v>
      </c>
      <c r="C32" s="11">
        <f>'1.1Terfyn N y daliad '!C32</f>
        <v>0</v>
      </c>
      <c r="D32" s="11" t="str">
        <f>'3.1 Gofynion optimaidd N ycnwd '!E31</f>
        <v>Blank</v>
      </c>
      <c r="E32" s="11">
        <f t="shared" si="3"/>
        <v>0</v>
      </c>
      <c r="F32" s="11">
        <f t="shared" si="10"/>
        <v>0</v>
      </c>
      <c r="G32" s="1" t="s">
        <v>4</v>
      </c>
      <c r="H32" s="1"/>
      <c r="I32" s="11">
        <f t="shared" si="1"/>
        <v>0</v>
      </c>
      <c r="J32" s="12">
        <f t="shared" si="2"/>
        <v>0</v>
      </c>
      <c r="K32" s="11">
        <f t="shared" si="4"/>
        <v>0</v>
      </c>
      <c r="L32" s="1"/>
      <c r="M32" s="11">
        <f t="shared" si="5"/>
        <v>0</v>
      </c>
      <c r="N32" s="11">
        <f t="shared" si="6"/>
        <v>0</v>
      </c>
      <c r="O32" s="13" t="str">
        <f t="shared" si="7"/>
        <v>Nmax OK</v>
      </c>
      <c r="P32" s="1"/>
      <c r="Q32" s="11" t="s">
        <v>134</v>
      </c>
      <c r="R32" s="11" t="e">
        <f t="shared" si="8"/>
        <v>#DIV/0!</v>
      </c>
      <c r="S32" s="65">
        <f t="shared" si="9"/>
        <v>0</v>
      </c>
      <c r="T32" s="65">
        <f t="shared" si="12"/>
        <v>0</v>
      </c>
      <c r="V32" t="s">
        <v>132</v>
      </c>
      <c r="W32">
        <v>150</v>
      </c>
    </row>
    <row r="33" spans="1:23" x14ac:dyDescent="0.35">
      <c r="A33"/>
      <c r="B33" s="11">
        <f>'1.1Terfyn N y daliad '!B33</f>
        <v>0</v>
      </c>
      <c r="C33" s="11">
        <f>'1.1Terfyn N y daliad '!C33</f>
        <v>0</v>
      </c>
      <c r="D33" s="11" t="str">
        <f>'3.1 Gofynion optimaidd N ycnwd '!E32</f>
        <v>Blank</v>
      </c>
      <c r="E33" s="11">
        <f t="shared" si="3"/>
        <v>0</v>
      </c>
      <c r="F33" s="11">
        <f t="shared" si="10"/>
        <v>0</v>
      </c>
      <c r="G33" s="1" t="s">
        <v>4</v>
      </c>
      <c r="H33" s="1"/>
      <c r="I33" s="11">
        <f t="shared" si="1"/>
        <v>0</v>
      </c>
      <c r="J33" s="12">
        <f t="shared" si="2"/>
        <v>0</v>
      </c>
      <c r="K33" s="11">
        <f t="shared" si="4"/>
        <v>0</v>
      </c>
      <c r="L33" s="1"/>
      <c r="M33" s="11">
        <f t="shared" si="5"/>
        <v>0</v>
      </c>
      <c r="N33" s="11">
        <f t="shared" si="6"/>
        <v>0</v>
      </c>
      <c r="O33" s="13" t="str">
        <f t="shared" si="7"/>
        <v>Nmax OK</v>
      </c>
      <c r="P33" s="1"/>
      <c r="Q33" s="11" t="s">
        <v>135</v>
      </c>
      <c r="R33" s="11" t="e">
        <f t="shared" si="8"/>
        <v>#DIV/0!</v>
      </c>
      <c r="S33" s="65">
        <f t="shared" si="9"/>
        <v>0</v>
      </c>
      <c r="T33" s="65">
        <f t="shared" si="12"/>
        <v>0</v>
      </c>
      <c r="V33" t="s">
        <v>133</v>
      </c>
      <c r="W33">
        <v>250</v>
      </c>
    </row>
    <row r="34" spans="1:23" x14ac:dyDescent="0.35">
      <c r="A34"/>
      <c r="B34" s="11">
        <f>'1.1Terfyn N y daliad '!B34</f>
        <v>0</v>
      </c>
      <c r="C34" s="11">
        <f>'1.1Terfyn N y daliad '!C34</f>
        <v>0</v>
      </c>
      <c r="D34" s="11" t="str">
        <f>'3.1 Gofynion optimaidd N ycnwd '!E33</f>
        <v>Blank</v>
      </c>
      <c r="E34" s="11">
        <f t="shared" si="3"/>
        <v>0</v>
      </c>
      <c r="F34" s="11">
        <f t="shared" si="10"/>
        <v>0</v>
      </c>
      <c r="G34" s="1" t="s">
        <v>4</v>
      </c>
      <c r="H34" s="1"/>
      <c r="I34" s="11">
        <f t="shared" si="1"/>
        <v>0</v>
      </c>
      <c r="J34" s="12">
        <f t="shared" si="2"/>
        <v>0</v>
      </c>
      <c r="K34" s="11">
        <f t="shared" si="4"/>
        <v>0</v>
      </c>
      <c r="L34" s="1"/>
      <c r="M34" s="11">
        <f t="shared" si="5"/>
        <v>0</v>
      </c>
      <c r="N34" s="11">
        <f t="shared" si="6"/>
        <v>0</v>
      </c>
      <c r="O34" s="13" t="str">
        <f t="shared" si="7"/>
        <v>Nmax OK</v>
      </c>
      <c r="P34" s="1"/>
      <c r="Q34" s="11" t="s">
        <v>136</v>
      </c>
      <c r="R34" s="11" t="e">
        <f t="shared" si="8"/>
        <v>#DIV/0!</v>
      </c>
      <c r="S34" s="65">
        <f t="shared" si="9"/>
        <v>0</v>
      </c>
      <c r="T34" s="65">
        <f t="shared" si="12"/>
        <v>0</v>
      </c>
      <c r="V34" t="s">
        <v>134</v>
      </c>
      <c r="W34">
        <v>250</v>
      </c>
    </row>
    <row r="35" spans="1:23" x14ac:dyDescent="0.35">
      <c r="A35"/>
      <c r="B35" s="11">
        <f>'1.1Terfyn N y daliad '!B35</f>
        <v>0</v>
      </c>
      <c r="C35" s="11">
        <f>'1.1Terfyn N y daliad '!C35</f>
        <v>0</v>
      </c>
      <c r="D35" s="11" t="str">
        <f>'3.1 Gofynion optimaidd N ycnwd '!E34</f>
        <v>Blank</v>
      </c>
      <c r="E35" s="11">
        <f t="shared" si="3"/>
        <v>0</v>
      </c>
      <c r="F35" s="11">
        <f t="shared" si="10"/>
        <v>0</v>
      </c>
      <c r="G35" s="1" t="s">
        <v>4</v>
      </c>
      <c r="H35" s="1"/>
      <c r="I35" s="11">
        <f t="shared" si="1"/>
        <v>0</v>
      </c>
      <c r="J35" s="12">
        <f t="shared" si="2"/>
        <v>0</v>
      </c>
      <c r="K35" s="11">
        <f t="shared" si="4"/>
        <v>0</v>
      </c>
      <c r="L35" s="1"/>
      <c r="M35" s="11">
        <f t="shared" si="5"/>
        <v>0</v>
      </c>
      <c r="N35" s="11">
        <f t="shared" si="6"/>
        <v>0</v>
      </c>
      <c r="O35" s="13" t="str">
        <f t="shared" si="7"/>
        <v>Nmax OK</v>
      </c>
      <c r="P35" s="1"/>
      <c r="Q35" s="140" t="s">
        <v>173</v>
      </c>
      <c r="R35" s="11" t="e">
        <f t="shared" si="8"/>
        <v>#DIV/0!</v>
      </c>
      <c r="S35" s="65">
        <f t="shared" ref="S35:S36" si="13">SUMIF($D$5:$D$100,Q35, $C$5:$C$100)</f>
        <v>0</v>
      </c>
      <c r="T35" s="65">
        <f t="shared" ref="T35:T36" si="14">SUMIF($D$5:$D$100,Q35, $M$5:$M$100)</f>
        <v>0</v>
      </c>
      <c r="V35" t="s">
        <v>135</v>
      </c>
      <c r="W35">
        <v>180</v>
      </c>
    </row>
    <row r="36" spans="1:23" x14ac:dyDescent="0.35">
      <c r="A36"/>
      <c r="B36" s="11">
        <f>'1.1Terfyn N y daliad '!B36</f>
        <v>0</v>
      </c>
      <c r="C36" s="11">
        <f>'1.1Terfyn N y daliad '!C36</f>
        <v>0</v>
      </c>
      <c r="D36" s="11" t="str">
        <f>'3.1 Gofynion optimaidd N ycnwd '!E35</f>
        <v>Blank</v>
      </c>
      <c r="E36" s="11">
        <f t="shared" si="3"/>
        <v>0</v>
      </c>
      <c r="F36" s="11">
        <f t="shared" si="10"/>
        <v>0</v>
      </c>
      <c r="G36" s="1" t="s">
        <v>4</v>
      </c>
      <c r="H36" s="1"/>
      <c r="I36" s="11">
        <f t="shared" si="1"/>
        <v>0</v>
      </c>
      <c r="J36" s="12">
        <f t="shared" si="2"/>
        <v>0</v>
      </c>
      <c r="K36" s="11">
        <f t="shared" si="4"/>
        <v>0</v>
      </c>
      <c r="L36" s="1"/>
      <c r="M36" s="11">
        <f t="shared" si="5"/>
        <v>0</v>
      </c>
      <c r="N36" s="11">
        <f t="shared" si="6"/>
        <v>0</v>
      </c>
      <c r="O36" s="13" t="str">
        <f t="shared" si="7"/>
        <v>Nmax OK</v>
      </c>
      <c r="P36" s="1"/>
      <c r="Q36" s="140" t="s">
        <v>174</v>
      </c>
      <c r="R36" s="11" t="e">
        <f t="shared" si="8"/>
        <v>#DIV/0!</v>
      </c>
      <c r="S36" s="65">
        <f t="shared" si="13"/>
        <v>0</v>
      </c>
      <c r="T36" s="65">
        <f t="shared" si="14"/>
        <v>0</v>
      </c>
      <c r="V36" t="s">
        <v>136</v>
      </c>
      <c r="W36">
        <v>250</v>
      </c>
    </row>
    <row r="37" spans="1:23" x14ac:dyDescent="0.35">
      <c r="A37"/>
      <c r="B37" s="11">
        <f>'1.1Terfyn N y daliad '!B37</f>
        <v>0</v>
      </c>
      <c r="C37" s="11">
        <f>'1.1Terfyn N y daliad '!C37</f>
        <v>0</v>
      </c>
      <c r="D37" s="11" t="str">
        <f>'3.1 Gofynion optimaidd N ycnwd '!E36</f>
        <v>Blank</v>
      </c>
      <c r="E37" s="11">
        <f t="shared" si="3"/>
        <v>0</v>
      </c>
      <c r="F37" s="11">
        <f t="shared" si="10"/>
        <v>0</v>
      </c>
      <c r="G37" s="1" t="s">
        <v>4</v>
      </c>
      <c r="H37" s="1"/>
      <c r="I37" s="11">
        <f t="shared" ref="I37:I68" si="15">VLOOKUP(G37,$Z$5:$AB$23,2,FALSE)</f>
        <v>0</v>
      </c>
      <c r="J37" s="12">
        <f t="shared" ref="J37:J68" si="16">VLOOKUP(G37,$Z$5:$AB$23,3,FALSE)</f>
        <v>0</v>
      </c>
      <c r="K37" s="11">
        <f t="shared" si="4"/>
        <v>0</v>
      </c>
      <c r="L37" s="1"/>
      <c r="M37" s="11">
        <f t="shared" si="5"/>
        <v>0</v>
      </c>
      <c r="N37" s="11">
        <f t="shared" si="6"/>
        <v>0</v>
      </c>
      <c r="O37" s="13" t="str">
        <f t="shared" si="7"/>
        <v>Nmax OK</v>
      </c>
      <c r="P37" s="1"/>
      <c r="Q37" s="95" t="s">
        <v>41</v>
      </c>
      <c r="R37" s="11" t="e">
        <f t="shared" ref="R37" si="17">T37/S37</f>
        <v>#DIV/0!</v>
      </c>
      <c r="S37" s="65">
        <f t="shared" ref="S37" si="18">SUMIF($D$5:$D$100,Q37, $C$5:$C$100)</f>
        <v>0</v>
      </c>
      <c r="T37" s="65">
        <f t="shared" ref="T37" si="19">SUMIF($D$5:$D$100,Q37, $M$5:$M$100)</f>
        <v>0</v>
      </c>
      <c r="V37" t="s">
        <v>64</v>
      </c>
      <c r="W37">
        <v>0</v>
      </c>
    </row>
    <row r="38" spans="1:23" x14ac:dyDescent="0.35">
      <c r="A38"/>
      <c r="B38" s="11">
        <f>'1.1Terfyn N y daliad '!B38</f>
        <v>0</v>
      </c>
      <c r="C38" s="11">
        <f>'1.1Terfyn N y daliad '!C38</f>
        <v>0</v>
      </c>
      <c r="D38" s="11" t="str">
        <f>'3.1 Gofynion optimaidd N ycnwd '!E37</f>
        <v>Blank</v>
      </c>
      <c r="E38" s="11">
        <f t="shared" si="3"/>
        <v>0</v>
      </c>
      <c r="F38" s="11">
        <f t="shared" si="10"/>
        <v>0</v>
      </c>
      <c r="G38" s="1" t="s">
        <v>4</v>
      </c>
      <c r="H38" s="1"/>
      <c r="I38" s="11">
        <f t="shared" si="15"/>
        <v>0</v>
      </c>
      <c r="J38" s="12">
        <f t="shared" si="16"/>
        <v>0</v>
      </c>
      <c r="K38" s="11">
        <f t="shared" si="4"/>
        <v>0</v>
      </c>
      <c r="L38" s="1"/>
      <c r="M38" s="11">
        <f t="shared" si="5"/>
        <v>0</v>
      </c>
      <c r="N38" s="11">
        <f t="shared" si="6"/>
        <v>0</v>
      </c>
      <c r="O38" s="13" t="str">
        <f t="shared" si="7"/>
        <v>Nmax OK</v>
      </c>
      <c r="P38" s="1"/>
      <c r="V38" t="s">
        <v>41</v>
      </c>
      <c r="W38">
        <v>0</v>
      </c>
    </row>
    <row r="39" spans="1:23" x14ac:dyDescent="0.35">
      <c r="A39"/>
      <c r="B39" s="11">
        <f>'1.1Terfyn N y daliad '!B39</f>
        <v>0</v>
      </c>
      <c r="C39" s="11">
        <f>'1.1Terfyn N y daliad '!C39</f>
        <v>0</v>
      </c>
      <c r="D39" s="11" t="str">
        <f>'3.1 Gofynion optimaidd N ycnwd '!E38</f>
        <v>Blank</v>
      </c>
      <c r="E39" s="11">
        <f t="shared" si="3"/>
        <v>0</v>
      </c>
      <c r="F39" s="11">
        <f t="shared" si="10"/>
        <v>0</v>
      </c>
      <c r="G39" s="1" t="s">
        <v>4</v>
      </c>
      <c r="H39" s="1"/>
      <c r="I39" s="11">
        <f t="shared" si="15"/>
        <v>0</v>
      </c>
      <c r="J39" s="12">
        <f t="shared" si="16"/>
        <v>0</v>
      </c>
      <c r="K39" s="11">
        <f t="shared" si="4"/>
        <v>0</v>
      </c>
      <c r="L39" s="1"/>
      <c r="M39" s="11">
        <f t="shared" si="5"/>
        <v>0</v>
      </c>
      <c r="N39" s="11">
        <f t="shared" si="6"/>
        <v>0</v>
      </c>
      <c r="O39" s="13" t="str">
        <f t="shared" si="7"/>
        <v>Nmax OK</v>
      </c>
      <c r="P39" s="1"/>
    </row>
    <row r="40" spans="1:23" x14ac:dyDescent="0.35">
      <c r="A40"/>
      <c r="B40" s="11">
        <f>'1.1Terfyn N y daliad '!B40</f>
        <v>0</v>
      </c>
      <c r="C40" s="11">
        <f>'1.1Terfyn N y daliad '!C40</f>
        <v>0</v>
      </c>
      <c r="D40" s="11" t="str">
        <f>'3.1 Gofynion optimaidd N ycnwd '!E39</f>
        <v>Blank</v>
      </c>
      <c r="E40" s="11">
        <f t="shared" si="3"/>
        <v>0</v>
      </c>
      <c r="F40" s="11">
        <f t="shared" si="10"/>
        <v>0</v>
      </c>
      <c r="G40" s="1" t="s">
        <v>4</v>
      </c>
      <c r="H40" s="1"/>
      <c r="I40" s="11">
        <f t="shared" si="15"/>
        <v>0</v>
      </c>
      <c r="J40" s="12">
        <f t="shared" si="16"/>
        <v>0</v>
      </c>
      <c r="K40" s="11">
        <f t="shared" si="4"/>
        <v>0</v>
      </c>
      <c r="L40" s="1"/>
      <c r="M40" s="11">
        <f t="shared" si="5"/>
        <v>0</v>
      </c>
      <c r="N40" s="11">
        <f t="shared" si="6"/>
        <v>0</v>
      </c>
      <c r="O40" s="13" t="str">
        <f t="shared" si="7"/>
        <v>Nmax OK</v>
      </c>
      <c r="P40" s="1"/>
    </row>
    <row r="41" spans="1:23" x14ac:dyDescent="0.35">
      <c r="A41"/>
      <c r="B41" s="11">
        <f>'1.1Terfyn N y daliad '!B41</f>
        <v>0</v>
      </c>
      <c r="C41" s="11">
        <f>'1.1Terfyn N y daliad '!C41</f>
        <v>0</v>
      </c>
      <c r="D41" s="11" t="str">
        <f>'3.1 Gofynion optimaidd N ycnwd '!E40</f>
        <v>Blank</v>
      </c>
      <c r="E41" s="11">
        <f t="shared" si="3"/>
        <v>0</v>
      </c>
      <c r="F41" s="11">
        <f t="shared" si="10"/>
        <v>0</v>
      </c>
      <c r="G41" s="1" t="s">
        <v>4</v>
      </c>
      <c r="H41" s="1"/>
      <c r="I41" s="11">
        <f t="shared" si="15"/>
        <v>0</v>
      </c>
      <c r="J41" s="12">
        <f t="shared" si="16"/>
        <v>0</v>
      </c>
      <c r="K41" s="11">
        <f t="shared" si="4"/>
        <v>0</v>
      </c>
      <c r="L41" s="1"/>
      <c r="M41" s="11">
        <f t="shared" si="5"/>
        <v>0</v>
      </c>
      <c r="N41" s="11">
        <f t="shared" si="6"/>
        <v>0</v>
      </c>
      <c r="O41" s="13" t="str">
        <f t="shared" si="7"/>
        <v>Nmax OK</v>
      </c>
      <c r="P41" s="1"/>
    </row>
    <row r="42" spans="1:23" x14ac:dyDescent="0.35">
      <c r="A42"/>
      <c r="B42" s="11">
        <f>'1.1Terfyn N y daliad '!B42</f>
        <v>0</v>
      </c>
      <c r="C42" s="11">
        <f>'1.1Terfyn N y daliad '!C42</f>
        <v>0</v>
      </c>
      <c r="D42" s="11" t="str">
        <f>'3.1 Gofynion optimaidd N ycnwd '!E41</f>
        <v>Blank</v>
      </c>
      <c r="E42" s="11">
        <f t="shared" si="3"/>
        <v>0</v>
      </c>
      <c r="F42" s="11">
        <f t="shared" si="10"/>
        <v>0</v>
      </c>
      <c r="G42" s="1" t="s">
        <v>4</v>
      </c>
      <c r="H42" s="1"/>
      <c r="I42" s="11">
        <f t="shared" si="15"/>
        <v>0</v>
      </c>
      <c r="J42" s="12">
        <f t="shared" si="16"/>
        <v>0</v>
      </c>
      <c r="K42" s="11">
        <f t="shared" si="4"/>
        <v>0</v>
      </c>
      <c r="L42" s="1"/>
      <c r="M42" s="11">
        <f t="shared" si="5"/>
        <v>0</v>
      </c>
      <c r="N42" s="11">
        <f t="shared" si="6"/>
        <v>0</v>
      </c>
      <c r="O42" s="13" t="str">
        <f t="shared" si="7"/>
        <v>Nmax OK</v>
      </c>
      <c r="P42" s="1"/>
    </row>
    <row r="43" spans="1:23" x14ac:dyDescent="0.35">
      <c r="A43"/>
      <c r="B43" s="11">
        <f>'1.1Terfyn N y daliad '!B43</f>
        <v>0</v>
      </c>
      <c r="C43" s="11">
        <f>'1.1Terfyn N y daliad '!C43</f>
        <v>0</v>
      </c>
      <c r="D43" s="11" t="str">
        <f>'3.1 Gofynion optimaidd N ycnwd '!E42</f>
        <v>Blank</v>
      </c>
      <c r="E43" s="11">
        <f t="shared" si="3"/>
        <v>0</v>
      </c>
      <c r="F43" s="11">
        <f t="shared" si="10"/>
        <v>0</v>
      </c>
      <c r="G43" s="1" t="s">
        <v>4</v>
      </c>
      <c r="H43" s="1"/>
      <c r="I43" s="11">
        <f t="shared" si="15"/>
        <v>0</v>
      </c>
      <c r="J43" s="12">
        <f t="shared" si="16"/>
        <v>0</v>
      </c>
      <c r="K43" s="11">
        <f t="shared" si="4"/>
        <v>0</v>
      </c>
      <c r="L43" s="1"/>
      <c r="M43" s="11">
        <f t="shared" si="5"/>
        <v>0</v>
      </c>
      <c r="N43" s="11">
        <f t="shared" si="6"/>
        <v>0</v>
      </c>
      <c r="O43" s="13" t="str">
        <f t="shared" si="7"/>
        <v>Nmax OK</v>
      </c>
      <c r="P43" s="1"/>
    </row>
    <row r="44" spans="1:23" x14ac:dyDescent="0.35">
      <c r="A44"/>
      <c r="B44" s="11">
        <f>'1.1Terfyn N y daliad '!B44</f>
        <v>0</v>
      </c>
      <c r="C44" s="11">
        <f>'1.1Terfyn N y daliad '!C44</f>
        <v>0</v>
      </c>
      <c r="D44" s="11" t="str">
        <f>'3.1 Gofynion optimaidd N ycnwd '!E43</f>
        <v>Blank</v>
      </c>
      <c r="E44" s="11">
        <f t="shared" si="3"/>
        <v>0</v>
      </c>
      <c r="F44" s="11">
        <f t="shared" si="10"/>
        <v>0</v>
      </c>
      <c r="G44" s="1" t="s">
        <v>4</v>
      </c>
      <c r="H44" s="1"/>
      <c r="I44" s="11">
        <f t="shared" si="15"/>
        <v>0</v>
      </c>
      <c r="J44" s="12">
        <f t="shared" si="16"/>
        <v>0</v>
      </c>
      <c r="K44" s="11">
        <f t="shared" si="4"/>
        <v>0</v>
      </c>
      <c r="L44" s="1"/>
      <c r="M44" s="11">
        <f t="shared" si="5"/>
        <v>0</v>
      </c>
      <c r="N44" s="11">
        <f t="shared" si="6"/>
        <v>0</v>
      </c>
      <c r="O44" s="13" t="str">
        <f t="shared" si="7"/>
        <v>Nmax OK</v>
      </c>
      <c r="P44" s="1"/>
    </row>
    <row r="45" spans="1:23" x14ac:dyDescent="0.35">
      <c r="A45"/>
      <c r="B45" s="11">
        <f>'1.1Terfyn N y daliad '!B45</f>
        <v>0</v>
      </c>
      <c r="C45" s="11">
        <f>'1.1Terfyn N y daliad '!C45</f>
        <v>0</v>
      </c>
      <c r="D45" s="11" t="str">
        <f>'3.1 Gofynion optimaidd N ycnwd '!E44</f>
        <v>Blank</v>
      </c>
      <c r="E45" s="11">
        <f t="shared" si="3"/>
        <v>0</v>
      </c>
      <c r="F45" s="11">
        <f t="shared" si="10"/>
        <v>0</v>
      </c>
      <c r="G45" s="1" t="s">
        <v>4</v>
      </c>
      <c r="H45" s="1"/>
      <c r="I45" s="11">
        <f t="shared" si="15"/>
        <v>0</v>
      </c>
      <c r="J45" s="12">
        <f t="shared" si="16"/>
        <v>0</v>
      </c>
      <c r="K45" s="11">
        <f t="shared" si="4"/>
        <v>0</v>
      </c>
      <c r="L45" s="1"/>
      <c r="M45" s="11">
        <f t="shared" si="5"/>
        <v>0</v>
      </c>
      <c r="N45" s="11">
        <f t="shared" si="6"/>
        <v>0</v>
      </c>
      <c r="O45" s="13" t="str">
        <f t="shared" si="7"/>
        <v>Nmax OK</v>
      </c>
      <c r="P45" s="1"/>
    </row>
    <row r="46" spans="1:23" x14ac:dyDescent="0.35">
      <c r="A46"/>
      <c r="B46" s="11">
        <f>'1.1Terfyn N y daliad '!B46</f>
        <v>0</v>
      </c>
      <c r="C46" s="11">
        <f>'1.1Terfyn N y daliad '!C46</f>
        <v>0</v>
      </c>
      <c r="D46" s="11" t="str">
        <f>'3.1 Gofynion optimaidd N ycnwd '!E45</f>
        <v>Blank</v>
      </c>
      <c r="E46" s="11">
        <f t="shared" si="3"/>
        <v>0</v>
      </c>
      <c r="F46" s="11">
        <f t="shared" si="10"/>
        <v>0</v>
      </c>
      <c r="G46" s="1" t="s">
        <v>4</v>
      </c>
      <c r="H46" s="1"/>
      <c r="I46" s="11">
        <f t="shared" si="15"/>
        <v>0</v>
      </c>
      <c r="J46" s="12">
        <f t="shared" si="16"/>
        <v>0</v>
      </c>
      <c r="K46" s="11">
        <f t="shared" si="4"/>
        <v>0</v>
      </c>
      <c r="L46" s="1"/>
      <c r="M46" s="11">
        <f t="shared" si="5"/>
        <v>0</v>
      </c>
      <c r="N46" s="11">
        <f t="shared" si="6"/>
        <v>0</v>
      </c>
      <c r="O46" s="13" t="str">
        <f t="shared" si="7"/>
        <v>Nmax OK</v>
      </c>
      <c r="P46" s="1"/>
    </row>
    <row r="47" spans="1:23" x14ac:dyDescent="0.35">
      <c r="A47"/>
      <c r="B47" s="11">
        <f>'1.1Terfyn N y daliad '!B47</f>
        <v>0</v>
      </c>
      <c r="C47" s="11">
        <f>'1.1Terfyn N y daliad '!C47</f>
        <v>0</v>
      </c>
      <c r="D47" s="11" t="str">
        <f>'3.1 Gofynion optimaidd N ycnwd '!E46</f>
        <v>Blank</v>
      </c>
      <c r="E47" s="11">
        <f t="shared" si="3"/>
        <v>0</v>
      </c>
      <c r="F47" s="11">
        <f t="shared" si="10"/>
        <v>0</v>
      </c>
      <c r="G47" s="1" t="s">
        <v>4</v>
      </c>
      <c r="H47" s="1"/>
      <c r="I47" s="11">
        <f t="shared" si="15"/>
        <v>0</v>
      </c>
      <c r="J47" s="12">
        <f t="shared" si="16"/>
        <v>0</v>
      </c>
      <c r="K47" s="11">
        <f t="shared" si="4"/>
        <v>0</v>
      </c>
      <c r="L47" s="1"/>
      <c r="M47" s="11">
        <f t="shared" si="5"/>
        <v>0</v>
      </c>
      <c r="N47" s="11">
        <f t="shared" si="6"/>
        <v>0</v>
      </c>
      <c r="O47" s="13" t="str">
        <f t="shared" si="7"/>
        <v>Nmax OK</v>
      </c>
      <c r="P47" s="1"/>
    </row>
    <row r="48" spans="1:23" x14ac:dyDescent="0.35">
      <c r="A48"/>
      <c r="B48" s="11">
        <f>'1.1Terfyn N y daliad '!B48</f>
        <v>0</v>
      </c>
      <c r="C48" s="11">
        <f>'1.1Terfyn N y daliad '!C48</f>
        <v>0</v>
      </c>
      <c r="D48" s="11" t="str">
        <f>'3.1 Gofynion optimaidd N ycnwd '!E47</f>
        <v>Blank</v>
      </c>
      <c r="E48" s="11">
        <f t="shared" si="3"/>
        <v>0</v>
      </c>
      <c r="F48" s="11">
        <f t="shared" si="10"/>
        <v>0</v>
      </c>
      <c r="G48" s="1" t="s">
        <v>4</v>
      </c>
      <c r="H48" s="1"/>
      <c r="I48" s="11">
        <f t="shared" si="15"/>
        <v>0</v>
      </c>
      <c r="J48" s="12">
        <f t="shared" si="16"/>
        <v>0</v>
      </c>
      <c r="K48" s="11">
        <f t="shared" si="4"/>
        <v>0</v>
      </c>
      <c r="L48" s="1"/>
      <c r="M48" s="11">
        <f t="shared" si="5"/>
        <v>0</v>
      </c>
      <c r="N48" s="11">
        <f t="shared" si="6"/>
        <v>0</v>
      </c>
      <c r="O48" s="13" t="str">
        <f t="shared" si="7"/>
        <v>Nmax OK</v>
      </c>
      <c r="P48" s="1"/>
    </row>
    <row r="49" spans="1:16" x14ac:dyDescent="0.35">
      <c r="A49"/>
      <c r="B49" s="11">
        <f>'1.1Terfyn N y daliad '!B49</f>
        <v>0</v>
      </c>
      <c r="C49" s="11">
        <f>'1.1Terfyn N y daliad '!C49</f>
        <v>0</v>
      </c>
      <c r="D49" s="11" t="str">
        <f>'3.1 Gofynion optimaidd N ycnwd '!E48</f>
        <v>Blank</v>
      </c>
      <c r="E49" s="11">
        <f t="shared" si="3"/>
        <v>0</v>
      </c>
      <c r="F49" s="11">
        <f t="shared" si="10"/>
        <v>0</v>
      </c>
      <c r="G49" s="1" t="s">
        <v>4</v>
      </c>
      <c r="H49" s="1"/>
      <c r="I49" s="11">
        <f t="shared" si="15"/>
        <v>0</v>
      </c>
      <c r="J49" s="12">
        <f t="shared" si="16"/>
        <v>0</v>
      </c>
      <c r="K49" s="11">
        <f t="shared" si="4"/>
        <v>0</v>
      </c>
      <c r="L49" s="1"/>
      <c r="M49" s="11">
        <f t="shared" si="5"/>
        <v>0</v>
      </c>
      <c r="N49" s="11">
        <f t="shared" si="6"/>
        <v>0</v>
      </c>
      <c r="O49" s="13" t="str">
        <f t="shared" si="7"/>
        <v>Nmax OK</v>
      </c>
      <c r="P49" s="1"/>
    </row>
    <row r="50" spans="1:16" x14ac:dyDescent="0.35">
      <c r="A50"/>
      <c r="B50" s="11">
        <f>'1.1Terfyn N y daliad '!B50</f>
        <v>0</v>
      </c>
      <c r="C50" s="11">
        <f>'1.1Terfyn N y daliad '!C50</f>
        <v>0</v>
      </c>
      <c r="D50" s="11" t="str">
        <f>'3.1 Gofynion optimaidd N ycnwd '!E49</f>
        <v>Blank</v>
      </c>
      <c r="E50" s="11">
        <f t="shared" si="3"/>
        <v>0</v>
      </c>
      <c r="F50" s="11">
        <f t="shared" si="10"/>
        <v>0</v>
      </c>
      <c r="G50" s="1" t="s">
        <v>4</v>
      </c>
      <c r="H50" s="1"/>
      <c r="I50" s="11">
        <f t="shared" si="15"/>
        <v>0</v>
      </c>
      <c r="J50" s="12">
        <f t="shared" si="16"/>
        <v>0</v>
      </c>
      <c r="K50" s="11">
        <f t="shared" si="4"/>
        <v>0</v>
      </c>
      <c r="L50" s="1"/>
      <c r="M50" s="11">
        <f t="shared" si="5"/>
        <v>0</v>
      </c>
      <c r="N50" s="11">
        <f t="shared" si="6"/>
        <v>0</v>
      </c>
      <c r="O50" s="13" t="str">
        <f t="shared" si="7"/>
        <v>Nmax OK</v>
      </c>
      <c r="P50" s="1"/>
    </row>
    <row r="51" spans="1:16" x14ac:dyDescent="0.35">
      <c r="A51"/>
      <c r="B51" s="11">
        <f>'1.1Terfyn N y daliad '!B51</f>
        <v>0</v>
      </c>
      <c r="C51" s="11">
        <f>'1.1Terfyn N y daliad '!C51</f>
        <v>0</v>
      </c>
      <c r="D51" s="11" t="str">
        <f>'3.1 Gofynion optimaidd N ycnwd '!E50</f>
        <v>Blank</v>
      </c>
      <c r="E51" s="11">
        <f t="shared" si="3"/>
        <v>0</v>
      </c>
      <c r="F51" s="11">
        <f t="shared" si="10"/>
        <v>0</v>
      </c>
      <c r="G51" s="1" t="s">
        <v>4</v>
      </c>
      <c r="H51" s="1"/>
      <c r="I51" s="11">
        <f t="shared" si="15"/>
        <v>0</v>
      </c>
      <c r="J51" s="12">
        <f t="shared" si="16"/>
        <v>0</v>
      </c>
      <c r="K51" s="11">
        <f t="shared" si="4"/>
        <v>0</v>
      </c>
      <c r="L51" s="1"/>
      <c r="M51" s="11">
        <f t="shared" si="5"/>
        <v>0</v>
      </c>
      <c r="N51" s="11">
        <f t="shared" si="6"/>
        <v>0</v>
      </c>
      <c r="O51" s="13" t="str">
        <f t="shared" si="7"/>
        <v>Nmax OK</v>
      </c>
      <c r="P51" s="1"/>
    </row>
    <row r="52" spans="1:16" x14ac:dyDescent="0.35">
      <c r="A52"/>
      <c r="B52" s="11">
        <f>'1.1Terfyn N y daliad '!B52</f>
        <v>0</v>
      </c>
      <c r="C52" s="11">
        <f>'1.1Terfyn N y daliad '!C52</f>
        <v>0</v>
      </c>
      <c r="D52" s="11" t="str">
        <f>'3.1 Gofynion optimaidd N ycnwd '!E51</f>
        <v>Blank</v>
      </c>
      <c r="E52" s="11">
        <f t="shared" si="3"/>
        <v>0</v>
      </c>
      <c r="F52" s="11">
        <f t="shared" si="10"/>
        <v>0</v>
      </c>
      <c r="G52" s="1" t="s">
        <v>4</v>
      </c>
      <c r="H52" s="1"/>
      <c r="I52" s="11">
        <f t="shared" si="15"/>
        <v>0</v>
      </c>
      <c r="J52" s="12">
        <f t="shared" si="16"/>
        <v>0</v>
      </c>
      <c r="K52" s="11">
        <f t="shared" si="4"/>
        <v>0</v>
      </c>
      <c r="L52" s="1"/>
      <c r="M52" s="11">
        <f t="shared" si="5"/>
        <v>0</v>
      </c>
      <c r="N52" s="11">
        <f t="shared" si="6"/>
        <v>0</v>
      </c>
      <c r="O52" s="13" t="str">
        <f t="shared" si="7"/>
        <v>Nmax OK</v>
      </c>
      <c r="P52" s="1"/>
    </row>
    <row r="53" spans="1:16" x14ac:dyDescent="0.35">
      <c r="A53"/>
      <c r="B53" s="11">
        <f>'1.1Terfyn N y daliad '!B53</f>
        <v>0</v>
      </c>
      <c r="C53" s="11">
        <f>'1.1Terfyn N y daliad '!C53</f>
        <v>0</v>
      </c>
      <c r="D53" s="11" t="str">
        <f>'3.1 Gofynion optimaidd N ycnwd '!E52</f>
        <v>Blank</v>
      </c>
      <c r="E53" s="11">
        <f t="shared" si="3"/>
        <v>0</v>
      </c>
      <c r="F53" s="11">
        <f t="shared" si="10"/>
        <v>0</v>
      </c>
      <c r="G53" s="1" t="s">
        <v>4</v>
      </c>
      <c r="H53" s="1"/>
      <c r="I53" s="11">
        <f t="shared" si="15"/>
        <v>0</v>
      </c>
      <c r="J53" s="12">
        <f t="shared" si="16"/>
        <v>0</v>
      </c>
      <c r="K53" s="11">
        <f t="shared" si="4"/>
        <v>0</v>
      </c>
      <c r="L53" s="1"/>
      <c r="M53" s="11">
        <f t="shared" si="5"/>
        <v>0</v>
      </c>
      <c r="N53" s="11">
        <f t="shared" si="6"/>
        <v>0</v>
      </c>
      <c r="O53" s="13" t="str">
        <f t="shared" si="7"/>
        <v>Nmax OK</v>
      </c>
      <c r="P53" s="1"/>
    </row>
    <row r="54" spans="1:16" x14ac:dyDescent="0.35">
      <c r="A54"/>
      <c r="B54" s="11">
        <f>'1.1Terfyn N y daliad '!B54</f>
        <v>0</v>
      </c>
      <c r="C54" s="11">
        <f>'1.1Terfyn N y daliad '!C54</f>
        <v>0</v>
      </c>
      <c r="D54" s="11" t="str">
        <f>'3.1 Gofynion optimaidd N ycnwd '!E53</f>
        <v>Blank</v>
      </c>
      <c r="E54" s="11">
        <f t="shared" si="3"/>
        <v>0</v>
      </c>
      <c r="F54" s="11">
        <f t="shared" si="10"/>
        <v>0</v>
      </c>
      <c r="G54" s="1" t="s">
        <v>4</v>
      </c>
      <c r="H54" s="1"/>
      <c r="I54" s="11">
        <f t="shared" si="15"/>
        <v>0</v>
      </c>
      <c r="J54" s="12">
        <f t="shared" si="16"/>
        <v>0</v>
      </c>
      <c r="K54" s="11">
        <f t="shared" si="4"/>
        <v>0</v>
      </c>
      <c r="L54" s="1"/>
      <c r="M54" s="11">
        <f t="shared" si="5"/>
        <v>0</v>
      </c>
      <c r="N54" s="11">
        <f t="shared" si="6"/>
        <v>0</v>
      </c>
      <c r="O54" s="13" t="str">
        <f t="shared" si="7"/>
        <v>Nmax OK</v>
      </c>
      <c r="P54" s="1"/>
    </row>
    <row r="55" spans="1:16" x14ac:dyDescent="0.35">
      <c r="A55"/>
      <c r="B55" s="11">
        <f>'1.1Terfyn N y daliad '!B55</f>
        <v>0</v>
      </c>
      <c r="C55" s="11">
        <f>'1.1Terfyn N y daliad '!C55</f>
        <v>0</v>
      </c>
      <c r="D55" s="11" t="str">
        <f>'3.1 Gofynion optimaidd N ycnwd '!E54</f>
        <v>Blank</v>
      </c>
      <c r="E55" s="11">
        <f t="shared" si="3"/>
        <v>0</v>
      </c>
      <c r="F55" s="11">
        <f t="shared" si="10"/>
        <v>0</v>
      </c>
      <c r="G55" s="1" t="s">
        <v>4</v>
      </c>
      <c r="H55" s="1"/>
      <c r="I55" s="11">
        <f t="shared" si="15"/>
        <v>0</v>
      </c>
      <c r="J55" s="12">
        <f t="shared" si="16"/>
        <v>0</v>
      </c>
      <c r="K55" s="11">
        <f t="shared" si="4"/>
        <v>0</v>
      </c>
      <c r="L55" s="1"/>
      <c r="M55" s="11">
        <f t="shared" si="5"/>
        <v>0</v>
      </c>
      <c r="N55" s="11">
        <f t="shared" si="6"/>
        <v>0</v>
      </c>
      <c r="O55" s="13" t="str">
        <f t="shared" si="7"/>
        <v>Nmax OK</v>
      </c>
      <c r="P55" s="1"/>
    </row>
    <row r="56" spans="1:16" x14ac:dyDescent="0.35">
      <c r="A56"/>
      <c r="B56" s="11">
        <f>'1.1Terfyn N y daliad '!B56</f>
        <v>0</v>
      </c>
      <c r="C56" s="11">
        <f>'1.1Terfyn N y daliad '!C56</f>
        <v>0</v>
      </c>
      <c r="D56" s="11" t="str">
        <f>'3.1 Gofynion optimaidd N ycnwd '!E55</f>
        <v>Blank</v>
      </c>
      <c r="E56" s="11">
        <f t="shared" si="3"/>
        <v>0</v>
      </c>
      <c r="F56" s="11">
        <f t="shared" si="10"/>
        <v>0</v>
      </c>
      <c r="G56" s="1" t="s">
        <v>4</v>
      </c>
      <c r="H56" s="1"/>
      <c r="I56" s="11">
        <f t="shared" si="15"/>
        <v>0</v>
      </c>
      <c r="J56" s="12">
        <f t="shared" si="16"/>
        <v>0</v>
      </c>
      <c r="K56" s="11">
        <f t="shared" si="4"/>
        <v>0</v>
      </c>
      <c r="L56" s="1"/>
      <c r="M56" s="11">
        <f t="shared" si="5"/>
        <v>0</v>
      </c>
      <c r="N56" s="11">
        <f t="shared" si="6"/>
        <v>0</v>
      </c>
      <c r="O56" s="13" t="str">
        <f t="shared" si="7"/>
        <v>Nmax OK</v>
      </c>
      <c r="P56" s="1"/>
    </row>
    <row r="57" spans="1:16" x14ac:dyDescent="0.35">
      <c r="A57"/>
      <c r="B57" s="11">
        <f>'1.1Terfyn N y daliad '!B57</f>
        <v>0</v>
      </c>
      <c r="C57" s="11">
        <f>'1.1Terfyn N y daliad '!C57</f>
        <v>0</v>
      </c>
      <c r="D57" s="11" t="str">
        <f>'3.1 Gofynion optimaidd N ycnwd '!E56</f>
        <v>Blank</v>
      </c>
      <c r="E57" s="11">
        <f t="shared" si="3"/>
        <v>0</v>
      </c>
      <c r="F57" s="11">
        <f t="shared" si="10"/>
        <v>0</v>
      </c>
      <c r="G57" s="1" t="s">
        <v>4</v>
      </c>
      <c r="H57" s="1"/>
      <c r="I57" s="11">
        <f t="shared" si="15"/>
        <v>0</v>
      </c>
      <c r="J57" s="12">
        <f t="shared" si="16"/>
        <v>0</v>
      </c>
      <c r="K57" s="11">
        <f t="shared" si="4"/>
        <v>0</v>
      </c>
      <c r="L57" s="1"/>
      <c r="M57" s="11">
        <f t="shared" si="5"/>
        <v>0</v>
      </c>
      <c r="N57" s="11">
        <f t="shared" si="6"/>
        <v>0</v>
      </c>
      <c r="O57" s="13" t="str">
        <f t="shared" si="7"/>
        <v>Nmax OK</v>
      </c>
      <c r="P57" s="1"/>
    </row>
    <row r="58" spans="1:16" x14ac:dyDescent="0.35">
      <c r="A58"/>
      <c r="B58" s="11">
        <f>'1.1Terfyn N y daliad '!B58</f>
        <v>0</v>
      </c>
      <c r="C58" s="11">
        <f>'1.1Terfyn N y daliad '!C58</f>
        <v>0</v>
      </c>
      <c r="D58" s="11" t="str">
        <f>'3.1 Gofynion optimaidd N ycnwd '!E57</f>
        <v>Blank</v>
      </c>
      <c r="E58" s="11">
        <f t="shared" si="3"/>
        <v>0</v>
      </c>
      <c r="F58" s="11">
        <f t="shared" si="10"/>
        <v>0</v>
      </c>
      <c r="G58" s="1" t="s">
        <v>4</v>
      </c>
      <c r="H58" s="1"/>
      <c r="I58" s="11">
        <f t="shared" si="15"/>
        <v>0</v>
      </c>
      <c r="J58" s="12">
        <f t="shared" si="16"/>
        <v>0</v>
      </c>
      <c r="K58" s="11">
        <f t="shared" si="4"/>
        <v>0</v>
      </c>
      <c r="L58" s="1"/>
      <c r="M58" s="11">
        <f t="shared" si="5"/>
        <v>0</v>
      </c>
      <c r="N58" s="11">
        <f t="shared" si="6"/>
        <v>0</v>
      </c>
      <c r="O58" s="13" t="str">
        <f t="shared" si="7"/>
        <v>Nmax OK</v>
      </c>
      <c r="P58" s="1"/>
    </row>
    <row r="59" spans="1:16" x14ac:dyDescent="0.35">
      <c r="A59"/>
      <c r="B59" s="11">
        <f>'1.1Terfyn N y daliad '!B59</f>
        <v>0</v>
      </c>
      <c r="C59" s="11">
        <f>'1.1Terfyn N y daliad '!C59</f>
        <v>0</v>
      </c>
      <c r="D59" s="11" t="str">
        <f>'3.1 Gofynion optimaidd N ycnwd '!E58</f>
        <v>Blank</v>
      </c>
      <c r="E59" s="11">
        <f t="shared" si="3"/>
        <v>0</v>
      </c>
      <c r="F59" s="11">
        <f t="shared" si="10"/>
        <v>0</v>
      </c>
      <c r="G59" s="1" t="s">
        <v>4</v>
      </c>
      <c r="H59" s="1"/>
      <c r="I59" s="11">
        <f t="shared" si="15"/>
        <v>0</v>
      </c>
      <c r="J59" s="12">
        <f t="shared" si="16"/>
        <v>0</v>
      </c>
      <c r="K59" s="11">
        <f t="shared" si="4"/>
        <v>0</v>
      </c>
      <c r="L59" s="1"/>
      <c r="M59" s="11">
        <f t="shared" si="5"/>
        <v>0</v>
      </c>
      <c r="N59" s="11">
        <f t="shared" si="6"/>
        <v>0</v>
      </c>
      <c r="O59" s="13" t="str">
        <f t="shared" si="7"/>
        <v>Nmax OK</v>
      </c>
      <c r="P59" s="1"/>
    </row>
    <row r="60" spans="1:16" x14ac:dyDescent="0.35">
      <c r="A60"/>
      <c r="B60" s="11">
        <f>'1.1Terfyn N y daliad '!B60</f>
        <v>0</v>
      </c>
      <c r="C60" s="11">
        <f>'1.1Terfyn N y daliad '!C60</f>
        <v>0</v>
      </c>
      <c r="D60" s="11" t="str">
        <f>'3.1 Gofynion optimaidd N ycnwd '!E59</f>
        <v>Blank</v>
      </c>
      <c r="E60" s="11">
        <f t="shared" si="3"/>
        <v>0</v>
      </c>
      <c r="F60" s="11">
        <f t="shared" si="10"/>
        <v>0</v>
      </c>
      <c r="G60" s="1" t="s">
        <v>4</v>
      </c>
      <c r="H60" s="1"/>
      <c r="I60" s="11">
        <f t="shared" si="15"/>
        <v>0</v>
      </c>
      <c r="J60" s="12">
        <f t="shared" si="16"/>
        <v>0</v>
      </c>
      <c r="K60" s="11">
        <f t="shared" si="4"/>
        <v>0</v>
      </c>
      <c r="L60" s="1"/>
      <c r="M60" s="11">
        <f t="shared" si="5"/>
        <v>0</v>
      </c>
      <c r="N60" s="11">
        <f t="shared" si="6"/>
        <v>0</v>
      </c>
      <c r="O60" s="13" t="str">
        <f t="shared" si="7"/>
        <v>Nmax OK</v>
      </c>
      <c r="P60" s="1"/>
    </row>
    <row r="61" spans="1:16" x14ac:dyDescent="0.35">
      <c r="A61"/>
      <c r="B61" s="11">
        <f>'1.1Terfyn N y daliad '!B61</f>
        <v>0</v>
      </c>
      <c r="C61" s="11">
        <f>'1.1Terfyn N y daliad '!C61</f>
        <v>0</v>
      </c>
      <c r="D61" s="11" t="str">
        <f>'3.1 Gofynion optimaidd N ycnwd '!E60</f>
        <v>Blank</v>
      </c>
      <c r="E61" s="11">
        <f t="shared" si="3"/>
        <v>0</v>
      </c>
      <c r="F61" s="11">
        <f t="shared" si="10"/>
        <v>0</v>
      </c>
      <c r="G61" s="1" t="s">
        <v>4</v>
      </c>
      <c r="H61" s="1"/>
      <c r="I61" s="11">
        <f t="shared" si="15"/>
        <v>0</v>
      </c>
      <c r="J61" s="12">
        <f t="shared" si="16"/>
        <v>0</v>
      </c>
      <c r="K61" s="11">
        <f t="shared" si="4"/>
        <v>0</v>
      </c>
      <c r="L61" s="1"/>
      <c r="M61" s="11">
        <f t="shared" si="5"/>
        <v>0</v>
      </c>
      <c r="N61" s="11">
        <f t="shared" si="6"/>
        <v>0</v>
      </c>
      <c r="O61" s="13" t="str">
        <f t="shared" si="7"/>
        <v>Nmax OK</v>
      </c>
      <c r="P61" s="1"/>
    </row>
    <row r="62" spans="1:16" x14ac:dyDescent="0.35">
      <c r="A62"/>
      <c r="B62" s="11">
        <f>'1.1Terfyn N y daliad '!B62</f>
        <v>0</v>
      </c>
      <c r="C62" s="11">
        <f>'1.1Terfyn N y daliad '!C62</f>
        <v>0</v>
      </c>
      <c r="D62" s="11" t="str">
        <f>'3.1 Gofynion optimaidd N ycnwd '!E61</f>
        <v>Blank</v>
      </c>
      <c r="E62" s="11">
        <f t="shared" si="3"/>
        <v>0</v>
      </c>
      <c r="F62" s="11">
        <f t="shared" si="10"/>
        <v>0</v>
      </c>
      <c r="G62" s="1" t="s">
        <v>4</v>
      </c>
      <c r="H62" s="1"/>
      <c r="I62" s="11">
        <f t="shared" si="15"/>
        <v>0</v>
      </c>
      <c r="J62" s="12">
        <f t="shared" si="16"/>
        <v>0</v>
      </c>
      <c r="K62" s="11">
        <f t="shared" si="4"/>
        <v>0</v>
      </c>
      <c r="L62" s="1"/>
      <c r="M62" s="11">
        <f t="shared" si="5"/>
        <v>0</v>
      </c>
      <c r="N62" s="11">
        <f t="shared" si="6"/>
        <v>0</v>
      </c>
      <c r="O62" s="13" t="str">
        <f t="shared" si="7"/>
        <v>Nmax OK</v>
      </c>
      <c r="P62" s="1"/>
    </row>
    <row r="63" spans="1:16" x14ac:dyDescent="0.35">
      <c r="A63"/>
      <c r="B63" s="11">
        <f>'1.1Terfyn N y daliad '!B63</f>
        <v>0</v>
      </c>
      <c r="C63" s="11">
        <f>'1.1Terfyn N y daliad '!C63</f>
        <v>0</v>
      </c>
      <c r="D63" s="11" t="str">
        <f>'3.1 Gofynion optimaidd N ycnwd '!E62</f>
        <v>Blank</v>
      </c>
      <c r="E63" s="11">
        <f t="shared" si="3"/>
        <v>0</v>
      </c>
      <c r="F63" s="11">
        <f t="shared" si="10"/>
        <v>0</v>
      </c>
      <c r="G63" s="1" t="s">
        <v>4</v>
      </c>
      <c r="H63" s="1"/>
      <c r="I63" s="11">
        <f t="shared" si="15"/>
        <v>0</v>
      </c>
      <c r="J63" s="12">
        <f t="shared" si="16"/>
        <v>0</v>
      </c>
      <c r="K63" s="11">
        <f t="shared" si="4"/>
        <v>0</v>
      </c>
      <c r="L63" s="1"/>
      <c r="M63" s="11">
        <f t="shared" si="5"/>
        <v>0</v>
      </c>
      <c r="N63" s="11">
        <f t="shared" si="6"/>
        <v>0</v>
      </c>
      <c r="O63" s="13" t="str">
        <f t="shared" si="7"/>
        <v>Nmax OK</v>
      </c>
      <c r="P63" s="1"/>
    </row>
    <row r="64" spans="1:16" x14ac:dyDescent="0.35">
      <c r="A64"/>
      <c r="B64" s="11">
        <f>'1.1Terfyn N y daliad '!B64</f>
        <v>0</v>
      </c>
      <c r="C64" s="11">
        <f>'1.1Terfyn N y daliad '!C64</f>
        <v>0</v>
      </c>
      <c r="D64" s="11" t="str">
        <f>'3.1 Gofynion optimaidd N ycnwd '!E63</f>
        <v>Blank</v>
      </c>
      <c r="E64" s="11">
        <f t="shared" si="3"/>
        <v>0</v>
      </c>
      <c r="F64" s="11">
        <f t="shared" si="10"/>
        <v>0</v>
      </c>
      <c r="G64" s="1" t="s">
        <v>4</v>
      </c>
      <c r="H64" s="1"/>
      <c r="I64" s="11">
        <f t="shared" si="15"/>
        <v>0</v>
      </c>
      <c r="J64" s="12">
        <f t="shared" si="16"/>
        <v>0</v>
      </c>
      <c r="K64" s="11">
        <f t="shared" si="4"/>
        <v>0</v>
      </c>
      <c r="L64" s="1"/>
      <c r="M64" s="11">
        <f t="shared" si="5"/>
        <v>0</v>
      </c>
      <c r="N64" s="11">
        <f t="shared" si="6"/>
        <v>0</v>
      </c>
      <c r="O64" s="13" t="str">
        <f t="shared" si="7"/>
        <v>Nmax OK</v>
      </c>
      <c r="P64" s="1"/>
    </row>
    <row r="65" spans="1:16" x14ac:dyDescent="0.35">
      <c r="A65"/>
      <c r="B65" s="11">
        <f>'1.1Terfyn N y daliad '!B65</f>
        <v>0</v>
      </c>
      <c r="C65" s="11">
        <f>'1.1Terfyn N y daliad '!C65</f>
        <v>0</v>
      </c>
      <c r="D65" s="11" t="str">
        <f>'3.1 Gofynion optimaidd N ycnwd '!E64</f>
        <v>Blank</v>
      </c>
      <c r="E65" s="11">
        <f t="shared" si="3"/>
        <v>0</v>
      </c>
      <c r="F65" s="11">
        <f t="shared" si="10"/>
        <v>0</v>
      </c>
      <c r="G65" s="1" t="s">
        <v>4</v>
      </c>
      <c r="H65" s="1"/>
      <c r="I65" s="11">
        <f t="shared" si="15"/>
        <v>0</v>
      </c>
      <c r="J65" s="12">
        <f t="shared" si="16"/>
        <v>0</v>
      </c>
      <c r="K65" s="11">
        <f t="shared" si="4"/>
        <v>0</v>
      </c>
      <c r="L65" s="1"/>
      <c r="M65" s="11">
        <f t="shared" si="5"/>
        <v>0</v>
      </c>
      <c r="N65" s="11">
        <f t="shared" si="6"/>
        <v>0</v>
      </c>
      <c r="O65" s="13" t="str">
        <f t="shared" si="7"/>
        <v>Nmax OK</v>
      </c>
      <c r="P65" s="1"/>
    </row>
    <row r="66" spans="1:16" x14ac:dyDescent="0.35">
      <c r="A66"/>
      <c r="B66" s="11">
        <f>'1.1Terfyn N y daliad '!B66</f>
        <v>0</v>
      </c>
      <c r="C66" s="11">
        <f>'1.1Terfyn N y daliad '!C66</f>
        <v>0</v>
      </c>
      <c r="D66" s="11" t="str">
        <f>'3.1 Gofynion optimaidd N ycnwd '!E65</f>
        <v>Blank</v>
      </c>
      <c r="E66" s="11">
        <f t="shared" si="3"/>
        <v>0</v>
      </c>
      <c r="F66" s="11">
        <f t="shared" si="10"/>
        <v>0</v>
      </c>
      <c r="G66" s="1" t="s">
        <v>4</v>
      </c>
      <c r="H66" s="1"/>
      <c r="I66" s="11">
        <f t="shared" si="15"/>
        <v>0</v>
      </c>
      <c r="J66" s="12">
        <f t="shared" si="16"/>
        <v>0</v>
      </c>
      <c r="K66" s="11">
        <f t="shared" si="4"/>
        <v>0</v>
      </c>
      <c r="L66" s="1"/>
      <c r="M66" s="11">
        <f t="shared" si="5"/>
        <v>0</v>
      </c>
      <c r="N66" s="11">
        <f t="shared" si="6"/>
        <v>0</v>
      </c>
      <c r="O66" s="13" t="str">
        <f t="shared" si="7"/>
        <v>Nmax OK</v>
      </c>
      <c r="P66" s="1"/>
    </row>
    <row r="67" spans="1:16" x14ac:dyDescent="0.35">
      <c r="A67"/>
      <c r="B67" s="11">
        <f>'1.1Terfyn N y daliad '!B67</f>
        <v>0</v>
      </c>
      <c r="C67" s="11">
        <f>'1.1Terfyn N y daliad '!C67</f>
        <v>0</v>
      </c>
      <c r="D67" s="11" t="str">
        <f>'3.1 Gofynion optimaidd N ycnwd '!E66</f>
        <v>Blank</v>
      </c>
      <c r="E67" s="11">
        <f t="shared" si="3"/>
        <v>0</v>
      </c>
      <c r="F67" s="11">
        <f t="shared" si="10"/>
        <v>0</v>
      </c>
      <c r="G67" s="1" t="s">
        <v>4</v>
      </c>
      <c r="H67" s="1"/>
      <c r="I67" s="11">
        <f t="shared" si="15"/>
        <v>0</v>
      </c>
      <c r="J67" s="12">
        <f t="shared" si="16"/>
        <v>0</v>
      </c>
      <c r="K67" s="11">
        <f t="shared" si="4"/>
        <v>0</v>
      </c>
      <c r="L67" s="1"/>
      <c r="M67" s="11">
        <f t="shared" si="5"/>
        <v>0</v>
      </c>
      <c r="N67" s="11">
        <f t="shared" si="6"/>
        <v>0</v>
      </c>
      <c r="O67" s="13" t="str">
        <f t="shared" si="7"/>
        <v>Nmax OK</v>
      </c>
      <c r="P67" s="1"/>
    </row>
    <row r="68" spans="1:16" x14ac:dyDescent="0.35">
      <c r="A68"/>
      <c r="B68" s="11">
        <f>'1.1Terfyn N y daliad '!B68</f>
        <v>0</v>
      </c>
      <c r="C68" s="11">
        <f>'1.1Terfyn N y daliad '!C68</f>
        <v>0</v>
      </c>
      <c r="D68" s="11" t="str">
        <f>'3.1 Gofynion optimaidd N ycnwd '!E67</f>
        <v>Blank</v>
      </c>
      <c r="E68" s="11">
        <f t="shared" si="3"/>
        <v>0</v>
      </c>
      <c r="F68" s="11">
        <f t="shared" si="10"/>
        <v>0</v>
      </c>
      <c r="G68" s="1" t="s">
        <v>4</v>
      </c>
      <c r="H68" s="1"/>
      <c r="I68" s="11">
        <f t="shared" si="15"/>
        <v>0</v>
      </c>
      <c r="J68" s="12">
        <f t="shared" si="16"/>
        <v>0</v>
      </c>
      <c r="K68" s="11">
        <f t="shared" si="4"/>
        <v>0</v>
      </c>
      <c r="L68" s="1"/>
      <c r="M68" s="11">
        <f t="shared" si="5"/>
        <v>0</v>
      </c>
      <c r="N68" s="11">
        <f t="shared" si="6"/>
        <v>0</v>
      </c>
      <c r="O68" s="13" t="str">
        <f t="shared" si="7"/>
        <v>Nmax OK</v>
      </c>
      <c r="P68" s="1"/>
    </row>
    <row r="69" spans="1:16" x14ac:dyDescent="0.35">
      <c r="A69"/>
      <c r="B69" s="11">
        <f>'1.1Terfyn N y daliad '!B69</f>
        <v>0</v>
      </c>
      <c r="C69" s="11">
        <f>'1.1Terfyn N y daliad '!C69</f>
        <v>0</v>
      </c>
      <c r="D69" s="11" t="str">
        <f>'3.1 Gofynion optimaidd N ycnwd '!E68</f>
        <v>Blank</v>
      </c>
      <c r="E69" s="11">
        <f t="shared" si="3"/>
        <v>0</v>
      </c>
      <c r="F69" s="11">
        <f t="shared" si="10"/>
        <v>0</v>
      </c>
      <c r="G69" s="1" t="s">
        <v>4</v>
      </c>
      <c r="H69" s="1"/>
      <c r="I69" s="11">
        <f t="shared" ref="I69:I100" si="20">VLOOKUP(G69,$Z$5:$AB$23,2,FALSE)</f>
        <v>0</v>
      </c>
      <c r="J69" s="12">
        <f t="shared" ref="J69:J100" si="21">VLOOKUP(G69,$Z$5:$AB$23,3,FALSE)</f>
        <v>0</v>
      </c>
      <c r="K69" s="11">
        <f t="shared" si="4"/>
        <v>0</v>
      </c>
      <c r="L69" s="1"/>
      <c r="M69" s="11">
        <f t="shared" si="5"/>
        <v>0</v>
      </c>
      <c r="N69" s="11">
        <f t="shared" si="6"/>
        <v>0</v>
      </c>
      <c r="O69" s="13" t="str">
        <f t="shared" si="7"/>
        <v>Nmax OK</v>
      </c>
      <c r="P69" s="1"/>
    </row>
    <row r="70" spans="1:16" x14ac:dyDescent="0.35">
      <c r="A70"/>
      <c r="B70" s="11">
        <f>'1.1Terfyn N y daliad '!B70</f>
        <v>0</v>
      </c>
      <c r="C70" s="11">
        <f>'1.1Terfyn N y daliad '!C70</f>
        <v>0</v>
      </c>
      <c r="D70" s="11" t="str">
        <f>'3.1 Gofynion optimaidd N ycnwd '!E69</f>
        <v>Blank</v>
      </c>
      <c r="E70" s="11">
        <f t="shared" ref="E70:E100" si="22">VLOOKUP(D70,$V$5:$W$38,2,FALSE)</f>
        <v>0</v>
      </c>
      <c r="F70" s="11">
        <f t="shared" ref="F70:F100" si="23">SUM(C70*E70)</f>
        <v>0</v>
      </c>
      <c r="G70" s="1" t="s">
        <v>4</v>
      </c>
      <c r="H70" s="1"/>
      <c r="I70" s="11">
        <f t="shared" si="20"/>
        <v>0</v>
      </c>
      <c r="J70" s="12">
        <f t="shared" si="21"/>
        <v>0</v>
      </c>
      <c r="K70" s="11">
        <f t="shared" ref="K70:K100" si="24">SUM(H70*I70*J70)</f>
        <v>0</v>
      </c>
      <c r="L70" s="1"/>
      <c r="M70" s="11">
        <f t="shared" ref="M70:M100" si="25">SUM(K70+L70)</f>
        <v>0</v>
      </c>
      <c r="N70" s="11">
        <f t="shared" ref="N70:N100" si="26">F70-M70</f>
        <v>0</v>
      </c>
      <c r="O70" s="13" t="str">
        <f t="shared" ref="O70:O100" si="27">IF(N70&lt;0,"Nmax limit exceeded", "Nmax OK")</f>
        <v>Nmax OK</v>
      </c>
      <c r="P70" s="1"/>
    </row>
    <row r="71" spans="1:16" x14ac:dyDescent="0.35">
      <c r="A71"/>
      <c r="B71" s="11">
        <f>'1.1Terfyn N y daliad '!B71</f>
        <v>0</v>
      </c>
      <c r="C71" s="11">
        <f>'1.1Terfyn N y daliad '!C71</f>
        <v>0</v>
      </c>
      <c r="D71" s="11" t="str">
        <f>'3.1 Gofynion optimaidd N ycnwd '!E70</f>
        <v>Blank</v>
      </c>
      <c r="E71" s="11">
        <f t="shared" si="22"/>
        <v>0</v>
      </c>
      <c r="F71" s="11">
        <f t="shared" si="23"/>
        <v>0</v>
      </c>
      <c r="G71" s="1" t="s">
        <v>4</v>
      </c>
      <c r="H71" s="1"/>
      <c r="I71" s="11">
        <f t="shared" si="20"/>
        <v>0</v>
      </c>
      <c r="J71" s="12">
        <f t="shared" si="21"/>
        <v>0</v>
      </c>
      <c r="K71" s="11">
        <f t="shared" si="24"/>
        <v>0</v>
      </c>
      <c r="L71" s="1"/>
      <c r="M71" s="11">
        <f t="shared" si="25"/>
        <v>0</v>
      </c>
      <c r="N71" s="11">
        <f t="shared" si="26"/>
        <v>0</v>
      </c>
      <c r="O71" s="13" t="str">
        <f t="shared" si="27"/>
        <v>Nmax OK</v>
      </c>
      <c r="P71" s="1"/>
    </row>
    <row r="72" spans="1:16" x14ac:dyDescent="0.35">
      <c r="A72"/>
      <c r="B72" s="11">
        <f>'1.1Terfyn N y daliad '!B72</f>
        <v>0</v>
      </c>
      <c r="C72" s="11">
        <f>'1.1Terfyn N y daliad '!C72</f>
        <v>0</v>
      </c>
      <c r="D72" s="11" t="str">
        <f>'3.1 Gofynion optimaidd N ycnwd '!E71</f>
        <v>Blank</v>
      </c>
      <c r="E72" s="11">
        <f t="shared" si="22"/>
        <v>0</v>
      </c>
      <c r="F72" s="11">
        <f t="shared" si="23"/>
        <v>0</v>
      </c>
      <c r="G72" s="1" t="s">
        <v>4</v>
      </c>
      <c r="H72" s="1"/>
      <c r="I72" s="11">
        <f t="shared" si="20"/>
        <v>0</v>
      </c>
      <c r="J72" s="12">
        <f t="shared" si="21"/>
        <v>0</v>
      </c>
      <c r="K72" s="11">
        <f t="shared" si="24"/>
        <v>0</v>
      </c>
      <c r="L72" s="1"/>
      <c r="M72" s="11">
        <f t="shared" si="25"/>
        <v>0</v>
      </c>
      <c r="N72" s="11">
        <f t="shared" si="26"/>
        <v>0</v>
      </c>
      <c r="O72" s="13" t="str">
        <f t="shared" si="27"/>
        <v>Nmax OK</v>
      </c>
      <c r="P72" s="1"/>
    </row>
    <row r="73" spans="1:16" x14ac:dyDescent="0.35">
      <c r="A73"/>
      <c r="B73" s="11">
        <f>'1.1Terfyn N y daliad '!B73</f>
        <v>0</v>
      </c>
      <c r="C73" s="11">
        <f>'1.1Terfyn N y daliad '!C73</f>
        <v>0</v>
      </c>
      <c r="D73" s="11" t="str">
        <f>'3.1 Gofynion optimaidd N ycnwd '!E72</f>
        <v>Blank</v>
      </c>
      <c r="E73" s="11">
        <f t="shared" si="22"/>
        <v>0</v>
      </c>
      <c r="F73" s="11">
        <f t="shared" si="23"/>
        <v>0</v>
      </c>
      <c r="G73" s="1" t="s">
        <v>4</v>
      </c>
      <c r="H73" s="1"/>
      <c r="I73" s="11">
        <f t="shared" si="20"/>
        <v>0</v>
      </c>
      <c r="J73" s="12">
        <f t="shared" si="21"/>
        <v>0</v>
      </c>
      <c r="K73" s="11">
        <f t="shared" si="24"/>
        <v>0</v>
      </c>
      <c r="L73" s="1"/>
      <c r="M73" s="11">
        <f t="shared" si="25"/>
        <v>0</v>
      </c>
      <c r="N73" s="11">
        <f t="shared" si="26"/>
        <v>0</v>
      </c>
      <c r="O73" s="13" t="str">
        <f t="shared" si="27"/>
        <v>Nmax OK</v>
      </c>
      <c r="P73" s="1"/>
    </row>
    <row r="74" spans="1:16" x14ac:dyDescent="0.35">
      <c r="A74"/>
      <c r="B74" s="11">
        <f>'1.1Terfyn N y daliad '!B74</f>
        <v>0</v>
      </c>
      <c r="C74" s="11">
        <f>'1.1Terfyn N y daliad '!C74</f>
        <v>0</v>
      </c>
      <c r="D74" s="11" t="str">
        <f>'3.1 Gofynion optimaidd N ycnwd '!E73</f>
        <v>Blank</v>
      </c>
      <c r="E74" s="11">
        <f t="shared" si="22"/>
        <v>0</v>
      </c>
      <c r="F74" s="11">
        <f t="shared" si="23"/>
        <v>0</v>
      </c>
      <c r="G74" s="1" t="s">
        <v>4</v>
      </c>
      <c r="H74" s="1"/>
      <c r="I74" s="11">
        <f t="shared" si="20"/>
        <v>0</v>
      </c>
      <c r="J74" s="12">
        <f t="shared" si="21"/>
        <v>0</v>
      </c>
      <c r="K74" s="11">
        <f t="shared" si="24"/>
        <v>0</v>
      </c>
      <c r="L74" s="1"/>
      <c r="M74" s="11">
        <f t="shared" si="25"/>
        <v>0</v>
      </c>
      <c r="N74" s="11">
        <f t="shared" si="26"/>
        <v>0</v>
      </c>
      <c r="O74" s="13" t="str">
        <f t="shared" si="27"/>
        <v>Nmax OK</v>
      </c>
      <c r="P74" s="1"/>
    </row>
    <row r="75" spans="1:16" x14ac:dyDescent="0.35">
      <c r="A75"/>
      <c r="B75" s="11">
        <f>'1.1Terfyn N y daliad '!B75</f>
        <v>0</v>
      </c>
      <c r="C75" s="11">
        <f>'1.1Terfyn N y daliad '!C75</f>
        <v>0</v>
      </c>
      <c r="D75" s="11" t="str">
        <f>'3.1 Gofynion optimaidd N ycnwd '!E74</f>
        <v>Blank</v>
      </c>
      <c r="E75" s="11">
        <f t="shared" si="22"/>
        <v>0</v>
      </c>
      <c r="F75" s="11">
        <f t="shared" si="23"/>
        <v>0</v>
      </c>
      <c r="G75" s="1" t="s">
        <v>4</v>
      </c>
      <c r="H75" s="1"/>
      <c r="I75" s="11">
        <f t="shared" si="20"/>
        <v>0</v>
      </c>
      <c r="J75" s="12">
        <f t="shared" si="21"/>
        <v>0</v>
      </c>
      <c r="K75" s="11">
        <f t="shared" si="24"/>
        <v>0</v>
      </c>
      <c r="L75" s="1"/>
      <c r="M75" s="11">
        <f t="shared" si="25"/>
        <v>0</v>
      </c>
      <c r="N75" s="11">
        <f t="shared" si="26"/>
        <v>0</v>
      </c>
      <c r="O75" s="13" t="str">
        <f t="shared" si="27"/>
        <v>Nmax OK</v>
      </c>
      <c r="P75" s="1"/>
    </row>
    <row r="76" spans="1:16" x14ac:dyDescent="0.35">
      <c r="A76"/>
      <c r="B76" s="11">
        <f>'1.1Terfyn N y daliad '!B76</f>
        <v>0</v>
      </c>
      <c r="C76" s="11">
        <f>'1.1Terfyn N y daliad '!C76</f>
        <v>0</v>
      </c>
      <c r="D76" s="11" t="str">
        <f>'3.1 Gofynion optimaidd N ycnwd '!E75</f>
        <v>Blank</v>
      </c>
      <c r="E76" s="11">
        <f t="shared" si="22"/>
        <v>0</v>
      </c>
      <c r="F76" s="11">
        <f t="shared" si="23"/>
        <v>0</v>
      </c>
      <c r="G76" s="1" t="s">
        <v>4</v>
      </c>
      <c r="H76" s="1"/>
      <c r="I76" s="11">
        <f t="shared" si="20"/>
        <v>0</v>
      </c>
      <c r="J76" s="12">
        <f t="shared" si="21"/>
        <v>0</v>
      </c>
      <c r="K76" s="11">
        <f t="shared" si="24"/>
        <v>0</v>
      </c>
      <c r="L76" s="1"/>
      <c r="M76" s="11">
        <f t="shared" si="25"/>
        <v>0</v>
      </c>
      <c r="N76" s="11">
        <f t="shared" si="26"/>
        <v>0</v>
      </c>
      <c r="O76" s="13" t="str">
        <f t="shared" si="27"/>
        <v>Nmax OK</v>
      </c>
      <c r="P76" s="1"/>
    </row>
    <row r="77" spans="1:16" x14ac:dyDescent="0.35">
      <c r="A77"/>
      <c r="B77" s="11">
        <f>'1.1Terfyn N y daliad '!B77</f>
        <v>0</v>
      </c>
      <c r="C77" s="11">
        <f>'1.1Terfyn N y daliad '!C77</f>
        <v>0</v>
      </c>
      <c r="D77" s="11" t="str">
        <f>'3.1 Gofynion optimaidd N ycnwd '!E76</f>
        <v>Blank</v>
      </c>
      <c r="E77" s="11">
        <f t="shared" si="22"/>
        <v>0</v>
      </c>
      <c r="F77" s="11">
        <f t="shared" si="23"/>
        <v>0</v>
      </c>
      <c r="G77" s="1" t="s">
        <v>4</v>
      </c>
      <c r="H77" s="1"/>
      <c r="I77" s="11">
        <f t="shared" si="20"/>
        <v>0</v>
      </c>
      <c r="J77" s="12">
        <f t="shared" si="21"/>
        <v>0</v>
      </c>
      <c r="K77" s="11">
        <f t="shared" si="24"/>
        <v>0</v>
      </c>
      <c r="L77" s="1"/>
      <c r="M77" s="11">
        <f t="shared" si="25"/>
        <v>0</v>
      </c>
      <c r="N77" s="11">
        <f t="shared" si="26"/>
        <v>0</v>
      </c>
      <c r="O77" s="13" t="str">
        <f t="shared" si="27"/>
        <v>Nmax OK</v>
      </c>
      <c r="P77" s="1"/>
    </row>
    <row r="78" spans="1:16" x14ac:dyDescent="0.35">
      <c r="A78"/>
      <c r="B78" s="11">
        <f>'1.1Terfyn N y daliad '!B78</f>
        <v>0</v>
      </c>
      <c r="C78" s="11">
        <f>'1.1Terfyn N y daliad '!C78</f>
        <v>0</v>
      </c>
      <c r="D78" s="11" t="str">
        <f>'3.1 Gofynion optimaidd N ycnwd '!E77</f>
        <v>Blank</v>
      </c>
      <c r="E78" s="11">
        <f t="shared" si="22"/>
        <v>0</v>
      </c>
      <c r="F78" s="11">
        <f t="shared" si="23"/>
        <v>0</v>
      </c>
      <c r="G78" s="1" t="s">
        <v>4</v>
      </c>
      <c r="H78" s="1"/>
      <c r="I78" s="11">
        <f t="shared" si="20"/>
        <v>0</v>
      </c>
      <c r="J78" s="12">
        <f t="shared" si="21"/>
        <v>0</v>
      </c>
      <c r="K78" s="11">
        <f t="shared" si="24"/>
        <v>0</v>
      </c>
      <c r="L78" s="1"/>
      <c r="M78" s="11">
        <f t="shared" si="25"/>
        <v>0</v>
      </c>
      <c r="N78" s="11">
        <f t="shared" si="26"/>
        <v>0</v>
      </c>
      <c r="O78" s="13" t="str">
        <f t="shared" si="27"/>
        <v>Nmax OK</v>
      </c>
      <c r="P78" s="1"/>
    </row>
    <row r="79" spans="1:16" x14ac:dyDescent="0.35">
      <c r="A79"/>
      <c r="B79" s="11">
        <f>'1.1Terfyn N y daliad '!B79</f>
        <v>0</v>
      </c>
      <c r="C79" s="11">
        <f>'1.1Terfyn N y daliad '!C79</f>
        <v>0</v>
      </c>
      <c r="D79" s="11" t="str">
        <f>'3.1 Gofynion optimaidd N ycnwd '!E78</f>
        <v>Blank</v>
      </c>
      <c r="E79" s="11">
        <f t="shared" si="22"/>
        <v>0</v>
      </c>
      <c r="F79" s="11">
        <f t="shared" si="23"/>
        <v>0</v>
      </c>
      <c r="G79" s="1" t="s">
        <v>4</v>
      </c>
      <c r="H79" s="1"/>
      <c r="I79" s="11">
        <f t="shared" si="20"/>
        <v>0</v>
      </c>
      <c r="J79" s="12">
        <f t="shared" si="21"/>
        <v>0</v>
      </c>
      <c r="K79" s="11">
        <f t="shared" si="24"/>
        <v>0</v>
      </c>
      <c r="L79" s="1"/>
      <c r="M79" s="11">
        <f t="shared" si="25"/>
        <v>0</v>
      </c>
      <c r="N79" s="11">
        <f t="shared" si="26"/>
        <v>0</v>
      </c>
      <c r="O79" s="13" t="str">
        <f t="shared" si="27"/>
        <v>Nmax OK</v>
      </c>
      <c r="P79" s="1"/>
    </row>
    <row r="80" spans="1:16" x14ac:dyDescent="0.35">
      <c r="A80"/>
      <c r="B80" s="11">
        <f>'1.1Terfyn N y daliad '!B80</f>
        <v>0</v>
      </c>
      <c r="C80" s="11">
        <f>'1.1Terfyn N y daliad '!C80</f>
        <v>0</v>
      </c>
      <c r="D80" s="11" t="str">
        <f>'3.1 Gofynion optimaidd N ycnwd '!E79</f>
        <v>Blank</v>
      </c>
      <c r="E80" s="11">
        <f t="shared" si="22"/>
        <v>0</v>
      </c>
      <c r="F80" s="11">
        <f t="shared" si="23"/>
        <v>0</v>
      </c>
      <c r="G80" s="1" t="s">
        <v>4</v>
      </c>
      <c r="H80" s="1"/>
      <c r="I80" s="11">
        <f t="shared" si="20"/>
        <v>0</v>
      </c>
      <c r="J80" s="12">
        <f t="shared" si="21"/>
        <v>0</v>
      </c>
      <c r="K80" s="11">
        <f t="shared" si="24"/>
        <v>0</v>
      </c>
      <c r="L80" s="1"/>
      <c r="M80" s="11">
        <f t="shared" si="25"/>
        <v>0</v>
      </c>
      <c r="N80" s="11">
        <f t="shared" si="26"/>
        <v>0</v>
      </c>
      <c r="O80" s="13" t="str">
        <f t="shared" si="27"/>
        <v>Nmax OK</v>
      </c>
      <c r="P80" s="1"/>
    </row>
    <row r="81" spans="1:16" x14ac:dyDescent="0.35">
      <c r="A81"/>
      <c r="B81" s="11">
        <f>'1.1Terfyn N y daliad '!B81</f>
        <v>0</v>
      </c>
      <c r="C81" s="11">
        <f>'1.1Terfyn N y daliad '!C81</f>
        <v>0</v>
      </c>
      <c r="D81" s="11" t="str">
        <f>'3.1 Gofynion optimaidd N ycnwd '!E80</f>
        <v>Blank</v>
      </c>
      <c r="E81" s="11">
        <f t="shared" si="22"/>
        <v>0</v>
      </c>
      <c r="F81" s="11">
        <f t="shared" si="23"/>
        <v>0</v>
      </c>
      <c r="G81" s="1" t="s">
        <v>4</v>
      </c>
      <c r="H81" s="1"/>
      <c r="I81" s="11">
        <f t="shared" si="20"/>
        <v>0</v>
      </c>
      <c r="J81" s="12">
        <f t="shared" si="21"/>
        <v>0</v>
      </c>
      <c r="K81" s="11">
        <f t="shared" si="24"/>
        <v>0</v>
      </c>
      <c r="L81" s="1"/>
      <c r="M81" s="11">
        <f t="shared" si="25"/>
        <v>0</v>
      </c>
      <c r="N81" s="11">
        <f t="shared" si="26"/>
        <v>0</v>
      </c>
      <c r="O81" s="13" t="str">
        <f t="shared" si="27"/>
        <v>Nmax OK</v>
      </c>
      <c r="P81" s="1"/>
    </row>
    <row r="82" spans="1:16" x14ac:dyDescent="0.35">
      <c r="A82"/>
      <c r="B82" s="11">
        <f>'1.1Terfyn N y daliad '!B82</f>
        <v>0</v>
      </c>
      <c r="C82" s="11">
        <f>'1.1Terfyn N y daliad '!C82</f>
        <v>0</v>
      </c>
      <c r="D82" s="11" t="str">
        <f>'3.1 Gofynion optimaidd N ycnwd '!E81</f>
        <v>Blank</v>
      </c>
      <c r="E82" s="11">
        <f t="shared" si="22"/>
        <v>0</v>
      </c>
      <c r="F82" s="11">
        <f t="shared" si="23"/>
        <v>0</v>
      </c>
      <c r="G82" s="1" t="s">
        <v>4</v>
      </c>
      <c r="H82" s="1"/>
      <c r="I82" s="11">
        <f t="shared" si="20"/>
        <v>0</v>
      </c>
      <c r="J82" s="12">
        <f t="shared" si="21"/>
        <v>0</v>
      </c>
      <c r="K82" s="11">
        <f t="shared" si="24"/>
        <v>0</v>
      </c>
      <c r="L82" s="1"/>
      <c r="M82" s="11">
        <f t="shared" si="25"/>
        <v>0</v>
      </c>
      <c r="N82" s="11">
        <f t="shared" si="26"/>
        <v>0</v>
      </c>
      <c r="O82" s="13" t="str">
        <f t="shared" si="27"/>
        <v>Nmax OK</v>
      </c>
      <c r="P82" s="1"/>
    </row>
    <row r="83" spans="1:16" x14ac:dyDescent="0.35">
      <c r="A83"/>
      <c r="B83" s="11">
        <f>'1.1Terfyn N y daliad '!B83</f>
        <v>0</v>
      </c>
      <c r="C83" s="11">
        <f>'1.1Terfyn N y daliad '!C83</f>
        <v>0</v>
      </c>
      <c r="D83" s="11" t="str">
        <f>'3.1 Gofynion optimaidd N ycnwd '!E82</f>
        <v>Blank</v>
      </c>
      <c r="E83" s="11">
        <f t="shared" si="22"/>
        <v>0</v>
      </c>
      <c r="F83" s="11">
        <f t="shared" si="23"/>
        <v>0</v>
      </c>
      <c r="G83" s="1" t="s">
        <v>4</v>
      </c>
      <c r="H83" s="1"/>
      <c r="I83" s="11">
        <f t="shared" si="20"/>
        <v>0</v>
      </c>
      <c r="J83" s="12">
        <f t="shared" si="21"/>
        <v>0</v>
      </c>
      <c r="K83" s="11">
        <f t="shared" si="24"/>
        <v>0</v>
      </c>
      <c r="L83" s="1"/>
      <c r="M83" s="11">
        <f t="shared" si="25"/>
        <v>0</v>
      </c>
      <c r="N83" s="11">
        <f t="shared" si="26"/>
        <v>0</v>
      </c>
      <c r="O83" s="13" t="str">
        <f t="shared" si="27"/>
        <v>Nmax OK</v>
      </c>
      <c r="P83" s="1"/>
    </row>
    <row r="84" spans="1:16" x14ac:dyDescent="0.35">
      <c r="A84"/>
      <c r="B84" s="11">
        <f>'1.1Terfyn N y daliad '!B84</f>
        <v>0</v>
      </c>
      <c r="C84" s="11">
        <f>'1.1Terfyn N y daliad '!C84</f>
        <v>0</v>
      </c>
      <c r="D84" s="11" t="str">
        <f>'3.1 Gofynion optimaidd N ycnwd '!E83</f>
        <v>Blank</v>
      </c>
      <c r="E84" s="11">
        <f t="shared" si="22"/>
        <v>0</v>
      </c>
      <c r="F84" s="11">
        <f t="shared" si="23"/>
        <v>0</v>
      </c>
      <c r="G84" s="1" t="s">
        <v>4</v>
      </c>
      <c r="H84" s="1"/>
      <c r="I84" s="11">
        <f t="shared" si="20"/>
        <v>0</v>
      </c>
      <c r="J84" s="12">
        <f t="shared" si="21"/>
        <v>0</v>
      </c>
      <c r="K84" s="11">
        <f t="shared" si="24"/>
        <v>0</v>
      </c>
      <c r="L84" s="1"/>
      <c r="M84" s="11">
        <f t="shared" si="25"/>
        <v>0</v>
      </c>
      <c r="N84" s="11">
        <f t="shared" si="26"/>
        <v>0</v>
      </c>
      <c r="O84" s="13" t="str">
        <f t="shared" si="27"/>
        <v>Nmax OK</v>
      </c>
      <c r="P84" s="1"/>
    </row>
    <row r="85" spans="1:16" x14ac:dyDescent="0.35">
      <c r="A85"/>
      <c r="B85" s="11">
        <f>'1.1Terfyn N y daliad '!B85</f>
        <v>0</v>
      </c>
      <c r="C85" s="11">
        <f>'1.1Terfyn N y daliad '!C85</f>
        <v>0</v>
      </c>
      <c r="D85" s="11" t="str">
        <f>'3.1 Gofynion optimaidd N ycnwd '!E84</f>
        <v>Blank</v>
      </c>
      <c r="E85" s="11">
        <f t="shared" si="22"/>
        <v>0</v>
      </c>
      <c r="F85" s="11">
        <f t="shared" si="23"/>
        <v>0</v>
      </c>
      <c r="G85" s="1" t="s">
        <v>4</v>
      </c>
      <c r="H85" s="1"/>
      <c r="I85" s="11">
        <f t="shared" si="20"/>
        <v>0</v>
      </c>
      <c r="J85" s="12">
        <f t="shared" si="21"/>
        <v>0</v>
      </c>
      <c r="K85" s="11">
        <f t="shared" si="24"/>
        <v>0</v>
      </c>
      <c r="L85" s="1"/>
      <c r="M85" s="11">
        <f t="shared" si="25"/>
        <v>0</v>
      </c>
      <c r="N85" s="11">
        <f t="shared" si="26"/>
        <v>0</v>
      </c>
      <c r="O85" s="13" t="str">
        <f t="shared" si="27"/>
        <v>Nmax OK</v>
      </c>
      <c r="P85" s="1"/>
    </row>
    <row r="86" spans="1:16" x14ac:dyDescent="0.35">
      <c r="A86"/>
      <c r="B86" s="11">
        <f>'1.1Terfyn N y daliad '!B86</f>
        <v>0</v>
      </c>
      <c r="C86" s="11">
        <f>'1.1Terfyn N y daliad '!C86</f>
        <v>0</v>
      </c>
      <c r="D86" s="11" t="str">
        <f>'3.1 Gofynion optimaidd N ycnwd '!E85</f>
        <v>Blank</v>
      </c>
      <c r="E86" s="11">
        <f t="shared" si="22"/>
        <v>0</v>
      </c>
      <c r="F86" s="11">
        <f t="shared" si="23"/>
        <v>0</v>
      </c>
      <c r="G86" s="1" t="s">
        <v>4</v>
      </c>
      <c r="H86" s="1"/>
      <c r="I86" s="11">
        <f t="shared" si="20"/>
        <v>0</v>
      </c>
      <c r="J86" s="12">
        <f t="shared" si="21"/>
        <v>0</v>
      </c>
      <c r="K86" s="11">
        <f t="shared" si="24"/>
        <v>0</v>
      </c>
      <c r="L86" s="1"/>
      <c r="M86" s="11">
        <f t="shared" si="25"/>
        <v>0</v>
      </c>
      <c r="N86" s="11">
        <f t="shared" si="26"/>
        <v>0</v>
      </c>
      <c r="O86" s="13" t="str">
        <f t="shared" si="27"/>
        <v>Nmax OK</v>
      </c>
      <c r="P86" s="1"/>
    </row>
    <row r="87" spans="1:16" x14ac:dyDescent="0.35">
      <c r="A87"/>
      <c r="B87" s="11">
        <f>'1.1Terfyn N y daliad '!B87</f>
        <v>0</v>
      </c>
      <c r="C87" s="11">
        <f>'1.1Terfyn N y daliad '!C87</f>
        <v>0</v>
      </c>
      <c r="D87" s="11" t="str">
        <f>'3.1 Gofynion optimaidd N ycnwd '!E86</f>
        <v>Blank</v>
      </c>
      <c r="E87" s="11">
        <f t="shared" si="22"/>
        <v>0</v>
      </c>
      <c r="F87" s="11">
        <f t="shared" si="23"/>
        <v>0</v>
      </c>
      <c r="G87" s="1" t="s">
        <v>4</v>
      </c>
      <c r="H87" s="1"/>
      <c r="I87" s="11">
        <f t="shared" si="20"/>
        <v>0</v>
      </c>
      <c r="J87" s="12">
        <f t="shared" si="21"/>
        <v>0</v>
      </c>
      <c r="K87" s="11">
        <f t="shared" si="24"/>
        <v>0</v>
      </c>
      <c r="L87" s="1"/>
      <c r="M87" s="11">
        <f t="shared" si="25"/>
        <v>0</v>
      </c>
      <c r="N87" s="11">
        <f t="shared" si="26"/>
        <v>0</v>
      </c>
      <c r="O87" s="13" t="str">
        <f t="shared" si="27"/>
        <v>Nmax OK</v>
      </c>
      <c r="P87" s="1"/>
    </row>
    <row r="88" spans="1:16" x14ac:dyDescent="0.35">
      <c r="A88"/>
      <c r="B88" s="11">
        <f>'1.1Terfyn N y daliad '!B88</f>
        <v>0</v>
      </c>
      <c r="C88" s="11">
        <f>'1.1Terfyn N y daliad '!C88</f>
        <v>0</v>
      </c>
      <c r="D88" s="11" t="str">
        <f>'3.1 Gofynion optimaidd N ycnwd '!E87</f>
        <v>Blank</v>
      </c>
      <c r="E88" s="11">
        <f t="shared" si="22"/>
        <v>0</v>
      </c>
      <c r="F88" s="11">
        <f t="shared" si="23"/>
        <v>0</v>
      </c>
      <c r="G88" s="1" t="s">
        <v>4</v>
      </c>
      <c r="H88" s="1"/>
      <c r="I88" s="11">
        <f t="shared" si="20"/>
        <v>0</v>
      </c>
      <c r="J88" s="12">
        <f t="shared" si="21"/>
        <v>0</v>
      </c>
      <c r="K88" s="11">
        <f t="shared" si="24"/>
        <v>0</v>
      </c>
      <c r="L88" s="1"/>
      <c r="M88" s="11">
        <f t="shared" si="25"/>
        <v>0</v>
      </c>
      <c r="N88" s="11">
        <f t="shared" si="26"/>
        <v>0</v>
      </c>
      <c r="O88" s="13" t="str">
        <f t="shared" si="27"/>
        <v>Nmax OK</v>
      </c>
      <c r="P88" s="1"/>
    </row>
    <row r="89" spans="1:16" x14ac:dyDescent="0.35">
      <c r="A89"/>
      <c r="B89" s="11">
        <f>'1.1Terfyn N y daliad '!B89</f>
        <v>0</v>
      </c>
      <c r="C89" s="11">
        <f>'1.1Terfyn N y daliad '!C89</f>
        <v>0</v>
      </c>
      <c r="D89" s="11" t="str">
        <f>'3.1 Gofynion optimaidd N ycnwd '!E88</f>
        <v>Blank</v>
      </c>
      <c r="E89" s="11">
        <f t="shared" si="22"/>
        <v>0</v>
      </c>
      <c r="F89" s="11">
        <f t="shared" si="23"/>
        <v>0</v>
      </c>
      <c r="G89" s="1" t="s">
        <v>4</v>
      </c>
      <c r="H89" s="1"/>
      <c r="I89" s="11">
        <f t="shared" si="20"/>
        <v>0</v>
      </c>
      <c r="J89" s="12">
        <f t="shared" si="21"/>
        <v>0</v>
      </c>
      <c r="K89" s="11">
        <f t="shared" si="24"/>
        <v>0</v>
      </c>
      <c r="L89" s="1"/>
      <c r="M89" s="11">
        <f t="shared" si="25"/>
        <v>0</v>
      </c>
      <c r="N89" s="11">
        <f t="shared" si="26"/>
        <v>0</v>
      </c>
      <c r="O89" s="13" t="str">
        <f t="shared" si="27"/>
        <v>Nmax OK</v>
      </c>
      <c r="P89" s="1"/>
    </row>
    <row r="90" spans="1:16" x14ac:dyDescent="0.35">
      <c r="A90"/>
      <c r="B90" s="11">
        <f>'1.1Terfyn N y daliad '!B90</f>
        <v>0</v>
      </c>
      <c r="C90" s="11">
        <f>'1.1Terfyn N y daliad '!C90</f>
        <v>0</v>
      </c>
      <c r="D90" s="11" t="str">
        <f>'3.1 Gofynion optimaidd N ycnwd '!E89</f>
        <v>Blank</v>
      </c>
      <c r="E90" s="11">
        <f t="shared" si="22"/>
        <v>0</v>
      </c>
      <c r="F90" s="11">
        <f t="shared" si="23"/>
        <v>0</v>
      </c>
      <c r="G90" s="1" t="s">
        <v>4</v>
      </c>
      <c r="H90" s="1"/>
      <c r="I90" s="11">
        <f t="shared" si="20"/>
        <v>0</v>
      </c>
      <c r="J90" s="12">
        <f t="shared" si="21"/>
        <v>0</v>
      </c>
      <c r="K90" s="11">
        <f t="shared" si="24"/>
        <v>0</v>
      </c>
      <c r="L90" s="1"/>
      <c r="M90" s="11">
        <f t="shared" si="25"/>
        <v>0</v>
      </c>
      <c r="N90" s="11">
        <f t="shared" si="26"/>
        <v>0</v>
      </c>
      <c r="O90" s="13" t="str">
        <f t="shared" si="27"/>
        <v>Nmax OK</v>
      </c>
      <c r="P90" s="1"/>
    </row>
    <row r="91" spans="1:16" x14ac:dyDescent="0.35">
      <c r="A91"/>
      <c r="B91" s="11">
        <f>'1.1Terfyn N y daliad '!B91</f>
        <v>0</v>
      </c>
      <c r="C91" s="11">
        <f>'1.1Terfyn N y daliad '!C91</f>
        <v>0</v>
      </c>
      <c r="D91" s="11" t="str">
        <f>'3.1 Gofynion optimaidd N ycnwd '!E90</f>
        <v>Blank</v>
      </c>
      <c r="E91" s="11">
        <f t="shared" si="22"/>
        <v>0</v>
      </c>
      <c r="F91" s="11">
        <f t="shared" si="23"/>
        <v>0</v>
      </c>
      <c r="G91" s="1" t="s">
        <v>4</v>
      </c>
      <c r="H91" s="1"/>
      <c r="I91" s="11">
        <f t="shared" si="20"/>
        <v>0</v>
      </c>
      <c r="J91" s="12">
        <f t="shared" si="21"/>
        <v>0</v>
      </c>
      <c r="K91" s="11">
        <f t="shared" si="24"/>
        <v>0</v>
      </c>
      <c r="L91" s="1"/>
      <c r="M91" s="11">
        <f t="shared" si="25"/>
        <v>0</v>
      </c>
      <c r="N91" s="11">
        <f t="shared" si="26"/>
        <v>0</v>
      </c>
      <c r="O91" s="13" t="str">
        <f t="shared" si="27"/>
        <v>Nmax OK</v>
      </c>
      <c r="P91" s="1"/>
    </row>
    <row r="92" spans="1:16" x14ac:dyDescent="0.35">
      <c r="A92"/>
      <c r="B92" s="11">
        <f>'1.1Terfyn N y daliad '!B92</f>
        <v>0</v>
      </c>
      <c r="C92" s="11">
        <f>'1.1Terfyn N y daliad '!C92</f>
        <v>0</v>
      </c>
      <c r="D92" s="11" t="str">
        <f>'3.1 Gofynion optimaidd N ycnwd '!E91</f>
        <v>Blank</v>
      </c>
      <c r="E92" s="11">
        <f t="shared" si="22"/>
        <v>0</v>
      </c>
      <c r="F92" s="11">
        <f t="shared" si="23"/>
        <v>0</v>
      </c>
      <c r="G92" s="1" t="s">
        <v>4</v>
      </c>
      <c r="H92" s="1"/>
      <c r="I92" s="11">
        <f t="shared" si="20"/>
        <v>0</v>
      </c>
      <c r="J92" s="12">
        <f t="shared" si="21"/>
        <v>0</v>
      </c>
      <c r="K92" s="11">
        <f t="shared" si="24"/>
        <v>0</v>
      </c>
      <c r="L92" s="1"/>
      <c r="M92" s="11">
        <f t="shared" si="25"/>
        <v>0</v>
      </c>
      <c r="N92" s="11">
        <f t="shared" si="26"/>
        <v>0</v>
      </c>
      <c r="O92" s="13" t="str">
        <f t="shared" si="27"/>
        <v>Nmax OK</v>
      </c>
      <c r="P92" s="1"/>
    </row>
    <row r="93" spans="1:16" x14ac:dyDescent="0.35">
      <c r="A93"/>
      <c r="B93" s="11">
        <f>'1.1Terfyn N y daliad '!B93</f>
        <v>0</v>
      </c>
      <c r="C93" s="11">
        <f>'1.1Terfyn N y daliad '!C93</f>
        <v>0</v>
      </c>
      <c r="D93" s="11" t="str">
        <f>'3.1 Gofynion optimaidd N ycnwd '!E92</f>
        <v>Blank</v>
      </c>
      <c r="E93" s="11">
        <f t="shared" si="22"/>
        <v>0</v>
      </c>
      <c r="F93" s="11">
        <f t="shared" si="23"/>
        <v>0</v>
      </c>
      <c r="G93" s="1" t="s">
        <v>4</v>
      </c>
      <c r="H93" s="1"/>
      <c r="I93" s="11">
        <f t="shared" si="20"/>
        <v>0</v>
      </c>
      <c r="J93" s="12">
        <f t="shared" si="21"/>
        <v>0</v>
      </c>
      <c r="K93" s="11">
        <f t="shared" si="24"/>
        <v>0</v>
      </c>
      <c r="L93" s="1"/>
      <c r="M93" s="11">
        <f t="shared" si="25"/>
        <v>0</v>
      </c>
      <c r="N93" s="11">
        <f t="shared" si="26"/>
        <v>0</v>
      </c>
      <c r="O93" s="13" t="str">
        <f t="shared" si="27"/>
        <v>Nmax OK</v>
      </c>
      <c r="P93" s="1"/>
    </row>
    <row r="94" spans="1:16" x14ac:dyDescent="0.35">
      <c r="A94"/>
      <c r="B94" s="11">
        <f>'1.1Terfyn N y daliad '!B94</f>
        <v>0</v>
      </c>
      <c r="C94" s="11">
        <f>'1.1Terfyn N y daliad '!C94</f>
        <v>0</v>
      </c>
      <c r="D94" s="11" t="str">
        <f>'3.1 Gofynion optimaidd N ycnwd '!E93</f>
        <v>Blank</v>
      </c>
      <c r="E94" s="11">
        <f t="shared" si="22"/>
        <v>0</v>
      </c>
      <c r="F94" s="11">
        <f t="shared" si="23"/>
        <v>0</v>
      </c>
      <c r="G94" s="1" t="s">
        <v>4</v>
      </c>
      <c r="H94" s="1"/>
      <c r="I94" s="11">
        <f t="shared" si="20"/>
        <v>0</v>
      </c>
      <c r="J94" s="12">
        <f t="shared" si="21"/>
        <v>0</v>
      </c>
      <c r="K94" s="11">
        <f t="shared" si="24"/>
        <v>0</v>
      </c>
      <c r="L94" s="1"/>
      <c r="M94" s="11">
        <f t="shared" si="25"/>
        <v>0</v>
      </c>
      <c r="N94" s="11">
        <f t="shared" si="26"/>
        <v>0</v>
      </c>
      <c r="O94" s="13" t="str">
        <f t="shared" si="27"/>
        <v>Nmax OK</v>
      </c>
      <c r="P94" s="1"/>
    </row>
    <row r="95" spans="1:16" x14ac:dyDescent="0.35">
      <c r="A95"/>
      <c r="B95" s="11">
        <f>'1.1Terfyn N y daliad '!B95</f>
        <v>0</v>
      </c>
      <c r="C95" s="11">
        <f>'1.1Terfyn N y daliad '!C95</f>
        <v>0</v>
      </c>
      <c r="D95" s="11" t="str">
        <f>'3.1 Gofynion optimaidd N ycnwd '!E94</f>
        <v>Blank</v>
      </c>
      <c r="E95" s="11">
        <f t="shared" si="22"/>
        <v>0</v>
      </c>
      <c r="F95" s="11">
        <f t="shared" si="23"/>
        <v>0</v>
      </c>
      <c r="G95" s="1" t="s">
        <v>4</v>
      </c>
      <c r="H95" s="1"/>
      <c r="I95" s="11">
        <f t="shared" si="20"/>
        <v>0</v>
      </c>
      <c r="J95" s="12">
        <f t="shared" si="21"/>
        <v>0</v>
      </c>
      <c r="K95" s="11">
        <f t="shared" si="24"/>
        <v>0</v>
      </c>
      <c r="L95" s="1"/>
      <c r="M95" s="11">
        <f t="shared" si="25"/>
        <v>0</v>
      </c>
      <c r="N95" s="11">
        <f t="shared" si="26"/>
        <v>0</v>
      </c>
      <c r="O95" s="13" t="str">
        <f t="shared" si="27"/>
        <v>Nmax OK</v>
      </c>
      <c r="P95" s="1"/>
    </row>
    <row r="96" spans="1:16" x14ac:dyDescent="0.35">
      <c r="A96"/>
      <c r="B96" s="11">
        <f>'1.1Terfyn N y daliad '!B96</f>
        <v>0</v>
      </c>
      <c r="C96" s="11">
        <f>'1.1Terfyn N y daliad '!C96</f>
        <v>0</v>
      </c>
      <c r="D96" s="11" t="str">
        <f>'3.1 Gofynion optimaidd N ycnwd '!E95</f>
        <v>Blank</v>
      </c>
      <c r="E96" s="11">
        <f t="shared" si="22"/>
        <v>0</v>
      </c>
      <c r="F96" s="11">
        <f t="shared" si="23"/>
        <v>0</v>
      </c>
      <c r="G96" s="1" t="s">
        <v>4</v>
      </c>
      <c r="H96" s="1"/>
      <c r="I96" s="11">
        <f t="shared" si="20"/>
        <v>0</v>
      </c>
      <c r="J96" s="12">
        <f t="shared" si="21"/>
        <v>0</v>
      </c>
      <c r="K96" s="11">
        <f t="shared" si="24"/>
        <v>0</v>
      </c>
      <c r="L96" s="1"/>
      <c r="M96" s="11">
        <f t="shared" si="25"/>
        <v>0</v>
      </c>
      <c r="N96" s="11">
        <f t="shared" si="26"/>
        <v>0</v>
      </c>
      <c r="O96" s="13" t="str">
        <f t="shared" si="27"/>
        <v>Nmax OK</v>
      </c>
      <c r="P96" s="1"/>
    </row>
    <row r="97" spans="1:16" x14ac:dyDescent="0.35">
      <c r="A97"/>
      <c r="B97" s="11">
        <f>'1.1Terfyn N y daliad '!B97</f>
        <v>0</v>
      </c>
      <c r="C97" s="11">
        <f>'1.1Terfyn N y daliad '!C97</f>
        <v>0</v>
      </c>
      <c r="D97" s="11" t="str">
        <f>'3.1 Gofynion optimaidd N ycnwd '!E96</f>
        <v>Blank</v>
      </c>
      <c r="E97" s="11">
        <f t="shared" si="22"/>
        <v>0</v>
      </c>
      <c r="F97" s="11">
        <f t="shared" si="23"/>
        <v>0</v>
      </c>
      <c r="G97" s="1" t="s">
        <v>4</v>
      </c>
      <c r="H97" s="1"/>
      <c r="I97" s="11">
        <f t="shared" si="20"/>
        <v>0</v>
      </c>
      <c r="J97" s="12">
        <f t="shared" si="21"/>
        <v>0</v>
      </c>
      <c r="K97" s="11">
        <f t="shared" si="24"/>
        <v>0</v>
      </c>
      <c r="L97" s="1"/>
      <c r="M97" s="11">
        <f t="shared" si="25"/>
        <v>0</v>
      </c>
      <c r="N97" s="11">
        <f t="shared" si="26"/>
        <v>0</v>
      </c>
      <c r="O97" s="13" t="str">
        <f t="shared" si="27"/>
        <v>Nmax OK</v>
      </c>
      <c r="P97" s="1"/>
    </row>
    <row r="98" spans="1:16" x14ac:dyDescent="0.35">
      <c r="A98"/>
      <c r="B98" s="11">
        <f>'1.1Terfyn N y daliad '!B98</f>
        <v>0</v>
      </c>
      <c r="C98" s="11">
        <f>'1.1Terfyn N y daliad '!C98</f>
        <v>0</v>
      </c>
      <c r="D98" s="11" t="str">
        <f>'3.1 Gofynion optimaidd N ycnwd '!E97</f>
        <v>Blank</v>
      </c>
      <c r="E98" s="11">
        <f t="shared" si="22"/>
        <v>0</v>
      </c>
      <c r="F98" s="11">
        <f t="shared" si="23"/>
        <v>0</v>
      </c>
      <c r="G98" s="1" t="s">
        <v>4</v>
      </c>
      <c r="H98" s="1"/>
      <c r="I98" s="11">
        <f t="shared" si="20"/>
        <v>0</v>
      </c>
      <c r="J98" s="12">
        <f t="shared" si="21"/>
        <v>0</v>
      </c>
      <c r="K98" s="11">
        <f t="shared" si="24"/>
        <v>0</v>
      </c>
      <c r="L98" s="1"/>
      <c r="M98" s="11">
        <f t="shared" si="25"/>
        <v>0</v>
      </c>
      <c r="N98" s="11">
        <f t="shared" si="26"/>
        <v>0</v>
      </c>
      <c r="O98" s="13" t="str">
        <f t="shared" si="27"/>
        <v>Nmax OK</v>
      </c>
      <c r="P98" s="1"/>
    </row>
    <row r="99" spans="1:16" x14ac:dyDescent="0.35">
      <c r="A99"/>
      <c r="B99" s="11">
        <f>'1.1Terfyn N y daliad '!B99</f>
        <v>0</v>
      </c>
      <c r="C99" s="11">
        <f>'1.1Terfyn N y daliad '!C99</f>
        <v>0</v>
      </c>
      <c r="D99" s="11" t="str">
        <f>'3.1 Gofynion optimaidd N ycnwd '!E98</f>
        <v>Blank</v>
      </c>
      <c r="E99" s="11">
        <f t="shared" si="22"/>
        <v>0</v>
      </c>
      <c r="F99" s="11">
        <f t="shared" si="23"/>
        <v>0</v>
      </c>
      <c r="G99" s="1" t="s">
        <v>4</v>
      </c>
      <c r="H99" s="1"/>
      <c r="I99" s="11">
        <f t="shared" si="20"/>
        <v>0</v>
      </c>
      <c r="J99" s="12">
        <f t="shared" si="21"/>
        <v>0</v>
      </c>
      <c r="K99" s="11">
        <f t="shared" si="24"/>
        <v>0</v>
      </c>
      <c r="L99" s="1"/>
      <c r="M99" s="11">
        <f t="shared" si="25"/>
        <v>0</v>
      </c>
      <c r="N99" s="11">
        <f t="shared" si="26"/>
        <v>0</v>
      </c>
      <c r="O99" s="13" t="str">
        <f t="shared" si="27"/>
        <v>Nmax OK</v>
      </c>
      <c r="P99" s="1"/>
    </row>
    <row r="100" spans="1:16" x14ac:dyDescent="0.35">
      <c r="A100"/>
      <c r="B100" s="11">
        <f>'1.1Terfyn N y daliad '!B100</f>
        <v>0</v>
      </c>
      <c r="C100" s="11">
        <f>'1.1Terfyn N y daliad '!C100</f>
        <v>0</v>
      </c>
      <c r="D100" s="11" t="str">
        <f>'3.1 Gofynion optimaidd N ycnwd '!E99</f>
        <v>Blank</v>
      </c>
      <c r="E100" s="11">
        <f t="shared" si="22"/>
        <v>0</v>
      </c>
      <c r="F100" s="11">
        <f t="shared" si="23"/>
        <v>0</v>
      </c>
      <c r="G100" s="1" t="s">
        <v>4</v>
      </c>
      <c r="H100" s="1"/>
      <c r="I100" s="11">
        <f t="shared" si="20"/>
        <v>0</v>
      </c>
      <c r="J100" s="12">
        <f t="shared" si="21"/>
        <v>0</v>
      </c>
      <c r="K100" s="11">
        <f t="shared" si="24"/>
        <v>0</v>
      </c>
      <c r="L100" s="1"/>
      <c r="M100" s="11">
        <f t="shared" si="25"/>
        <v>0</v>
      </c>
      <c r="N100" s="11">
        <f t="shared" si="26"/>
        <v>0</v>
      </c>
      <c r="O100" s="13" t="str">
        <f t="shared" si="27"/>
        <v>Nmax OK</v>
      </c>
      <c r="P100" s="1"/>
    </row>
  </sheetData>
  <sheetProtection algorithmName="SHA-512" hashValue="sxAjhIoPFUb4Qnnqws3dLABvMcmqlmywpGpTkRPM6c4VLQDOJUxzkpCNfnRLFR98+rPHNsjqT2fWag6JNwo+2w==" saltValue="LpOTqyENE0pTj1HSZjqZZw==" spinCount="100000" sheet="1" selectLockedCells="1"/>
  <mergeCells count="12">
    <mergeCell ref="Q3:R4"/>
    <mergeCell ref="P3:P4"/>
    <mergeCell ref="B3:B4"/>
    <mergeCell ref="C3:C4"/>
    <mergeCell ref="D3:D4"/>
    <mergeCell ref="F3:F4"/>
    <mergeCell ref="E3:E4"/>
    <mergeCell ref="G3:K3"/>
    <mergeCell ref="L3:L4"/>
    <mergeCell ref="M3:M4"/>
    <mergeCell ref="N3:N4"/>
    <mergeCell ref="O3:O4"/>
  </mergeCells>
  <conditionalFormatting sqref="S5:T5 S6:S37">
    <cfRule type="cellIs" dxfId="61" priority="62" operator="greaterThan">
      <formula>$W$5</formula>
    </cfRule>
  </conditionalFormatting>
  <conditionalFormatting sqref="T6">
    <cfRule type="cellIs" dxfId="60" priority="61" operator="greaterThan">
      <formula>$W$6</formula>
    </cfRule>
  </conditionalFormatting>
  <conditionalFormatting sqref="T7">
    <cfRule type="cellIs" dxfId="59" priority="60" operator="greaterThan">
      <formula>$W$7</formula>
    </cfRule>
  </conditionalFormatting>
  <conditionalFormatting sqref="T8">
    <cfRule type="cellIs" dxfId="58" priority="59" operator="greaterThan">
      <formula>$W$8</formula>
    </cfRule>
  </conditionalFormatting>
  <conditionalFormatting sqref="T9">
    <cfRule type="cellIs" dxfId="57" priority="58" operator="greaterThan">
      <formula>$W$9</formula>
    </cfRule>
  </conditionalFormatting>
  <conditionalFormatting sqref="T10">
    <cfRule type="cellIs" dxfId="56" priority="57" operator="greaterThan">
      <formula>$W$10</formula>
    </cfRule>
  </conditionalFormatting>
  <conditionalFormatting sqref="T11">
    <cfRule type="cellIs" dxfId="55" priority="56" operator="greaterThan">
      <formula>$W$11</formula>
    </cfRule>
  </conditionalFormatting>
  <conditionalFormatting sqref="T12">
    <cfRule type="cellIs" dxfId="54" priority="55" operator="greaterThan">
      <formula>$W$12</formula>
    </cfRule>
  </conditionalFormatting>
  <conditionalFormatting sqref="T13">
    <cfRule type="cellIs" dxfId="53" priority="54" operator="greaterThan">
      <formula>$W$13</formula>
    </cfRule>
  </conditionalFormatting>
  <conditionalFormatting sqref="T14">
    <cfRule type="cellIs" dxfId="52" priority="53" operator="greaterThan">
      <formula>$W$14</formula>
    </cfRule>
  </conditionalFormatting>
  <conditionalFormatting sqref="T15">
    <cfRule type="cellIs" dxfId="51" priority="52" operator="greaterThan">
      <formula>$W$15</formula>
    </cfRule>
  </conditionalFormatting>
  <conditionalFormatting sqref="T16">
    <cfRule type="cellIs" dxfId="50" priority="51" operator="greaterThan">
      <formula>$W$16</formula>
    </cfRule>
  </conditionalFormatting>
  <conditionalFormatting sqref="T17">
    <cfRule type="cellIs" dxfId="49" priority="50" operator="greaterThan">
      <formula>$W$17</formula>
    </cfRule>
  </conditionalFormatting>
  <conditionalFormatting sqref="T18">
    <cfRule type="cellIs" dxfId="48" priority="49" operator="greaterThan">
      <formula>$W$18</formula>
    </cfRule>
  </conditionalFormatting>
  <conditionalFormatting sqref="T19">
    <cfRule type="cellIs" dxfId="47" priority="46" operator="greaterThan">
      <formula>$W$21</formula>
    </cfRule>
  </conditionalFormatting>
  <conditionalFormatting sqref="T20">
    <cfRule type="cellIs" dxfId="46" priority="45" operator="greaterThan">
      <formula>$W$22</formula>
    </cfRule>
  </conditionalFormatting>
  <conditionalFormatting sqref="T21">
    <cfRule type="cellIs" dxfId="45" priority="44" operator="greaterThan">
      <formula>$W$23</formula>
    </cfRule>
  </conditionalFormatting>
  <conditionalFormatting sqref="T22">
    <cfRule type="cellIs" dxfId="44" priority="43" operator="greaterThan">
      <formula>$W$24</formula>
    </cfRule>
  </conditionalFormatting>
  <conditionalFormatting sqref="T23">
    <cfRule type="cellIs" dxfId="43" priority="42" operator="greaterThan">
      <formula>$W$25</formula>
    </cfRule>
  </conditionalFormatting>
  <conditionalFormatting sqref="T24">
    <cfRule type="cellIs" dxfId="42" priority="41" operator="greaterThan">
      <formula>$W$26</formula>
    </cfRule>
  </conditionalFormatting>
  <conditionalFormatting sqref="T25">
    <cfRule type="cellIs" dxfId="41" priority="40" operator="greaterThan">
      <formula>$W$27</formula>
    </cfRule>
  </conditionalFormatting>
  <conditionalFormatting sqref="T26">
    <cfRule type="cellIs" dxfId="40" priority="39" operator="greaterThan">
      <formula>$W$28</formula>
    </cfRule>
  </conditionalFormatting>
  <conditionalFormatting sqref="T27">
    <cfRule type="cellIs" dxfId="39" priority="38" operator="greaterThan">
      <formula>$W$29</formula>
    </cfRule>
  </conditionalFormatting>
  <conditionalFormatting sqref="T28">
    <cfRule type="cellIs" dxfId="38" priority="37" operator="greaterThan">
      <formula>$W$30</formula>
    </cfRule>
  </conditionalFormatting>
  <conditionalFormatting sqref="T29">
    <cfRule type="cellIs" dxfId="37" priority="36" operator="greaterThan">
      <formula>$W$31</formula>
    </cfRule>
  </conditionalFormatting>
  <conditionalFormatting sqref="T30">
    <cfRule type="cellIs" dxfId="36" priority="35" operator="greaterThan">
      <formula>$W$32</formula>
    </cfRule>
  </conditionalFormatting>
  <conditionalFormatting sqref="T31">
    <cfRule type="cellIs" dxfId="35" priority="34" operator="greaterThan">
      <formula>$W$33</formula>
    </cfRule>
  </conditionalFormatting>
  <conditionalFormatting sqref="T32">
    <cfRule type="cellIs" dxfId="34" priority="33" operator="greaterThan">
      <formula>$W$34</formula>
    </cfRule>
  </conditionalFormatting>
  <conditionalFormatting sqref="T33">
    <cfRule type="cellIs" dxfId="33" priority="77" operator="greaterThan">
      <formula>$W$35</formula>
    </cfRule>
  </conditionalFormatting>
  <conditionalFormatting sqref="T34:T37">
    <cfRule type="cellIs" dxfId="32" priority="78" operator="greaterThan">
      <formula>$W$36</formula>
    </cfRule>
  </conditionalFormatting>
  <conditionalFormatting sqref="R5">
    <cfRule type="cellIs" dxfId="31" priority="32" operator="greaterThan">
      <formula>$W$5</formula>
    </cfRule>
  </conditionalFormatting>
  <conditionalFormatting sqref="R6">
    <cfRule type="cellIs" dxfId="30" priority="31" operator="greaterThan">
      <formula>$W$6</formula>
    </cfRule>
  </conditionalFormatting>
  <conditionalFormatting sqref="R7">
    <cfRule type="cellIs" dxfId="29" priority="30" operator="greaterThan">
      <formula>$W$7</formula>
    </cfRule>
  </conditionalFormatting>
  <conditionalFormatting sqref="R8">
    <cfRule type="cellIs" dxfId="28" priority="29" operator="greaterThan">
      <formula>$W$8</formula>
    </cfRule>
  </conditionalFormatting>
  <conditionalFormatting sqref="R9">
    <cfRule type="cellIs" dxfId="27" priority="28" operator="greaterThan">
      <formula>$W$9</formula>
    </cfRule>
  </conditionalFormatting>
  <conditionalFormatting sqref="R10">
    <cfRule type="cellIs" dxfId="26" priority="27" operator="greaterThan">
      <formula>$W$10</formula>
    </cfRule>
  </conditionalFormatting>
  <conditionalFormatting sqref="R11">
    <cfRule type="cellIs" dxfId="25" priority="26" operator="greaterThan">
      <formula>$W$11</formula>
    </cfRule>
  </conditionalFormatting>
  <conditionalFormatting sqref="R12">
    <cfRule type="cellIs" dxfId="24" priority="25" operator="greaterThan">
      <formula>$W$12</formula>
    </cfRule>
  </conditionalFormatting>
  <conditionalFormatting sqref="R13">
    <cfRule type="cellIs" dxfId="23" priority="24" operator="greaterThan">
      <formula>$W$13</formula>
    </cfRule>
  </conditionalFormatting>
  <conditionalFormatting sqref="R14">
    <cfRule type="cellIs" dxfId="22" priority="23" operator="greaterThan">
      <formula>$W$14</formula>
    </cfRule>
  </conditionalFormatting>
  <conditionalFormatting sqref="R15">
    <cfRule type="cellIs" dxfId="21" priority="22" operator="greaterThan">
      <formula>$W$15</formula>
    </cfRule>
  </conditionalFormatting>
  <conditionalFormatting sqref="R16">
    <cfRule type="cellIs" dxfId="20" priority="21" operator="greaterThan">
      <formula>$W$16</formula>
    </cfRule>
  </conditionalFormatting>
  <conditionalFormatting sqref="R17">
    <cfRule type="cellIs" dxfId="19" priority="20" operator="greaterThan">
      <formula>$W$17</formula>
    </cfRule>
  </conditionalFormatting>
  <conditionalFormatting sqref="R18">
    <cfRule type="cellIs" dxfId="18" priority="19" operator="greaterThan">
      <formula>$W$18</formula>
    </cfRule>
  </conditionalFormatting>
  <conditionalFormatting sqref="R19">
    <cfRule type="cellIs" dxfId="17" priority="18" operator="greaterThan">
      <formula>$W$21</formula>
    </cfRule>
  </conditionalFormatting>
  <conditionalFormatting sqref="R20">
    <cfRule type="cellIs" dxfId="16" priority="17" operator="greaterThan">
      <formula>$W$22</formula>
    </cfRule>
  </conditionalFormatting>
  <conditionalFormatting sqref="R21">
    <cfRule type="cellIs" dxfId="15" priority="16" operator="greaterThan">
      <formula>$W$23</formula>
    </cfRule>
  </conditionalFormatting>
  <conditionalFormatting sqref="R22">
    <cfRule type="cellIs" dxfId="14" priority="15" operator="greaterThan">
      <formula>$W$24</formula>
    </cfRule>
  </conditionalFormatting>
  <conditionalFormatting sqref="R23">
    <cfRule type="cellIs" dxfId="13" priority="14" operator="greaterThan">
      <formula>$W$25</formula>
    </cfRule>
  </conditionalFormatting>
  <conditionalFormatting sqref="R24">
    <cfRule type="cellIs" dxfId="12" priority="13" operator="greaterThan">
      <formula>$W$26</formula>
    </cfRule>
  </conditionalFormatting>
  <conditionalFormatting sqref="R25">
    <cfRule type="cellIs" dxfId="11" priority="12" operator="greaterThan">
      <formula>$W$27</formula>
    </cfRule>
  </conditionalFormatting>
  <conditionalFormatting sqref="R26">
    <cfRule type="cellIs" dxfId="10" priority="11" operator="greaterThan">
      <formula>$W$28</formula>
    </cfRule>
  </conditionalFormatting>
  <conditionalFormatting sqref="R27">
    <cfRule type="cellIs" dxfId="9" priority="10" operator="greaterThan">
      <formula>$W$29</formula>
    </cfRule>
  </conditionalFormatting>
  <conditionalFormatting sqref="R28">
    <cfRule type="cellIs" dxfId="8" priority="9" operator="greaterThan">
      <formula>$W$30</formula>
    </cfRule>
  </conditionalFormatting>
  <conditionalFormatting sqref="R29">
    <cfRule type="cellIs" dxfId="7" priority="8" operator="greaterThan">
      <formula>$W$31</formula>
    </cfRule>
  </conditionalFormatting>
  <conditionalFormatting sqref="R30">
    <cfRule type="cellIs" dxfId="6" priority="7" operator="greaterThan">
      <formula>$W$32</formula>
    </cfRule>
  </conditionalFormatting>
  <conditionalFormatting sqref="R31">
    <cfRule type="cellIs" dxfId="5" priority="6" operator="greaterThan">
      <formula>$W$33</formula>
    </cfRule>
  </conditionalFormatting>
  <conditionalFormatting sqref="R32">
    <cfRule type="cellIs" dxfId="4" priority="5" operator="greaterThan">
      <formula>$W$34</formula>
    </cfRule>
  </conditionalFormatting>
  <conditionalFormatting sqref="R33">
    <cfRule type="cellIs" dxfId="3" priority="4" operator="greaterThan">
      <formula>$W$35</formula>
    </cfRule>
  </conditionalFormatting>
  <conditionalFormatting sqref="R34">
    <cfRule type="cellIs" dxfId="2" priority="3" operator="greaterThan">
      <formula>$W$36</formula>
    </cfRule>
  </conditionalFormatting>
  <conditionalFormatting sqref="R35">
    <cfRule type="cellIs" dxfId="1" priority="2" operator="greaterThan">
      <formula>$W$19</formula>
    </cfRule>
  </conditionalFormatting>
  <conditionalFormatting sqref="R36:R37">
    <cfRule type="cellIs" dxfId="0" priority="1" operator="greaterThan">
      <formula>$W$20</formula>
    </cfRule>
  </conditionalFormatting>
  <dataValidations count="1">
    <dataValidation type="list" allowBlank="1" showInputMessage="1" showErrorMessage="1" sqref="G5:G100" xr:uid="{00000000-0002-0000-0E00-000001000000}">
      <formula1>$Z$5:$Z$23</formula1>
    </dataValidation>
  </dataValidations>
  <hyperlinks>
    <hyperlink ref="L1" location="Overview!A1" display="Return to Overview " xr:uid="{00000000-0004-0000-0E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9"/>
  <sheetViews>
    <sheetView zoomScale="90" zoomScaleNormal="90" workbookViewId="0">
      <selection activeCell="E1" sqref="E1"/>
    </sheetView>
  </sheetViews>
  <sheetFormatPr defaultColWidth="9.23046875" defaultRowHeight="15.5" x14ac:dyDescent="0.35"/>
  <cols>
    <col min="1" max="1" width="4.921875" style="16" customWidth="1"/>
    <col min="2" max="2" width="34.84375" style="16" customWidth="1"/>
    <col min="3" max="3" width="25.69140625" style="16" bestFit="1" customWidth="1"/>
    <col min="4" max="4" width="9.23046875" style="16"/>
    <col min="5" max="5" width="27.53515625" style="16" customWidth="1"/>
    <col min="6" max="16384" width="9.23046875" style="16"/>
  </cols>
  <sheetData>
    <row r="1" spans="1:8" x14ac:dyDescent="0.35">
      <c r="A1"/>
      <c r="B1" s="31" t="s">
        <v>425</v>
      </c>
      <c r="C1"/>
      <c r="D1"/>
      <c r="E1" s="8" t="s">
        <v>459</v>
      </c>
      <c r="F1"/>
      <c r="G1"/>
      <c r="H1"/>
    </row>
    <row r="2" spans="1:8" x14ac:dyDescent="0.35">
      <c r="A2"/>
      <c r="B2"/>
      <c r="C2"/>
      <c r="D2"/>
      <c r="E2"/>
      <c r="F2"/>
      <c r="G2"/>
      <c r="H2"/>
    </row>
    <row r="3" spans="1:8" ht="39" customHeight="1" x14ac:dyDescent="0.35">
      <c r="A3"/>
      <c r="B3" s="166" t="s">
        <v>222</v>
      </c>
      <c r="C3" s="164" t="s">
        <v>424</v>
      </c>
      <c r="D3"/>
      <c r="E3" s="158" t="s">
        <v>426</v>
      </c>
      <c r="F3" s="63">
        <f>SUM(C6:C499)</f>
        <v>0</v>
      </c>
      <c r="G3" s="31" t="s">
        <v>2</v>
      </c>
      <c r="H3" s="52"/>
    </row>
    <row r="4" spans="1:8" x14ac:dyDescent="0.35">
      <c r="A4"/>
      <c r="B4" s="167"/>
      <c r="C4" s="165"/>
      <c r="D4"/>
      <c r="E4" s="31"/>
      <c r="F4" s="31"/>
      <c r="G4"/>
      <c r="H4"/>
    </row>
    <row r="5" spans="1:8" x14ac:dyDescent="0.35">
      <c r="A5"/>
      <c r="B5" s="96" t="s">
        <v>460</v>
      </c>
      <c r="C5" s="96">
        <v>4</v>
      </c>
      <c r="D5"/>
      <c r="E5"/>
      <c r="F5"/>
      <c r="G5"/>
      <c r="H5"/>
    </row>
    <row r="6" spans="1:8" x14ac:dyDescent="0.35">
      <c r="A6"/>
      <c r="B6" s="1"/>
      <c r="C6" s="1"/>
      <c r="D6"/>
      <c r="E6"/>
      <c r="F6"/>
      <c r="G6"/>
      <c r="H6"/>
    </row>
    <row r="7" spans="1:8" ht="15.5" customHeight="1" x14ac:dyDescent="0.35">
      <c r="A7"/>
      <c r="B7" s="1"/>
      <c r="C7" s="1"/>
      <c r="D7"/>
      <c r="E7" s="168" t="s">
        <v>427</v>
      </c>
      <c r="F7" s="170">
        <f>SUM(F3*170)</f>
        <v>0</v>
      </c>
      <c r="G7"/>
      <c r="H7" t="s">
        <v>431</v>
      </c>
    </row>
    <row r="8" spans="1:8" x14ac:dyDescent="0.35">
      <c r="A8"/>
      <c r="B8" s="1"/>
      <c r="C8" s="1"/>
      <c r="D8"/>
      <c r="E8" s="168"/>
      <c r="F8" s="170"/>
      <c r="G8"/>
      <c r="H8"/>
    </row>
    <row r="9" spans="1:8" x14ac:dyDescent="0.35">
      <c r="A9"/>
      <c r="B9" s="1"/>
      <c r="C9" s="1"/>
      <c r="D9"/>
      <c r="E9" s="168"/>
      <c r="F9" s="170"/>
      <c r="G9"/>
      <c r="H9"/>
    </row>
    <row r="10" spans="1:8" x14ac:dyDescent="0.35">
      <c r="A10"/>
      <c r="B10" s="1"/>
      <c r="C10" s="1"/>
      <c r="D10"/>
      <c r="E10" s="168"/>
      <c r="F10" s="170"/>
      <c r="G10" s="31" t="s">
        <v>1</v>
      </c>
      <c r="H10"/>
    </row>
    <row r="11" spans="1:8" x14ac:dyDescent="0.35">
      <c r="A11"/>
      <c r="B11" s="1"/>
      <c r="C11" s="1"/>
      <c r="D11"/>
      <c r="E11" s="53"/>
      <c r="F11"/>
      <c r="G11"/>
      <c r="H11"/>
    </row>
    <row r="12" spans="1:8" x14ac:dyDescent="0.35">
      <c r="A12"/>
      <c r="B12" s="1"/>
      <c r="C12" s="1"/>
      <c r="D12"/>
      <c r="E12"/>
      <c r="F12"/>
      <c r="G12"/>
      <c r="H12"/>
    </row>
    <row r="13" spans="1:8" x14ac:dyDescent="0.35">
      <c r="A13"/>
      <c r="B13" s="1"/>
      <c r="C13" s="1"/>
      <c r="D13"/>
      <c r="E13"/>
      <c r="F13"/>
      <c r="G13"/>
      <c r="H13"/>
    </row>
    <row r="14" spans="1:8" ht="15.5" customHeight="1" x14ac:dyDescent="0.35">
      <c r="A14"/>
      <c r="B14" s="1"/>
      <c r="C14" s="1"/>
      <c r="D14"/>
      <c r="E14" s="168" t="s">
        <v>428</v>
      </c>
      <c r="F14" s="171">
        <f>SUM('1.2 Cyfanswm N wedi''i gynhyrchu'!G56+'1.3 Tail wedi''i fewngludo'!H5-'1.4 Tail wedi''i allforio'!H4)</f>
        <v>0</v>
      </c>
      <c r="G14"/>
      <c r="H14"/>
    </row>
    <row r="15" spans="1:8" x14ac:dyDescent="0.35">
      <c r="A15"/>
      <c r="B15" s="1"/>
      <c r="C15" s="1"/>
      <c r="D15"/>
      <c r="E15" s="168"/>
      <c r="F15" s="171"/>
      <c r="G15"/>
      <c r="H15"/>
    </row>
    <row r="16" spans="1:8" x14ac:dyDescent="0.35">
      <c r="A16"/>
      <c r="B16" s="1"/>
      <c r="C16" s="1"/>
      <c r="D16"/>
      <c r="E16" s="168"/>
      <c r="F16" s="171"/>
      <c r="G16" s="31" t="s">
        <v>38</v>
      </c>
      <c r="H16"/>
    </row>
    <row r="17" spans="1:10" x14ac:dyDescent="0.35">
      <c r="A17"/>
      <c r="B17" s="1"/>
      <c r="C17" s="1"/>
      <c r="D17"/>
      <c r="E17"/>
      <c r="F17"/>
      <c r="G17"/>
      <c r="H17"/>
    </row>
    <row r="18" spans="1:10" x14ac:dyDescent="0.35">
      <c r="A18"/>
      <c r="B18" s="1"/>
      <c r="C18" s="1"/>
      <c r="D18"/>
      <c r="E18"/>
      <c r="F18"/>
      <c r="G18"/>
      <c r="H18"/>
    </row>
    <row r="19" spans="1:10" ht="15.5" customHeight="1" x14ac:dyDescent="0.35">
      <c r="A19"/>
      <c r="B19" s="1"/>
      <c r="C19" s="1"/>
      <c r="D19"/>
      <c r="E19" s="168" t="s">
        <v>429</v>
      </c>
      <c r="F19" s="171">
        <f>SUM(F7-F14)</f>
        <v>0</v>
      </c>
      <c r="G19"/>
      <c r="H19"/>
    </row>
    <row r="20" spans="1:10" x14ac:dyDescent="0.35">
      <c r="A20"/>
      <c r="B20" s="1"/>
      <c r="C20" s="1"/>
      <c r="D20"/>
      <c r="E20" s="168"/>
      <c r="F20" s="171"/>
      <c r="G20"/>
      <c r="H20"/>
    </row>
    <row r="21" spans="1:10" x14ac:dyDescent="0.35">
      <c r="A21"/>
      <c r="B21" s="1"/>
      <c r="C21" s="1"/>
      <c r="D21"/>
      <c r="E21" s="168"/>
      <c r="F21" s="171"/>
      <c r="G21" s="31" t="s">
        <v>38</v>
      </c>
      <c r="H21"/>
    </row>
    <row r="22" spans="1:10" x14ac:dyDescent="0.35">
      <c r="A22"/>
      <c r="B22" s="1"/>
      <c r="C22" s="1"/>
      <c r="D22"/>
      <c r="E22"/>
      <c r="F22"/>
      <c r="G22"/>
      <c r="H22"/>
    </row>
    <row r="23" spans="1:10" x14ac:dyDescent="0.35">
      <c r="A23"/>
      <c r="B23" s="1"/>
      <c r="C23" s="1"/>
      <c r="D23"/>
      <c r="E23"/>
      <c r="F23"/>
      <c r="G23"/>
      <c r="H23"/>
    </row>
    <row r="24" spans="1:10" ht="15.5" customHeight="1" x14ac:dyDescent="0.35">
      <c r="A24"/>
      <c r="B24" s="1"/>
      <c r="C24" s="1"/>
      <c r="D24"/>
      <c r="E24" s="168" t="s">
        <v>430</v>
      </c>
      <c r="F24" s="172" t="s">
        <v>53</v>
      </c>
      <c r="G24" s="173"/>
      <c r="H24" s="169" t="str">
        <f>IF(F19&gt;-0.1,"O fewn y terfyn o 170kg/ha","Dros y terfyn o 170kg/ha")</f>
        <v>O fewn y terfyn o 170kg/ha</v>
      </c>
      <c r="I24" s="169"/>
      <c r="J24" s="169"/>
    </row>
    <row r="25" spans="1:10" x14ac:dyDescent="0.35">
      <c r="A25"/>
      <c r="B25" s="1"/>
      <c r="C25" s="1"/>
      <c r="D25"/>
      <c r="E25" s="168"/>
      <c r="F25" s="74" t="e">
        <f>F14/F3</f>
        <v>#DIV/0!</v>
      </c>
      <c r="G25" s="73" t="s">
        <v>52</v>
      </c>
      <c r="H25" s="169"/>
      <c r="I25" s="169"/>
      <c r="J25" s="169"/>
    </row>
    <row r="26" spans="1:10" x14ac:dyDescent="0.35">
      <c r="A26"/>
      <c r="B26" s="1"/>
      <c r="C26" s="1"/>
      <c r="D26"/>
      <c r="E26"/>
      <c r="F26"/>
      <c r="G26"/>
    </row>
    <row r="27" spans="1:10" x14ac:dyDescent="0.35">
      <c r="A27"/>
      <c r="B27" s="1"/>
      <c r="C27" s="1"/>
      <c r="D27"/>
      <c r="E27"/>
      <c r="F27"/>
      <c r="G27"/>
    </row>
    <row r="28" spans="1:10" x14ac:dyDescent="0.35">
      <c r="A28"/>
      <c r="B28" s="1"/>
      <c r="C28" s="1"/>
      <c r="D28"/>
      <c r="E28"/>
      <c r="F28"/>
      <c r="G28"/>
      <c r="H28"/>
    </row>
    <row r="29" spans="1:10" x14ac:dyDescent="0.35">
      <c r="A29"/>
      <c r="B29" s="1"/>
      <c r="C29" s="1"/>
      <c r="D29"/>
      <c r="E29"/>
      <c r="F29"/>
      <c r="G29"/>
      <c r="H29"/>
    </row>
    <row r="30" spans="1:10" x14ac:dyDescent="0.35">
      <c r="A30"/>
      <c r="B30" s="1"/>
      <c r="C30" s="1"/>
      <c r="D30"/>
      <c r="E30"/>
      <c r="F30"/>
      <c r="G30"/>
      <c r="H30"/>
    </row>
    <row r="31" spans="1:10" x14ac:dyDescent="0.35">
      <c r="A31"/>
      <c r="B31" s="1"/>
      <c r="C31" s="1"/>
      <c r="D31"/>
      <c r="E31"/>
      <c r="F31"/>
      <c r="G31"/>
      <c r="H31"/>
    </row>
    <row r="32" spans="1:10" x14ac:dyDescent="0.35">
      <c r="A32"/>
      <c r="B32" s="1"/>
      <c r="C32" s="1"/>
      <c r="D32"/>
      <c r="E32"/>
      <c r="F32"/>
      <c r="G32"/>
      <c r="H32"/>
    </row>
    <row r="33" spans="1:8" x14ac:dyDescent="0.35">
      <c r="A33"/>
      <c r="B33" s="1"/>
      <c r="C33" s="1"/>
      <c r="D33"/>
      <c r="E33"/>
      <c r="F33"/>
      <c r="G33"/>
      <c r="H33"/>
    </row>
    <row r="34" spans="1:8" x14ac:dyDescent="0.35">
      <c r="A34"/>
      <c r="B34" s="1"/>
      <c r="C34" s="1"/>
      <c r="D34"/>
      <c r="E34"/>
      <c r="F34"/>
      <c r="G34"/>
      <c r="H34"/>
    </row>
    <row r="35" spans="1:8" x14ac:dyDescent="0.35">
      <c r="A35"/>
      <c r="B35" s="1"/>
      <c r="C35" s="1"/>
      <c r="D35"/>
      <c r="E35"/>
      <c r="F35"/>
      <c r="G35"/>
      <c r="H35"/>
    </row>
    <row r="36" spans="1:8" x14ac:dyDescent="0.35">
      <c r="A36"/>
      <c r="B36" s="1"/>
      <c r="C36" s="1"/>
      <c r="D36"/>
      <c r="E36"/>
      <c r="F36"/>
      <c r="G36"/>
      <c r="H36"/>
    </row>
    <row r="37" spans="1:8" x14ac:dyDescent="0.35">
      <c r="A37"/>
      <c r="B37" s="1"/>
      <c r="C37" s="1"/>
      <c r="D37"/>
      <c r="E37"/>
      <c r="F37"/>
      <c r="G37"/>
      <c r="H37"/>
    </row>
    <row r="38" spans="1:8" x14ac:dyDescent="0.35">
      <c r="A38"/>
      <c r="B38" s="1"/>
      <c r="C38" s="1"/>
      <c r="D38"/>
      <c r="E38"/>
      <c r="F38"/>
      <c r="G38"/>
      <c r="H38"/>
    </row>
    <row r="39" spans="1:8" x14ac:dyDescent="0.35">
      <c r="A39"/>
      <c r="B39" s="1"/>
      <c r="C39" s="1"/>
      <c r="D39"/>
      <c r="E39"/>
      <c r="F39"/>
      <c r="G39"/>
      <c r="H39"/>
    </row>
    <row r="40" spans="1:8" x14ac:dyDescent="0.35">
      <c r="A40"/>
      <c r="B40" s="1"/>
      <c r="C40" s="1"/>
      <c r="D40"/>
      <c r="E40"/>
      <c r="F40"/>
      <c r="G40"/>
      <c r="H40"/>
    </row>
    <row r="41" spans="1:8" x14ac:dyDescent="0.35">
      <c r="A41"/>
      <c r="B41" s="1"/>
      <c r="C41" s="1"/>
      <c r="D41"/>
      <c r="E41"/>
      <c r="F41"/>
      <c r="G41"/>
      <c r="H41"/>
    </row>
    <row r="42" spans="1:8" x14ac:dyDescent="0.35">
      <c r="A42"/>
      <c r="B42" s="1"/>
      <c r="C42" s="1"/>
      <c r="D42"/>
      <c r="E42"/>
      <c r="F42"/>
      <c r="G42"/>
      <c r="H42"/>
    </row>
    <row r="43" spans="1:8" x14ac:dyDescent="0.35">
      <c r="A43"/>
      <c r="B43" s="1"/>
      <c r="C43" s="1"/>
      <c r="D43"/>
      <c r="E43"/>
      <c r="F43"/>
      <c r="G43"/>
      <c r="H43"/>
    </row>
    <row r="44" spans="1:8" x14ac:dyDescent="0.35">
      <c r="A44"/>
      <c r="B44" s="1"/>
      <c r="C44" s="1"/>
      <c r="D44"/>
      <c r="E44"/>
      <c r="F44"/>
      <c r="G44"/>
      <c r="H44"/>
    </row>
    <row r="45" spans="1:8" x14ac:dyDescent="0.35">
      <c r="A45"/>
      <c r="B45" s="1"/>
      <c r="C45" s="1"/>
      <c r="D45"/>
      <c r="E45"/>
      <c r="F45"/>
      <c r="G45"/>
      <c r="H45"/>
    </row>
    <row r="46" spans="1:8" x14ac:dyDescent="0.35">
      <c r="A46"/>
      <c r="B46" s="1"/>
      <c r="C46" s="1"/>
      <c r="D46"/>
      <c r="E46"/>
      <c r="F46"/>
      <c r="G46"/>
      <c r="H46"/>
    </row>
    <row r="47" spans="1:8" x14ac:dyDescent="0.35">
      <c r="A47"/>
      <c r="B47" s="1"/>
      <c r="C47" s="1"/>
      <c r="D47"/>
      <c r="E47"/>
      <c r="F47"/>
      <c r="G47"/>
      <c r="H47"/>
    </row>
    <row r="48" spans="1:8" x14ac:dyDescent="0.35">
      <c r="A48"/>
      <c r="B48" s="1"/>
      <c r="C48" s="1"/>
      <c r="D48"/>
      <c r="E48"/>
      <c r="F48"/>
      <c r="G48"/>
      <c r="H48"/>
    </row>
    <row r="49" spans="1:8" x14ac:dyDescent="0.35">
      <c r="A49"/>
      <c r="B49" s="1"/>
      <c r="C49" s="1"/>
      <c r="D49"/>
      <c r="E49"/>
      <c r="F49"/>
      <c r="G49"/>
      <c r="H49"/>
    </row>
    <row r="50" spans="1:8" x14ac:dyDescent="0.35">
      <c r="A50"/>
      <c r="B50" s="1"/>
      <c r="C50" s="1"/>
      <c r="D50"/>
      <c r="E50"/>
      <c r="F50"/>
      <c r="G50"/>
      <c r="H50"/>
    </row>
    <row r="51" spans="1:8" x14ac:dyDescent="0.35">
      <c r="A51"/>
      <c r="B51" s="1"/>
      <c r="C51" s="1"/>
      <c r="D51"/>
      <c r="E51"/>
      <c r="F51"/>
      <c r="G51"/>
      <c r="H51"/>
    </row>
    <row r="52" spans="1:8" x14ac:dyDescent="0.35">
      <c r="A52"/>
      <c r="B52" s="1"/>
      <c r="C52" s="1"/>
      <c r="D52"/>
      <c r="E52"/>
      <c r="F52"/>
      <c r="G52"/>
      <c r="H52"/>
    </row>
    <row r="53" spans="1:8" x14ac:dyDescent="0.35">
      <c r="A53"/>
      <c r="B53" s="1"/>
      <c r="C53" s="1"/>
      <c r="D53"/>
      <c r="E53"/>
      <c r="F53"/>
      <c r="G53"/>
      <c r="H53"/>
    </row>
    <row r="54" spans="1:8" x14ac:dyDescent="0.35">
      <c r="A54"/>
      <c r="B54" s="1"/>
      <c r="C54" s="1"/>
      <c r="D54"/>
      <c r="E54"/>
      <c r="F54"/>
      <c r="G54"/>
      <c r="H54"/>
    </row>
    <row r="55" spans="1:8" x14ac:dyDescent="0.35">
      <c r="A55"/>
      <c r="B55" s="1"/>
      <c r="C55" s="1"/>
      <c r="D55"/>
      <c r="E55"/>
      <c r="F55"/>
      <c r="G55"/>
      <c r="H55"/>
    </row>
    <row r="56" spans="1:8" x14ac:dyDescent="0.35">
      <c r="A56"/>
      <c r="B56" s="1"/>
      <c r="C56" s="1"/>
      <c r="D56"/>
      <c r="E56"/>
      <c r="F56"/>
      <c r="G56"/>
      <c r="H56"/>
    </row>
    <row r="57" spans="1:8" x14ac:dyDescent="0.35">
      <c r="A57"/>
      <c r="B57" s="1"/>
      <c r="C57" s="1"/>
      <c r="D57"/>
      <c r="E57"/>
      <c r="F57"/>
      <c r="G57"/>
      <c r="H57"/>
    </row>
    <row r="58" spans="1:8" x14ac:dyDescent="0.35">
      <c r="A58"/>
      <c r="B58" s="1"/>
      <c r="C58" s="1"/>
      <c r="D58"/>
      <c r="E58"/>
      <c r="F58"/>
      <c r="G58"/>
      <c r="H58"/>
    </row>
    <row r="59" spans="1:8" x14ac:dyDescent="0.35">
      <c r="A59"/>
      <c r="B59" s="1"/>
      <c r="C59" s="1"/>
      <c r="D59"/>
      <c r="E59"/>
      <c r="F59"/>
      <c r="G59"/>
      <c r="H59"/>
    </row>
    <row r="60" spans="1:8" x14ac:dyDescent="0.35">
      <c r="A60"/>
      <c r="B60" s="1"/>
      <c r="C60" s="1"/>
      <c r="D60"/>
      <c r="E60"/>
      <c r="F60"/>
      <c r="G60"/>
      <c r="H60"/>
    </row>
    <row r="61" spans="1:8" x14ac:dyDescent="0.35">
      <c r="A61"/>
      <c r="B61" s="1"/>
      <c r="C61" s="1"/>
      <c r="D61"/>
      <c r="E61"/>
      <c r="F61"/>
      <c r="G61"/>
      <c r="H61"/>
    </row>
    <row r="62" spans="1:8" x14ac:dyDescent="0.35">
      <c r="A62"/>
      <c r="B62" s="1"/>
      <c r="C62" s="1"/>
      <c r="D62"/>
      <c r="E62"/>
      <c r="F62"/>
      <c r="G62"/>
      <c r="H62"/>
    </row>
    <row r="63" spans="1:8" x14ac:dyDescent="0.35">
      <c r="A63"/>
      <c r="B63" s="1"/>
      <c r="C63" s="1"/>
      <c r="D63"/>
      <c r="E63"/>
      <c r="F63"/>
      <c r="G63"/>
      <c r="H63"/>
    </row>
    <row r="64" spans="1:8" x14ac:dyDescent="0.35">
      <c r="A64"/>
      <c r="B64" s="1"/>
      <c r="C64" s="1"/>
      <c r="D64"/>
      <c r="E64"/>
      <c r="F64"/>
      <c r="G64"/>
      <c r="H64"/>
    </row>
    <row r="65" spans="1:8" x14ac:dyDescent="0.35">
      <c r="A65"/>
      <c r="B65" s="1"/>
      <c r="C65" s="1"/>
      <c r="D65"/>
      <c r="E65"/>
      <c r="F65"/>
      <c r="G65"/>
      <c r="H65"/>
    </row>
    <row r="66" spans="1:8" x14ac:dyDescent="0.35">
      <c r="A66"/>
      <c r="B66" s="1"/>
      <c r="C66" s="1"/>
      <c r="D66"/>
      <c r="E66"/>
      <c r="F66"/>
      <c r="G66"/>
      <c r="H66"/>
    </row>
    <row r="67" spans="1:8" x14ac:dyDescent="0.35">
      <c r="A67"/>
      <c r="B67" s="1"/>
      <c r="C67" s="1"/>
      <c r="D67"/>
      <c r="E67"/>
      <c r="F67"/>
      <c r="G67"/>
      <c r="H67"/>
    </row>
    <row r="68" spans="1:8" x14ac:dyDescent="0.35">
      <c r="A68"/>
      <c r="B68" s="1"/>
      <c r="C68" s="1"/>
      <c r="D68"/>
      <c r="E68"/>
      <c r="F68"/>
      <c r="G68"/>
      <c r="H68"/>
    </row>
    <row r="69" spans="1:8" x14ac:dyDescent="0.35">
      <c r="A69"/>
      <c r="B69" s="1"/>
      <c r="C69" s="1"/>
      <c r="D69"/>
      <c r="E69"/>
      <c r="F69"/>
      <c r="G69"/>
      <c r="H69"/>
    </row>
    <row r="70" spans="1:8" x14ac:dyDescent="0.35">
      <c r="A70"/>
      <c r="B70" s="1"/>
      <c r="C70" s="1"/>
      <c r="D70"/>
      <c r="E70"/>
      <c r="F70"/>
      <c r="G70"/>
      <c r="H70"/>
    </row>
    <row r="71" spans="1:8" x14ac:dyDescent="0.35">
      <c r="A71"/>
      <c r="B71" s="1"/>
      <c r="C71" s="1"/>
      <c r="D71"/>
      <c r="E71"/>
      <c r="F71"/>
      <c r="G71"/>
      <c r="H71"/>
    </row>
    <row r="72" spans="1:8" x14ac:dyDescent="0.35">
      <c r="A72"/>
      <c r="B72" s="1"/>
      <c r="C72" s="1"/>
      <c r="D72"/>
      <c r="E72"/>
      <c r="F72"/>
      <c r="G72"/>
      <c r="H72"/>
    </row>
    <row r="73" spans="1:8" x14ac:dyDescent="0.35">
      <c r="A73"/>
      <c r="B73" s="1"/>
      <c r="C73" s="1"/>
      <c r="D73"/>
      <c r="E73"/>
      <c r="F73"/>
      <c r="G73"/>
      <c r="H73"/>
    </row>
    <row r="74" spans="1:8" x14ac:dyDescent="0.35">
      <c r="A74"/>
      <c r="B74" s="1"/>
      <c r="C74" s="1"/>
      <c r="D74"/>
      <c r="E74"/>
      <c r="F74"/>
      <c r="G74"/>
      <c r="H74"/>
    </row>
    <row r="75" spans="1:8" x14ac:dyDescent="0.35">
      <c r="A75"/>
      <c r="B75" s="1"/>
      <c r="C75" s="1"/>
      <c r="D75"/>
      <c r="E75"/>
      <c r="F75"/>
      <c r="G75"/>
      <c r="H75"/>
    </row>
    <row r="76" spans="1:8" x14ac:dyDescent="0.35">
      <c r="A76"/>
      <c r="B76" s="1"/>
      <c r="C76" s="1"/>
      <c r="D76"/>
      <c r="E76"/>
      <c r="F76"/>
      <c r="G76"/>
      <c r="H76"/>
    </row>
    <row r="77" spans="1:8" x14ac:dyDescent="0.35">
      <c r="A77"/>
      <c r="B77" s="1"/>
      <c r="C77" s="1"/>
      <c r="D77"/>
      <c r="E77"/>
      <c r="F77"/>
      <c r="G77"/>
      <c r="H77"/>
    </row>
    <row r="78" spans="1:8" x14ac:dyDescent="0.35">
      <c r="A78"/>
      <c r="B78" s="1"/>
      <c r="C78" s="1"/>
      <c r="D78"/>
      <c r="E78"/>
      <c r="F78"/>
      <c r="G78"/>
      <c r="H78"/>
    </row>
    <row r="79" spans="1:8" x14ac:dyDescent="0.35">
      <c r="A79"/>
      <c r="B79" s="1"/>
      <c r="C79" s="1"/>
      <c r="D79"/>
      <c r="E79"/>
      <c r="F79"/>
      <c r="G79"/>
      <c r="H79"/>
    </row>
    <row r="80" spans="1:8" x14ac:dyDescent="0.35">
      <c r="A80"/>
      <c r="B80" s="1"/>
      <c r="C80" s="1"/>
      <c r="D80"/>
      <c r="E80"/>
      <c r="F80"/>
      <c r="G80"/>
      <c r="H80"/>
    </row>
    <row r="81" spans="1:8" x14ac:dyDescent="0.35">
      <c r="A81"/>
      <c r="B81" s="1"/>
      <c r="C81" s="1"/>
      <c r="D81"/>
      <c r="E81"/>
      <c r="F81"/>
      <c r="G81"/>
      <c r="H81"/>
    </row>
    <row r="82" spans="1:8" x14ac:dyDescent="0.35">
      <c r="A82"/>
      <c r="B82" s="1"/>
      <c r="C82" s="1"/>
      <c r="D82"/>
      <c r="E82"/>
      <c r="F82"/>
      <c r="G82"/>
      <c r="H82"/>
    </row>
    <row r="83" spans="1:8" x14ac:dyDescent="0.35">
      <c r="A83"/>
      <c r="B83" s="1"/>
      <c r="C83" s="1"/>
      <c r="D83"/>
      <c r="E83"/>
      <c r="F83"/>
      <c r="G83"/>
      <c r="H83"/>
    </row>
    <row r="84" spans="1:8" x14ac:dyDescent="0.35">
      <c r="A84"/>
      <c r="B84" s="1"/>
      <c r="C84" s="1"/>
      <c r="D84"/>
      <c r="E84"/>
      <c r="F84"/>
      <c r="G84"/>
      <c r="H84"/>
    </row>
    <row r="85" spans="1:8" x14ac:dyDescent="0.35">
      <c r="A85"/>
      <c r="B85" s="1"/>
      <c r="C85" s="1"/>
      <c r="D85"/>
      <c r="E85"/>
      <c r="F85"/>
      <c r="G85"/>
      <c r="H85"/>
    </row>
    <row r="86" spans="1:8" x14ac:dyDescent="0.35">
      <c r="A86"/>
      <c r="B86" s="1"/>
      <c r="C86" s="1"/>
      <c r="D86"/>
      <c r="E86"/>
      <c r="F86"/>
      <c r="G86"/>
      <c r="H86"/>
    </row>
    <row r="87" spans="1:8" x14ac:dyDescent="0.35">
      <c r="A87"/>
      <c r="B87" s="1"/>
      <c r="C87" s="1"/>
      <c r="D87"/>
      <c r="E87"/>
      <c r="F87"/>
      <c r="G87"/>
      <c r="H87"/>
    </row>
    <row r="88" spans="1:8" x14ac:dyDescent="0.35">
      <c r="A88"/>
      <c r="B88" s="1"/>
      <c r="C88" s="1"/>
      <c r="D88"/>
      <c r="E88"/>
      <c r="F88"/>
      <c r="G88"/>
      <c r="H88"/>
    </row>
    <row r="89" spans="1:8" x14ac:dyDescent="0.35">
      <c r="A89"/>
      <c r="B89" s="1"/>
      <c r="C89" s="1"/>
      <c r="D89"/>
      <c r="E89"/>
      <c r="F89"/>
      <c r="G89"/>
      <c r="H89"/>
    </row>
    <row r="90" spans="1:8" x14ac:dyDescent="0.35">
      <c r="A90"/>
      <c r="B90" s="1"/>
      <c r="C90" s="1"/>
      <c r="D90"/>
      <c r="E90"/>
      <c r="F90"/>
      <c r="G90"/>
      <c r="H90"/>
    </row>
    <row r="91" spans="1:8" x14ac:dyDescent="0.35">
      <c r="A91"/>
      <c r="B91" s="1"/>
      <c r="C91" s="1"/>
      <c r="D91"/>
      <c r="E91"/>
      <c r="F91"/>
      <c r="G91"/>
      <c r="H91"/>
    </row>
    <row r="92" spans="1:8" x14ac:dyDescent="0.35">
      <c r="A92"/>
      <c r="B92" s="1"/>
      <c r="C92" s="1"/>
      <c r="D92"/>
      <c r="E92"/>
      <c r="F92"/>
      <c r="G92"/>
      <c r="H92"/>
    </row>
    <row r="93" spans="1:8" x14ac:dyDescent="0.35">
      <c r="A93"/>
      <c r="B93" s="1"/>
      <c r="C93" s="1"/>
      <c r="D93"/>
      <c r="E93"/>
      <c r="F93"/>
      <c r="G93"/>
      <c r="H93"/>
    </row>
    <row r="94" spans="1:8" x14ac:dyDescent="0.35">
      <c r="A94"/>
      <c r="B94" s="1"/>
      <c r="C94" s="1"/>
      <c r="D94"/>
      <c r="E94"/>
      <c r="F94"/>
      <c r="G94"/>
      <c r="H94"/>
    </row>
    <row r="95" spans="1:8" x14ac:dyDescent="0.35">
      <c r="A95"/>
      <c r="B95" s="1"/>
      <c r="C95" s="1"/>
      <c r="D95"/>
      <c r="E95"/>
      <c r="F95"/>
      <c r="G95"/>
      <c r="H95"/>
    </row>
    <row r="96" spans="1:8" x14ac:dyDescent="0.35">
      <c r="A96"/>
      <c r="B96" s="1"/>
      <c r="C96" s="1"/>
      <c r="D96"/>
      <c r="E96"/>
      <c r="F96"/>
      <c r="G96"/>
      <c r="H96"/>
    </row>
    <row r="97" spans="1:8" x14ac:dyDescent="0.35">
      <c r="A97"/>
      <c r="B97" s="1"/>
      <c r="C97" s="1"/>
      <c r="D97"/>
      <c r="E97"/>
      <c r="F97"/>
      <c r="G97"/>
      <c r="H97"/>
    </row>
    <row r="98" spans="1:8" x14ac:dyDescent="0.35">
      <c r="A98"/>
      <c r="B98" s="1"/>
      <c r="C98" s="1"/>
      <c r="D98"/>
      <c r="E98"/>
      <c r="F98"/>
      <c r="G98"/>
      <c r="H98"/>
    </row>
    <row r="99" spans="1:8" x14ac:dyDescent="0.35">
      <c r="A99"/>
      <c r="B99" s="1"/>
      <c r="C99" s="1"/>
      <c r="D99"/>
      <c r="E99"/>
      <c r="F99"/>
      <c r="G99"/>
      <c r="H99"/>
    </row>
    <row r="100" spans="1:8" x14ac:dyDescent="0.35">
      <c r="A100"/>
      <c r="B100" s="1"/>
      <c r="C100" s="1"/>
      <c r="D100"/>
      <c r="E100"/>
      <c r="F100"/>
      <c r="G100"/>
      <c r="H100"/>
    </row>
    <row r="101" spans="1:8" x14ac:dyDescent="0.35">
      <c r="A101"/>
      <c r="B101" s="1"/>
      <c r="C101" s="1"/>
      <c r="D101"/>
      <c r="E101"/>
      <c r="F101"/>
      <c r="G101"/>
      <c r="H101"/>
    </row>
    <row r="102" spans="1:8" x14ac:dyDescent="0.35">
      <c r="A102"/>
      <c r="B102" s="1"/>
      <c r="C102" s="1"/>
      <c r="D102"/>
      <c r="E102"/>
      <c r="F102"/>
      <c r="G102"/>
      <c r="H102"/>
    </row>
    <row r="103" spans="1:8" x14ac:dyDescent="0.35">
      <c r="A103"/>
      <c r="B103" s="1"/>
      <c r="C103" s="1"/>
      <c r="D103"/>
      <c r="E103"/>
      <c r="F103"/>
      <c r="G103"/>
      <c r="H103"/>
    </row>
    <row r="104" spans="1:8" x14ac:dyDescent="0.35">
      <c r="A104"/>
      <c r="B104" s="1"/>
      <c r="C104" s="1"/>
      <c r="D104"/>
      <c r="E104"/>
      <c r="F104"/>
      <c r="G104"/>
      <c r="H104"/>
    </row>
    <row r="105" spans="1:8" x14ac:dyDescent="0.35">
      <c r="A105"/>
      <c r="B105" s="1"/>
      <c r="C105" s="1"/>
      <c r="D105"/>
      <c r="E105"/>
      <c r="F105"/>
      <c r="G105"/>
      <c r="H105"/>
    </row>
    <row r="106" spans="1:8" x14ac:dyDescent="0.35">
      <c r="A106"/>
      <c r="B106" s="1"/>
      <c r="C106" s="1"/>
      <c r="D106"/>
      <c r="E106"/>
      <c r="F106"/>
      <c r="G106"/>
      <c r="H106"/>
    </row>
    <row r="107" spans="1:8" x14ac:dyDescent="0.35">
      <c r="A107"/>
      <c r="B107" s="1"/>
      <c r="C107" s="1"/>
      <c r="D107"/>
      <c r="E107"/>
      <c r="F107"/>
      <c r="G107"/>
      <c r="H107"/>
    </row>
    <row r="108" spans="1:8" x14ac:dyDescent="0.35">
      <c r="A108"/>
      <c r="B108" s="1"/>
      <c r="C108" s="1"/>
      <c r="D108"/>
      <c r="E108"/>
      <c r="F108"/>
      <c r="G108"/>
      <c r="H108"/>
    </row>
    <row r="109" spans="1:8" x14ac:dyDescent="0.35">
      <c r="A109"/>
      <c r="B109" s="1"/>
      <c r="C109" s="1"/>
      <c r="D109"/>
      <c r="E109"/>
      <c r="F109"/>
      <c r="G109"/>
      <c r="H109"/>
    </row>
    <row r="110" spans="1:8" x14ac:dyDescent="0.35">
      <c r="A110"/>
      <c r="B110" s="1"/>
      <c r="C110" s="1"/>
      <c r="D110"/>
      <c r="E110"/>
      <c r="F110"/>
      <c r="G110"/>
      <c r="H110"/>
    </row>
    <row r="111" spans="1:8" x14ac:dyDescent="0.35">
      <c r="A111"/>
      <c r="B111" s="1"/>
      <c r="C111" s="1"/>
      <c r="D111"/>
      <c r="E111"/>
      <c r="F111"/>
      <c r="G111"/>
      <c r="H111"/>
    </row>
    <row r="112" spans="1:8" x14ac:dyDescent="0.35">
      <c r="A112"/>
      <c r="B112" s="1"/>
      <c r="C112" s="1"/>
      <c r="D112"/>
      <c r="E112"/>
      <c r="F112"/>
      <c r="G112"/>
      <c r="H112"/>
    </row>
    <row r="113" spans="1:8" x14ac:dyDescent="0.35">
      <c r="A113"/>
      <c r="B113" s="1"/>
      <c r="C113" s="1"/>
      <c r="D113"/>
      <c r="E113"/>
      <c r="F113"/>
      <c r="G113"/>
      <c r="H113"/>
    </row>
    <row r="114" spans="1:8" x14ac:dyDescent="0.35">
      <c r="A114"/>
      <c r="B114" s="1"/>
      <c r="C114" s="1"/>
      <c r="D114"/>
      <c r="E114"/>
      <c r="F114"/>
      <c r="G114"/>
      <c r="H114"/>
    </row>
    <row r="115" spans="1:8" x14ac:dyDescent="0.35">
      <c r="A115"/>
      <c r="B115" s="1"/>
      <c r="C115" s="1"/>
      <c r="D115"/>
      <c r="E115"/>
      <c r="F115"/>
      <c r="G115"/>
      <c r="H115"/>
    </row>
    <row r="116" spans="1:8" x14ac:dyDescent="0.35">
      <c r="A116"/>
      <c r="B116" s="1"/>
      <c r="C116" s="1"/>
      <c r="D116"/>
      <c r="E116"/>
      <c r="F116"/>
      <c r="G116"/>
      <c r="H116"/>
    </row>
    <row r="117" spans="1:8" x14ac:dyDescent="0.35">
      <c r="A117"/>
      <c r="B117" s="1"/>
      <c r="C117" s="1"/>
      <c r="D117"/>
      <c r="E117"/>
      <c r="F117"/>
      <c r="G117"/>
      <c r="H117"/>
    </row>
    <row r="118" spans="1:8" x14ac:dyDescent="0.35">
      <c r="A118"/>
      <c r="B118" s="1"/>
      <c r="C118" s="1"/>
      <c r="D118"/>
      <c r="E118"/>
      <c r="F118"/>
      <c r="G118"/>
      <c r="H118"/>
    </row>
    <row r="119" spans="1:8" x14ac:dyDescent="0.35">
      <c r="A119"/>
      <c r="B119" s="1"/>
      <c r="C119" s="1"/>
      <c r="D119"/>
      <c r="E119"/>
      <c r="F119"/>
      <c r="G119"/>
      <c r="H119"/>
    </row>
    <row r="120" spans="1:8" x14ac:dyDescent="0.35">
      <c r="A120"/>
      <c r="B120" s="1"/>
      <c r="C120" s="1"/>
      <c r="D120"/>
      <c r="E120"/>
      <c r="F120"/>
      <c r="G120"/>
      <c r="H120"/>
    </row>
    <row r="121" spans="1:8" x14ac:dyDescent="0.35">
      <c r="A121"/>
      <c r="B121" s="1"/>
      <c r="C121" s="1"/>
      <c r="D121"/>
      <c r="E121"/>
      <c r="F121"/>
      <c r="G121"/>
      <c r="H121"/>
    </row>
    <row r="122" spans="1:8" x14ac:dyDescent="0.35">
      <c r="A122"/>
      <c r="B122" s="1"/>
      <c r="C122" s="1"/>
      <c r="D122"/>
      <c r="E122"/>
      <c r="F122"/>
      <c r="G122"/>
      <c r="H122"/>
    </row>
    <row r="123" spans="1:8" x14ac:dyDescent="0.35">
      <c r="A123"/>
      <c r="B123" s="1"/>
      <c r="C123" s="1"/>
      <c r="D123"/>
      <c r="E123"/>
      <c r="F123"/>
      <c r="G123"/>
      <c r="H123"/>
    </row>
    <row r="124" spans="1:8" x14ac:dyDescent="0.35">
      <c r="A124"/>
      <c r="B124" s="1"/>
      <c r="C124" s="1"/>
      <c r="D124"/>
      <c r="E124"/>
      <c r="F124"/>
      <c r="G124"/>
      <c r="H124"/>
    </row>
    <row r="125" spans="1:8" x14ac:dyDescent="0.35">
      <c r="A125"/>
      <c r="B125" s="1"/>
      <c r="C125" s="1"/>
      <c r="D125"/>
      <c r="E125"/>
      <c r="F125"/>
      <c r="G125"/>
      <c r="H125"/>
    </row>
    <row r="126" spans="1:8" x14ac:dyDescent="0.35">
      <c r="A126"/>
      <c r="B126" s="1"/>
      <c r="C126" s="1"/>
      <c r="D126"/>
      <c r="E126"/>
      <c r="F126"/>
      <c r="G126"/>
      <c r="H126"/>
    </row>
    <row r="127" spans="1:8" x14ac:dyDescent="0.35">
      <c r="A127"/>
      <c r="B127" s="1"/>
      <c r="C127" s="1"/>
      <c r="D127"/>
      <c r="E127"/>
      <c r="F127"/>
      <c r="G127"/>
      <c r="H127"/>
    </row>
    <row r="128" spans="1:8" x14ac:dyDescent="0.35">
      <c r="A128"/>
      <c r="B128" s="1"/>
      <c r="C128" s="1"/>
      <c r="D128"/>
      <c r="E128"/>
      <c r="F128"/>
      <c r="G128"/>
      <c r="H128"/>
    </row>
    <row r="129" spans="1:8" x14ac:dyDescent="0.35">
      <c r="A129"/>
      <c r="B129" s="1"/>
      <c r="C129" s="1"/>
      <c r="D129"/>
      <c r="E129"/>
      <c r="F129"/>
      <c r="G129"/>
      <c r="H129"/>
    </row>
  </sheetData>
  <sheetProtection algorithmName="SHA-512" hashValue="zlXz0FPBmM5EoZSgobArH3+RUUn8i1ZTizsbmfG8G8gSvtQfubub0+dkvuD11oVhGGyXSEBw+T+SQzjFeLw0Vg==" saltValue="bpQzE9sM/j1310XFgCr5nA==" spinCount="100000" sheet="1" selectLockedCells="1"/>
  <mergeCells count="11">
    <mergeCell ref="C3:C4"/>
    <mergeCell ref="B3:B4"/>
    <mergeCell ref="E24:E25"/>
    <mergeCell ref="H24:J25"/>
    <mergeCell ref="E7:E10"/>
    <mergeCell ref="F7:F10"/>
    <mergeCell ref="E14:E16"/>
    <mergeCell ref="F14:F16"/>
    <mergeCell ref="E19:E21"/>
    <mergeCell ref="F19:F21"/>
    <mergeCell ref="F24:G24"/>
  </mergeCells>
  <conditionalFormatting sqref="F25">
    <cfRule type="cellIs" dxfId="117" priority="3" operator="greaterThan">
      <formula>170</formula>
    </cfRule>
    <cfRule type="cellIs" dxfId="116" priority="4" operator="lessThan">
      <formula>170</formula>
    </cfRule>
  </conditionalFormatting>
  <conditionalFormatting sqref="H24:J25">
    <cfRule type="containsText" dxfId="115" priority="1" operator="containsText" text="Dros y terfyn">
      <formula>NOT(ISERROR(SEARCH("Dros y terfyn",H24)))</formula>
    </cfRule>
  </conditionalFormatting>
  <hyperlinks>
    <hyperlink ref="E1" r:id="rId1" location="Trosolwg!C5" display="../../Farming Connect/Workbook/Copy of Gweithlyfr Fferm - Rheoliadau Adnoddau Dwr (Rheoli Llygredd Amaethyddol) (Cymru) 2021 V2_.xlsx - Trosolwg!C5" xr:uid="{00000000-0004-0000-06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7"/>
  <sheetViews>
    <sheetView zoomScale="90" zoomScaleNormal="90" workbookViewId="0">
      <selection activeCell="D11" sqref="D11"/>
    </sheetView>
  </sheetViews>
  <sheetFormatPr defaultColWidth="9.23046875" defaultRowHeight="15.5" x14ac:dyDescent="0.35"/>
  <cols>
    <col min="1" max="1" width="3.53515625" style="16" customWidth="1"/>
    <col min="2" max="2" width="24.84375" style="16" customWidth="1"/>
    <col min="3" max="3" width="43.921875" style="16" bestFit="1" customWidth="1"/>
    <col min="4" max="5" width="12.69140625" style="16" customWidth="1"/>
    <col min="6" max="6" width="11.15234375" style="16" customWidth="1"/>
    <col min="7" max="7" width="12.921875" style="16" customWidth="1"/>
    <col min="8" max="8" width="10.3828125" style="16" customWidth="1"/>
    <col min="9" max="9" width="14.23046875" style="16" customWidth="1"/>
    <col min="10" max="16384" width="9.23046875" style="16"/>
  </cols>
  <sheetData>
    <row r="1" spans="1:13" x14ac:dyDescent="0.35">
      <c r="A1"/>
      <c r="B1" s="31" t="s">
        <v>392</v>
      </c>
      <c r="C1"/>
      <c r="D1"/>
      <c r="E1"/>
      <c r="F1"/>
      <c r="G1"/>
      <c r="I1" s="8" t="s">
        <v>459</v>
      </c>
    </row>
    <row r="2" spans="1:13" x14ac:dyDescent="0.35">
      <c r="A2"/>
      <c r="B2"/>
      <c r="C2"/>
      <c r="D2"/>
      <c r="E2"/>
      <c r="F2"/>
      <c r="G2"/>
      <c r="H2"/>
      <c r="I2"/>
    </row>
    <row r="3" spans="1:13" ht="139.5" x14ac:dyDescent="0.35">
      <c r="A3"/>
      <c r="B3" s="201" t="s">
        <v>393</v>
      </c>
      <c r="C3" s="201"/>
      <c r="D3" s="154" t="s">
        <v>394</v>
      </c>
      <c r="E3" s="154" t="s">
        <v>423</v>
      </c>
      <c r="F3" s="154" t="s">
        <v>395</v>
      </c>
      <c r="G3" s="154" t="s">
        <v>396</v>
      </c>
      <c r="H3"/>
      <c r="I3"/>
      <c r="L3" s="41"/>
      <c r="M3" s="41"/>
    </row>
    <row r="4" spans="1:13" x14ac:dyDescent="0.35">
      <c r="A4"/>
      <c r="B4" s="195" t="s">
        <v>344</v>
      </c>
      <c r="C4" s="196"/>
      <c r="D4" s="196"/>
      <c r="E4" s="196"/>
      <c r="F4" s="196"/>
      <c r="G4" s="197"/>
      <c r="H4"/>
      <c r="I4"/>
    </row>
    <row r="5" spans="1:13" x14ac:dyDescent="0.35">
      <c r="A5"/>
      <c r="B5" s="178" t="s">
        <v>345</v>
      </c>
      <c r="C5" s="178"/>
      <c r="D5" s="1"/>
      <c r="E5" s="1"/>
      <c r="F5" s="44">
        <v>8</v>
      </c>
      <c r="G5" s="79">
        <f>D5*E5*(F5/365)</f>
        <v>0</v>
      </c>
      <c r="H5"/>
      <c r="I5"/>
      <c r="M5" s="43"/>
    </row>
    <row r="6" spans="1:13" x14ac:dyDescent="0.35">
      <c r="A6"/>
      <c r="B6" s="185" t="s">
        <v>346</v>
      </c>
      <c r="C6" s="44" t="s">
        <v>347</v>
      </c>
      <c r="D6" s="1"/>
      <c r="E6" s="1"/>
      <c r="F6" s="44">
        <v>35</v>
      </c>
      <c r="G6" s="79">
        <f t="shared" ref="G6:G18" si="0">D6*E6*(F6/365)</f>
        <v>0</v>
      </c>
      <c r="H6"/>
      <c r="I6"/>
      <c r="M6" s="43"/>
    </row>
    <row r="7" spans="1:13" x14ac:dyDescent="0.35">
      <c r="A7"/>
      <c r="B7" s="185"/>
      <c r="C7" s="44" t="s">
        <v>348</v>
      </c>
      <c r="D7" s="1"/>
      <c r="E7" s="1"/>
      <c r="F7" s="44">
        <v>61</v>
      </c>
      <c r="G7" s="79">
        <f t="shared" si="0"/>
        <v>0</v>
      </c>
      <c r="H7"/>
      <c r="I7"/>
      <c r="M7" s="43"/>
    </row>
    <row r="8" spans="1:13" ht="15.5" customHeight="1" x14ac:dyDescent="0.35">
      <c r="A8"/>
      <c r="B8" s="185" t="s">
        <v>421</v>
      </c>
      <c r="C8" s="44" t="s">
        <v>349</v>
      </c>
      <c r="D8" s="1"/>
      <c r="E8" s="1"/>
      <c r="F8" s="44">
        <v>115</v>
      </c>
      <c r="G8" s="79">
        <f t="shared" si="0"/>
        <v>0</v>
      </c>
      <c r="H8"/>
      <c r="I8"/>
      <c r="M8" s="43"/>
    </row>
    <row r="9" spans="1:13" x14ac:dyDescent="0.35">
      <c r="A9"/>
      <c r="B9" s="185"/>
      <c r="C9" s="44" t="s">
        <v>350</v>
      </c>
      <c r="D9" s="1"/>
      <c r="E9" s="1"/>
      <c r="F9" s="44">
        <v>101</v>
      </c>
      <c r="G9" s="79">
        <f t="shared" si="0"/>
        <v>0</v>
      </c>
      <c r="H9"/>
      <c r="I9"/>
      <c r="M9" s="43"/>
    </row>
    <row r="10" spans="1:13" x14ac:dyDescent="0.35">
      <c r="A10"/>
      <c r="B10" s="185"/>
      <c r="C10" s="44" t="s">
        <v>351</v>
      </c>
      <c r="D10" s="1"/>
      <c r="E10" s="1"/>
      <c r="F10" s="44">
        <v>77</v>
      </c>
      <c r="G10" s="79">
        <f t="shared" si="0"/>
        <v>0</v>
      </c>
      <c r="H10"/>
      <c r="I10"/>
      <c r="M10" s="43"/>
    </row>
    <row r="11" spans="1:13" ht="15.5" customHeight="1" x14ac:dyDescent="0.35">
      <c r="A11"/>
      <c r="B11" s="200" t="s">
        <v>352</v>
      </c>
      <c r="C11" s="44" t="s">
        <v>347</v>
      </c>
      <c r="D11" s="1"/>
      <c r="E11" s="1"/>
      <c r="F11" s="44">
        <v>33</v>
      </c>
      <c r="G11" s="79">
        <f t="shared" si="0"/>
        <v>0</v>
      </c>
      <c r="H11"/>
      <c r="I11"/>
      <c r="M11" s="43"/>
    </row>
    <row r="12" spans="1:13" x14ac:dyDescent="0.35">
      <c r="A12"/>
      <c r="B12" s="200"/>
      <c r="C12" s="44" t="s">
        <v>353</v>
      </c>
      <c r="D12" s="1"/>
      <c r="E12" s="1"/>
      <c r="F12" s="44">
        <v>50</v>
      </c>
      <c r="G12" s="79">
        <f t="shared" si="0"/>
        <v>0</v>
      </c>
      <c r="H12"/>
      <c r="I12"/>
      <c r="M12" s="43"/>
    </row>
    <row r="13" spans="1:13" ht="15.5" customHeight="1" x14ac:dyDescent="0.35">
      <c r="A13"/>
      <c r="B13" s="185" t="s">
        <v>354</v>
      </c>
      <c r="C13" s="44" t="s">
        <v>355</v>
      </c>
      <c r="D13" s="1"/>
      <c r="E13" s="1"/>
      <c r="F13" s="44">
        <v>50</v>
      </c>
      <c r="G13" s="79">
        <f t="shared" si="0"/>
        <v>0</v>
      </c>
      <c r="H13"/>
      <c r="I13"/>
    </row>
    <row r="14" spans="1:13" x14ac:dyDescent="0.35">
      <c r="A14"/>
      <c r="B14" s="185"/>
      <c r="C14" s="44" t="s">
        <v>422</v>
      </c>
      <c r="D14" s="1"/>
      <c r="E14" s="1"/>
      <c r="F14" s="44">
        <v>61</v>
      </c>
      <c r="G14" s="79">
        <f t="shared" si="0"/>
        <v>0</v>
      </c>
      <c r="H14"/>
      <c r="I14"/>
    </row>
    <row r="15" spans="1:13" x14ac:dyDescent="0.35">
      <c r="A15"/>
      <c r="B15" s="185"/>
      <c r="C15" s="44" t="s">
        <v>357</v>
      </c>
      <c r="D15" s="1"/>
      <c r="E15" s="1"/>
      <c r="F15" s="44">
        <v>83</v>
      </c>
      <c r="G15" s="79">
        <f t="shared" si="0"/>
        <v>0</v>
      </c>
      <c r="H15"/>
      <c r="I15"/>
    </row>
    <row r="16" spans="1:13" x14ac:dyDescent="0.35">
      <c r="A16"/>
      <c r="B16" s="177" t="s">
        <v>358</v>
      </c>
      <c r="C16" s="44" t="s">
        <v>359</v>
      </c>
      <c r="D16" s="1"/>
      <c r="E16" s="1"/>
      <c r="F16" s="44">
        <v>54</v>
      </c>
      <c r="G16" s="79">
        <f t="shared" si="0"/>
        <v>0</v>
      </c>
      <c r="H16"/>
      <c r="I16"/>
    </row>
    <row r="17" spans="1:9" x14ac:dyDescent="0.35">
      <c r="A17"/>
      <c r="B17" s="177"/>
      <c r="C17" s="44" t="s">
        <v>360</v>
      </c>
      <c r="D17" s="1"/>
      <c r="E17" s="1"/>
      <c r="F17" s="44">
        <v>50</v>
      </c>
      <c r="G17" s="79">
        <f t="shared" si="0"/>
        <v>0</v>
      </c>
      <c r="H17"/>
      <c r="I17"/>
    </row>
    <row r="18" spans="1:9" x14ac:dyDescent="0.35">
      <c r="A18"/>
      <c r="B18" s="177"/>
      <c r="C18" s="44" t="s">
        <v>361</v>
      </c>
      <c r="D18" s="1"/>
      <c r="E18" s="1"/>
      <c r="F18" s="44">
        <v>48</v>
      </c>
      <c r="G18" s="79">
        <f t="shared" si="0"/>
        <v>0</v>
      </c>
      <c r="H18"/>
      <c r="I18"/>
    </row>
    <row r="19" spans="1:9" x14ac:dyDescent="0.35">
      <c r="A19"/>
      <c r="B19" s="191" t="s">
        <v>400</v>
      </c>
      <c r="C19" s="192"/>
      <c r="D19" s="193"/>
      <c r="E19" s="57"/>
      <c r="F19" s="55" t="s">
        <v>463</v>
      </c>
      <c r="G19" s="76">
        <f>SUM(G5:G18)</f>
        <v>0</v>
      </c>
      <c r="H19"/>
      <c r="I19"/>
    </row>
    <row r="20" spans="1:9" x14ac:dyDescent="0.35">
      <c r="A20"/>
      <c r="B20" s="186" t="s">
        <v>362</v>
      </c>
      <c r="C20" s="187"/>
      <c r="D20" s="187"/>
      <c r="E20" s="187"/>
      <c r="F20" s="187"/>
      <c r="G20" s="188"/>
      <c r="H20"/>
      <c r="I20"/>
    </row>
    <row r="21" spans="1:9" x14ac:dyDescent="0.35">
      <c r="A21"/>
      <c r="B21" s="157" t="s">
        <v>363</v>
      </c>
      <c r="C21" s="157"/>
      <c r="D21" s="2"/>
      <c r="E21" s="2"/>
      <c r="F21" s="64">
        <v>2</v>
      </c>
      <c r="G21" s="77">
        <f>D21*E21*(F21/365)</f>
        <v>0</v>
      </c>
      <c r="H21"/>
      <c r="I21"/>
    </row>
    <row r="22" spans="1:9" x14ac:dyDescent="0.35">
      <c r="A22"/>
      <c r="B22" s="189" t="s">
        <v>461</v>
      </c>
      <c r="C22" s="189"/>
      <c r="D22" s="2"/>
      <c r="E22" s="2"/>
      <c r="F22" s="64">
        <v>1.4</v>
      </c>
      <c r="G22" s="77">
        <f t="shared" ref="G22:G24" si="1">D22*E22*(F22/365)</f>
        <v>0</v>
      </c>
      <c r="H22"/>
      <c r="I22"/>
    </row>
    <row r="23" spans="1:9" x14ac:dyDescent="0.35">
      <c r="A23"/>
      <c r="B23" s="190" t="s">
        <v>462</v>
      </c>
      <c r="C23" s="157" t="s">
        <v>366</v>
      </c>
      <c r="D23" s="2"/>
      <c r="E23" s="2"/>
      <c r="F23" s="64">
        <v>7.6</v>
      </c>
      <c r="G23" s="77">
        <f t="shared" si="1"/>
        <v>0</v>
      </c>
      <c r="H23"/>
      <c r="I23"/>
    </row>
    <row r="24" spans="1:9" x14ac:dyDescent="0.35">
      <c r="A24"/>
      <c r="B24" s="190"/>
      <c r="C24" s="157" t="s">
        <v>367</v>
      </c>
      <c r="D24" s="2"/>
      <c r="E24" s="2"/>
      <c r="F24" s="64">
        <v>12</v>
      </c>
      <c r="G24" s="77">
        <f t="shared" si="1"/>
        <v>0</v>
      </c>
      <c r="H24"/>
      <c r="I24"/>
    </row>
    <row r="25" spans="1:9" x14ac:dyDescent="0.35">
      <c r="A25"/>
      <c r="B25" s="194" t="s">
        <v>401</v>
      </c>
      <c r="C25" s="194"/>
      <c r="D25" s="194"/>
      <c r="E25" s="58"/>
      <c r="F25" s="55" t="s">
        <v>463</v>
      </c>
      <c r="G25" s="78">
        <f>SUM(G21:G24)</f>
        <v>0</v>
      </c>
      <c r="H25"/>
      <c r="I25"/>
    </row>
    <row r="26" spans="1:9" x14ac:dyDescent="0.35">
      <c r="A26"/>
      <c r="B26" s="195" t="s">
        <v>368</v>
      </c>
      <c r="C26" s="196"/>
      <c r="D26" s="196"/>
      <c r="E26" s="196"/>
      <c r="F26" s="196"/>
      <c r="G26" s="197"/>
      <c r="H26"/>
      <c r="I26"/>
    </row>
    <row r="27" spans="1:9" x14ac:dyDescent="0.35">
      <c r="A27"/>
      <c r="B27" s="178" t="s">
        <v>369</v>
      </c>
      <c r="C27" s="178"/>
      <c r="D27" s="1"/>
      <c r="E27" s="1"/>
      <c r="F27" s="44">
        <v>15</v>
      </c>
      <c r="G27" s="79">
        <f t="shared" ref="G27:G30" si="2">D27*E27*(F27/365)</f>
        <v>0</v>
      </c>
      <c r="H27"/>
      <c r="I27"/>
    </row>
    <row r="28" spans="1:9" x14ac:dyDescent="0.35">
      <c r="A28"/>
      <c r="B28" s="198" t="s">
        <v>370</v>
      </c>
      <c r="C28" s="44" t="s">
        <v>371</v>
      </c>
      <c r="D28" s="1"/>
      <c r="E28" s="1"/>
      <c r="F28" s="44">
        <v>15.3</v>
      </c>
      <c r="G28" s="79">
        <f t="shared" si="2"/>
        <v>0</v>
      </c>
      <c r="H28"/>
      <c r="I28"/>
    </row>
    <row r="29" spans="1:9" x14ac:dyDescent="0.35">
      <c r="A29"/>
      <c r="B29" s="199"/>
      <c r="C29" s="44" t="s">
        <v>372</v>
      </c>
      <c r="D29" s="1"/>
      <c r="E29" s="1"/>
      <c r="F29" s="44">
        <v>12</v>
      </c>
      <c r="G29" s="79">
        <f t="shared" si="2"/>
        <v>0</v>
      </c>
      <c r="H29"/>
      <c r="I29"/>
    </row>
    <row r="30" spans="1:9" x14ac:dyDescent="0.35">
      <c r="A30"/>
      <c r="B30" s="178" t="s">
        <v>373</v>
      </c>
      <c r="C30" s="178"/>
      <c r="D30" s="1"/>
      <c r="E30" s="1"/>
      <c r="F30" s="44">
        <v>21</v>
      </c>
      <c r="G30" s="79">
        <f t="shared" si="2"/>
        <v>0</v>
      </c>
      <c r="H30"/>
      <c r="I30"/>
    </row>
    <row r="31" spans="1:9" x14ac:dyDescent="0.35">
      <c r="A31"/>
      <c r="B31" s="174" t="s">
        <v>402</v>
      </c>
      <c r="C31" s="174"/>
      <c r="D31" s="174"/>
      <c r="E31" s="56"/>
      <c r="F31" s="55" t="s">
        <v>463</v>
      </c>
      <c r="G31" s="76">
        <f>SUM(G27:G30)</f>
        <v>0</v>
      </c>
      <c r="H31"/>
      <c r="I31"/>
    </row>
    <row r="32" spans="1:9" x14ac:dyDescent="0.35">
      <c r="A32"/>
      <c r="B32" s="184" t="s">
        <v>403</v>
      </c>
      <c r="C32" s="184"/>
      <c r="D32" s="184"/>
      <c r="E32" s="184"/>
      <c r="F32" s="184"/>
      <c r="G32" s="184"/>
      <c r="H32"/>
      <c r="I32"/>
    </row>
    <row r="33" spans="1:9" x14ac:dyDescent="0.35">
      <c r="A33"/>
      <c r="B33" s="44" t="s">
        <v>297</v>
      </c>
      <c r="C33" s="44"/>
      <c r="D33" s="1"/>
      <c r="E33" s="1"/>
      <c r="F33" s="44">
        <v>1.5</v>
      </c>
      <c r="G33" s="79">
        <f t="shared" ref="G33:G41" si="3">D33*E33*(F33/365)</f>
        <v>0</v>
      </c>
      <c r="H33"/>
      <c r="I33"/>
    </row>
    <row r="34" spans="1:9" x14ac:dyDescent="0.35">
      <c r="A34"/>
      <c r="B34" s="44" t="s">
        <v>298</v>
      </c>
      <c r="C34" s="44"/>
      <c r="D34" s="1"/>
      <c r="E34" s="1"/>
      <c r="F34" s="44">
        <v>5.2</v>
      </c>
      <c r="G34" s="79">
        <f t="shared" si="3"/>
        <v>0</v>
      </c>
      <c r="H34"/>
      <c r="I34"/>
    </row>
    <row r="35" spans="1:9" x14ac:dyDescent="0.35">
      <c r="A35"/>
      <c r="B35" s="44" t="s">
        <v>299</v>
      </c>
      <c r="C35" s="44"/>
      <c r="D35" s="1"/>
      <c r="E35" s="1"/>
      <c r="F35" s="44">
        <v>8.8000000000000007</v>
      </c>
      <c r="G35" s="79">
        <f t="shared" si="3"/>
        <v>0</v>
      </c>
      <c r="H35"/>
      <c r="I35"/>
    </row>
    <row r="36" spans="1:9" x14ac:dyDescent="0.35">
      <c r="A36"/>
      <c r="B36" s="177" t="s">
        <v>302</v>
      </c>
      <c r="C36" s="44" t="s">
        <v>417</v>
      </c>
      <c r="D36" s="1"/>
      <c r="E36" s="1"/>
      <c r="F36" s="44">
        <v>12</v>
      </c>
      <c r="G36" s="79">
        <f t="shared" si="3"/>
        <v>0</v>
      </c>
      <c r="H36"/>
      <c r="I36"/>
    </row>
    <row r="37" spans="1:9" ht="31" x14ac:dyDescent="0.35">
      <c r="A37"/>
      <c r="B37" s="177"/>
      <c r="C37" s="156" t="s">
        <v>305</v>
      </c>
      <c r="D37" s="1"/>
      <c r="E37" s="1"/>
      <c r="F37" s="44">
        <v>13.9</v>
      </c>
      <c r="G37" s="79">
        <f t="shared" si="3"/>
        <v>0</v>
      </c>
      <c r="H37"/>
      <c r="I37"/>
    </row>
    <row r="38" spans="1:9" ht="46.5" x14ac:dyDescent="0.35">
      <c r="A38"/>
      <c r="B38" s="177"/>
      <c r="C38" s="156" t="s">
        <v>418</v>
      </c>
      <c r="D38" s="1"/>
      <c r="E38" s="1"/>
      <c r="F38" s="44">
        <v>16.100000000000001</v>
      </c>
      <c r="G38" s="79">
        <f t="shared" si="3"/>
        <v>0</v>
      </c>
      <c r="H38"/>
      <c r="I38"/>
    </row>
    <row r="39" spans="1:9" ht="31" x14ac:dyDescent="0.35">
      <c r="A39"/>
      <c r="B39" s="177"/>
      <c r="C39" s="156" t="s">
        <v>419</v>
      </c>
      <c r="D39" s="1"/>
      <c r="E39" s="1"/>
      <c r="F39" s="44">
        <v>17.899999999999999</v>
      </c>
      <c r="G39" s="79">
        <f t="shared" si="3"/>
        <v>0</v>
      </c>
      <c r="H39"/>
      <c r="I39"/>
    </row>
    <row r="40" spans="1:9" x14ac:dyDescent="0.35">
      <c r="A40"/>
      <c r="B40" s="177"/>
      <c r="C40" s="156" t="s">
        <v>307</v>
      </c>
      <c r="D40" s="1"/>
      <c r="E40" s="1"/>
      <c r="F40" s="44">
        <v>12</v>
      </c>
      <c r="G40" s="79">
        <f t="shared" si="3"/>
        <v>0</v>
      </c>
      <c r="H40"/>
      <c r="I40"/>
    </row>
    <row r="41" spans="1:9" x14ac:dyDescent="0.35">
      <c r="A41"/>
      <c r="B41" s="177"/>
      <c r="C41" s="156" t="s">
        <v>420</v>
      </c>
      <c r="D41" s="1"/>
      <c r="E41" s="1"/>
      <c r="F41" s="44">
        <v>17.5</v>
      </c>
      <c r="G41" s="79">
        <f t="shared" si="3"/>
        <v>0</v>
      </c>
      <c r="H41"/>
      <c r="I41"/>
    </row>
    <row r="42" spans="1:9" x14ac:dyDescent="0.35">
      <c r="A42"/>
      <c r="B42" s="45" t="s">
        <v>404</v>
      </c>
      <c r="C42" s="44"/>
      <c r="D42" s="42"/>
      <c r="E42" s="42"/>
      <c r="F42" s="55" t="s">
        <v>463</v>
      </c>
      <c r="G42" s="76">
        <f>SUM(G33:G41)</f>
        <v>0</v>
      </c>
      <c r="H42"/>
      <c r="I42"/>
    </row>
    <row r="43" spans="1:9" x14ac:dyDescent="0.35">
      <c r="A43"/>
      <c r="B43" s="174" t="s">
        <v>405</v>
      </c>
      <c r="C43" s="174"/>
      <c r="D43" s="174"/>
      <c r="E43" s="174"/>
      <c r="F43" s="174"/>
      <c r="G43" s="174"/>
      <c r="H43"/>
      <c r="I43"/>
    </row>
    <row r="44" spans="1:9" ht="15.5" customHeight="1" x14ac:dyDescent="0.35">
      <c r="A44"/>
      <c r="B44" s="175" t="s">
        <v>408</v>
      </c>
      <c r="C44" s="156" t="s">
        <v>409</v>
      </c>
      <c r="D44" s="1"/>
      <c r="E44" s="1"/>
      <c r="F44" s="44">
        <v>0.23</v>
      </c>
      <c r="G44" s="79">
        <f t="shared" ref="G44:G53" si="4">D44*E44*(F44/365)</f>
        <v>0</v>
      </c>
      <c r="H44"/>
      <c r="I44"/>
    </row>
    <row r="45" spans="1:9" x14ac:dyDescent="0.35">
      <c r="A45"/>
      <c r="B45" s="179"/>
      <c r="C45" s="156" t="s">
        <v>410</v>
      </c>
      <c r="D45" s="1"/>
      <c r="E45" s="1"/>
      <c r="F45" s="44">
        <v>0.41</v>
      </c>
      <c r="G45" s="79">
        <f t="shared" si="4"/>
        <v>0</v>
      </c>
      <c r="H45"/>
      <c r="I45"/>
    </row>
    <row r="46" spans="1:9" x14ac:dyDescent="0.35">
      <c r="A46"/>
      <c r="B46" s="176"/>
      <c r="C46" s="156" t="s">
        <v>411</v>
      </c>
      <c r="D46" s="1"/>
      <c r="E46" s="1"/>
      <c r="F46" s="44">
        <v>0.55000000000000004</v>
      </c>
      <c r="G46" s="79">
        <f t="shared" si="4"/>
        <v>0</v>
      </c>
      <c r="H46"/>
      <c r="I46"/>
    </row>
    <row r="47" spans="1:9" x14ac:dyDescent="0.35">
      <c r="A47"/>
      <c r="B47" s="182" t="s">
        <v>412</v>
      </c>
      <c r="C47" s="183"/>
      <c r="D47" s="1"/>
      <c r="E47" s="1"/>
      <c r="F47" s="44">
        <v>0.39</v>
      </c>
      <c r="G47" s="79">
        <f t="shared" si="4"/>
        <v>0</v>
      </c>
      <c r="H47"/>
      <c r="I47"/>
    </row>
    <row r="48" spans="1:9" ht="15.5" customHeight="1" x14ac:dyDescent="0.35">
      <c r="A48"/>
      <c r="B48" s="175" t="s">
        <v>413</v>
      </c>
      <c r="C48" s="156" t="s">
        <v>414</v>
      </c>
      <c r="D48" s="1"/>
      <c r="E48" s="1"/>
      <c r="F48" s="44">
        <v>0.31</v>
      </c>
      <c r="G48" s="79">
        <f t="shared" si="4"/>
        <v>0</v>
      </c>
      <c r="H48"/>
      <c r="I48"/>
    </row>
    <row r="49" spans="1:9" x14ac:dyDescent="0.35">
      <c r="A49"/>
      <c r="B49" s="176"/>
      <c r="C49" s="156" t="s">
        <v>414</v>
      </c>
      <c r="D49" s="1"/>
      <c r="E49" s="1"/>
      <c r="F49" s="44">
        <v>0.74</v>
      </c>
      <c r="G49" s="79">
        <f t="shared" si="4"/>
        <v>0</v>
      </c>
      <c r="H49"/>
      <c r="I49"/>
    </row>
    <row r="50" spans="1:9" x14ac:dyDescent="0.35">
      <c r="A50"/>
      <c r="B50" s="180" t="s">
        <v>415</v>
      </c>
      <c r="C50" s="156" t="s">
        <v>270</v>
      </c>
      <c r="D50" s="1"/>
      <c r="E50" s="1"/>
      <c r="F50" s="44">
        <v>1.37</v>
      </c>
      <c r="G50" s="79">
        <f t="shared" si="4"/>
        <v>0</v>
      </c>
      <c r="H50"/>
      <c r="I50"/>
    </row>
    <row r="51" spans="1:9" x14ac:dyDescent="0.35">
      <c r="A51"/>
      <c r="B51" s="181"/>
      <c r="C51" s="156" t="s">
        <v>416</v>
      </c>
      <c r="D51" s="1"/>
      <c r="E51" s="1"/>
      <c r="F51" s="44">
        <v>1.03</v>
      </c>
      <c r="G51" s="79">
        <f t="shared" si="4"/>
        <v>0</v>
      </c>
      <c r="H51"/>
      <c r="I51"/>
    </row>
    <row r="52" spans="1:9" x14ac:dyDescent="0.35">
      <c r="A52"/>
      <c r="B52" s="178" t="s">
        <v>272</v>
      </c>
      <c r="C52" s="178"/>
      <c r="D52" s="1"/>
      <c r="E52" s="1"/>
      <c r="F52" s="44">
        <v>0.91</v>
      </c>
      <c r="G52" s="79">
        <f t="shared" si="4"/>
        <v>0</v>
      </c>
      <c r="H52"/>
      <c r="I52"/>
    </row>
    <row r="53" spans="1:9" x14ac:dyDescent="0.35">
      <c r="A53"/>
      <c r="B53" s="178" t="s">
        <v>273</v>
      </c>
      <c r="C53" s="178"/>
      <c r="D53" s="1"/>
      <c r="E53" s="1"/>
      <c r="F53" s="44">
        <v>1.4</v>
      </c>
      <c r="G53" s="79">
        <f t="shared" si="4"/>
        <v>0</v>
      </c>
      <c r="H53"/>
      <c r="I53"/>
    </row>
    <row r="54" spans="1:9" x14ac:dyDescent="0.35">
      <c r="A54"/>
      <c r="B54" s="45" t="s">
        <v>406</v>
      </c>
      <c r="C54" s="45"/>
      <c r="D54" s="44"/>
      <c r="E54" s="44"/>
      <c r="F54" s="55" t="s">
        <v>463</v>
      </c>
      <c r="G54" s="75">
        <f>SUM(G44:G53)</f>
        <v>0</v>
      </c>
      <c r="H54"/>
      <c r="I54"/>
    </row>
    <row r="55" spans="1:9" x14ac:dyDescent="0.35">
      <c r="A55"/>
      <c r="B55"/>
      <c r="C55"/>
      <c r="D55"/>
      <c r="E55"/>
      <c r="F55"/>
      <c r="G55"/>
      <c r="H55"/>
      <c r="I55"/>
    </row>
    <row r="56" spans="1:9" x14ac:dyDescent="0.35">
      <c r="A56"/>
      <c r="B56" s="174" t="s">
        <v>407</v>
      </c>
      <c r="C56" s="174"/>
      <c r="D56" s="174"/>
      <c r="E56" s="56"/>
      <c r="F56" s="55" t="s">
        <v>463</v>
      </c>
      <c r="G56" s="76">
        <f>SUM(G54+G42+G31+G25+G19)</f>
        <v>0</v>
      </c>
      <c r="H56"/>
      <c r="I56"/>
    </row>
    <row r="57" spans="1:9" x14ac:dyDescent="0.35">
      <c r="A57"/>
      <c r="B57"/>
      <c r="C57"/>
      <c r="D57"/>
      <c r="E57"/>
      <c r="F57"/>
      <c r="G57"/>
      <c r="H57"/>
      <c r="I57"/>
    </row>
  </sheetData>
  <sheetProtection algorithmName="SHA-512" hashValue="LAuQ7QuoaSvcDD1Wp4o6c/uDF+o5T9Bh7ls+I2pZRvkxzQ+XL+dcU3xNovNEUwGo3ZbfocB1FifYE0qvE4l6Gw==" saltValue="Z6s6NAR3DCFgkrJsiEldhQ==" spinCount="100000" sheet="1" selectLockedCells="1"/>
  <mergeCells count="28">
    <mergeCell ref="B11:B12"/>
    <mergeCell ref="B3:C3"/>
    <mergeCell ref="B4:G4"/>
    <mergeCell ref="B5:C5"/>
    <mergeCell ref="B6:B7"/>
    <mergeCell ref="B8:B10"/>
    <mergeCell ref="B31:D31"/>
    <mergeCell ref="B32:G32"/>
    <mergeCell ref="B13:B15"/>
    <mergeCell ref="B16:B18"/>
    <mergeCell ref="B20:G20"/>
    <mergeCell ref="B22:C22"/>
    <mergeCell ref="B23:B24"/>
    <mergeCell ref="B19:D19"/>
    <mergeCell ref="B25:D25"/>
    <mergeCell ref="B26:G26"/>
    <mergeCell ref="B27:C27"/>
    <mergeCell ref="B30:C30"/>
    <mergeCell ref="B28:B29"/>
    <mergeCell ref="B56:D56"/>
    <mergeCell ref="B48:B49"/>
    <mergeCell ref="B36:B41"/>
    <mergeCell ref="B52:C52"/>
    <mergeCell ref="B53:C53"/>
    <mergeCell ref="B43:G43"/>
    <mergeCell ref="B44:B46"/>
    <mergeCell ref="B50:B51"/>
    <mergeCell ref="B47:C47"/>
  </mergeCells>
  <hyperlinks>
    <hyperlink ref="I1" r:id="rId1" location="Trosolwg!C5" display="../../Farming Connect/Workbook/Copy of Gweithlyfr Fferm - Rheoliadau Adnoddau Dwr (Rheoli Llygredd Amaethyddol) (Cymru) 2021 V2_.xlsx - Trosolwg!C5" xr:uid="{133CD226-0C18-4FB3-80CD-5637D6E0D5A1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2"/>
  <sheetViews>
    <sheetView zoomScale="90" zoomScaleNormal="90" workbookViewId="0">
      <selection activeCell="B16" sqref="B16"/>
    </sheetView>
  </sheetViews>
  <sheetFormatPr defaultColWidth="9.23046875" defaultRowHeight="15.5" x14ac:dyDescent="0.35"/>
  <cols>
    <col min="1" max="1" width="5.07421875" style="16" customWidth="1"/>
    <col min="2" max="2" width="42.53515625" style="16" bestFit="1" customWidth="1"/>
    <col min="3" max="3" width="12.23046875" style="16" customWidth="1"/>
    <col min="4" max="4" width="15.15234375" style="16" customWidth="1"/>
    <col min="5" max="5" width="11.3828125" style="16" customWidth="1"/>
    <col min="6" max="6" width="9.23046875" style="16"/>
    <col min="7" max="7" width="35.69140625" style="16" bestFit="1" customWidth="1"/>
    <col min="8" max="10" width="9.23046875" style="16"/>
    <col min="11" max="11" width="4.69140625" hidden="1" customWidth="1"/>
    <col min="12" max="12" width="42.53515625" hidden="1" customWidth="1"/>
    <col min="13" max="13" width="21.921875" hidden="1" customWidth="1"/>
    <col min="14" max="14" width="28.84375" customWidth="1"/>
    <col min="15" max="16384" width="9.23046875" style="16"/>
  </cols>
  <sheetData>
    <row r="1" spans="1:13" x14ac:dyDescent="0.35">
      <c r="A1"/>
      <c r="B1" s="31" t="s">
        <v>390</v>
      </c>
      <c r="C1"/>
      <c r="D1"/>
      <c r="E1"/>
      <c r="F1"/>
      <c r="G1" s="8" t="s">
        <v>459</v>
      </c>
      <c r="H1"/>
    </row>
    <row r="2" spans="1:13" x14ac:dyDescent="0.35">
      <c r="A2"/>
      <c r="B2" s="202" t="s">
        <v>391</v>
      </c>
      <c r="C2" s="202"/>
      <c r="D2" s="202"/>
      <c r="E2" s="202"/>
      <c r="F2" s="202"/>
      <c r="G2" s="8"/>
      <c r="H2"/>
    </row>
    <row r="3" spans="1:13" x14ac:dyDescent="0.35">
      <c r="A3"/>
      <c r="B3"/>
      <c r="C3"/>
      <c r="D3"/>
      <c r="E3"/>
      <c r="F3"/>
      <c r="G3"/>
      <c r="H3"/>
    </row>
    <row r="4" spans="1:13" ht="46.5" x14ac:dyDescent="0.35">
      <c r="A4"/>
      <c r="B4" s="45" t="s">
        <v>381</v>
      </c>
      <c r="C4" s="153" t="s">
        <v>387</v>
      </c>
      <c r="D4" s="153" t="s">
        <v>388</v>
      </c>
      <c r="E4" s="153" t="s">
        <v>384</v>
      </c>
      <c r="F4"/>
      <c r="G4"/>
      <c r="H4"/>
    </row>
    <row r="5" spans="1:13" x14ac:dyDescent="0.35">
      <c r="A5"/>
      <c r="B5" s="1" t="s">
        <v>4</v>
      </c>
      <c r="C5" s="1">
        <v>0</v>
      </c>
      <c r="D5" s="44">
        <f>VLOOKUP(B5,$L$5:$M$23,2,FALSE)</f>
        <v>0</v>
      </c>
      <c r="E5" s="44">
        <f>SUM(C5*D5)</f>
        <v>0</v>
      </c>
      <c r="F5"/>
      <c r="G5" s="45" t="s">
        <v>389</v>
      </c>
      <c r="H5" s="45">
        <f>SUM(E5:E302)</f>
        <v>0</v>
      </c>
      <c r="L5" t="s">
        <v>54</v>
      </c>
      <c r="M5">
        <v>6</v>
      </c>
    </row>
    <row r="6" spans="1:13" x14ac:dyDescent="0.35">
      <c r="A6"/>
      <c r="B6" s="1" t="s">
        <v>4</v>
      </c>
      <c r="C6" s="1">
        <v>0</v>
      </c>
      <c r="D6" s="44">
        <f t="shared" ref="D6:D32" si="0">VLOOKUP(B6,$L$5:$M$23,2,FALSE)</f>
        <v>0</v>
      </c>
      <c r="E6" s="44">
        <f t="shared" ref="E6:E32" si="1">SUM(C6*D6)</f>
        <v>0</v>
      </c>
      <c r="F6"/>
      <c r="G6"/>
      <c r="H6"/>
      <c r="L6" t="s">
        <v>55</v>
      </c>
      <c r="M6">
        <v>7</v>
      </c>
    </row>
    <row r="7" spans="1:13" x14ac:dyDescent="0.35">
      <c r="A7"/>
      <c r="B7" s="1" t="s">
        <v>4</v>
      </c>
      <c r="C7" s="1">
        <v>0</v>
      </c>
      <c r="D7" s="44">
        <f t="shared" si="0"/>
        <v>0</v>
      </c>
      <c r="E7" s="44">
        <f t="shared" si="1"/>
        <v>0</v>
      </c>
      <c r="F7"/>
      <c r="G7"/>
      <c r="H7"/>
      <c r="L7" t="s">
        <v>56</v>
      </c>
      <c r="M7">
        <v>7</v>
      </c>
    </row>
    <row r="8" spans="1:13" x14ac:dyDescent="0.35">
      <c r="A8"/>
      <c r="B8" s="1" t="s">
        <v>4</v>
      </c>
      <c r="C8" s="1">
        <v>0</v>
      </c>
      <c r="D8" s="44">
        <f t="shared" si="0"/>
        <v>0</v>
      </c>
      <c r="E8" s="44">
        <f t="shared" si="1"/>
        <v>0</v>
      </c>
      <c r="F8"/>
      <c r="G8"/>
      <c r="H8"/>
      <c r="L8" t="s">
        <v>57</v>
      </c>
      <c r="M8">
        <v>6.5</v>
      </c>
    </row>
    <row r="9" spans="1:13" x14ac:dyDescent="0.35">
      <c r="A9"/>
      <c r="B9" s="1" t="s">
        <v>4</v>
      </c>
      <c r="C9" s="1">
        <v>0</v>
      </c>
      <c r="D9" s="44">
        <f t="shared" si="0"/>
        <v>0</v>
      </c>
      <c r="E9" s="44">
        <f t="shared" si="1"/>
        <v>0</v>
      </c>
      <c r="F9"/>
      <c r="G9"/>
      <c r="H9"/>
      <c r="L9" t="s">
        <v>58</v>
      </c>
      <c r="M9">
        <v>7</v>
      </c>
    </row>
    <row r="10" spans="1:13" x14ac:dyDescent="0.35">
      <c r="A10"/>
      <c r="B10" s="1" t="s">
        <v>4</v>
      </c>
      <c r="C10" s="1">
        <v>0</v>
      </c>
      <c r="D10" s="44">
        <f t="shared" si="0"/>
        <v>0</v>
      </c>
      <c r="E10" s="44">
        <f t="shared" si="1"/>
        <v>0</v>
      </c>
      <c r="F10"/>
      <c r="G10"/>
      <c r="H10"/>
      <c r="L10" t="s">
        <v>62</v>
      </c>
      <c r="M10">
        <v>6</v>
      </c>
    </row>
    <row r="11" spans="1:13" x14ac:dyDescent="0.35">
      <c r="A11"/>
      <c r="B11" s="1" t="s">
        <v>4</v>
      </c>
      <c r="C11" s="1">
        <v>0</v>
      </c>
      <c r="D11" s="44">
        <f t="shared" si="0"/>
        <v>0</v>
      </c>
      <c r="E11" s="44">
        <f t="shared" si="1"/>
        <v>0</v>
      </c>
      <c r="F11"/>
      <c r="G11"/>
      <c r="H11"/>
      <c r="L11" t="s">
        <v>59</v>
      </c>
      <c r="M11">
        <v>19</v>
      </c>
    </row>
    <row r="12" spans="1:13" x14ac:dyDescent="0.35">
      <c r="A12"/>
      <c r="B12" s="1" t="s">
        <v>4</v>
      </c>
      <c r="C12" s="1">
        <v>0</v>
      </c>
      <c r="D12" s="44">
        <f t="shared" si="0"/>
        <v>0</v>
      </c>
      <c r="E12" s="44">
        <f t="shared" si="1"/>
        <v>0</v>
      </c>
      <c r="F12"/>
      <c r="G12"/>
      <c r="H12"/>
      <c r="L12" t="s">
        <v>60</v>
      </c>
      <c r="M12">
        <v>10</v>
      </c>
    </row>
    <row r="13" spans="1:13" x14ac:dyDescent="0.35">
      <c r="A13"/>
      <c r="B13" s="1" t="s">
        <v>4</v>
      </c>
      <c r="C13" s="1">
        <v>0</v>
      </c>
      <c r="D13" s="44">
        <f t="shared" si="0"/>
        <v>0</v>
      </c>
      <c r="E13" s="44">
        <f t="shared" si="1"/>
        <v>0</v>
      </c>
      <c r="F13"/>
      <c r="G13"/>
      <c r="H13"/>
      <c r="L13" t="s">
        <v>42</v>
      </c>
      <c r="M13">
        <v>2.6</v>
      </c>
    </row>
    <row r="14" spans="1:13" x14ac:dyDescent="0.35">
      <c r="A14"/>
      <c r="B14" s="1" t="s">
        <v>4</v>
      </c>
      <c r="C14" s="1">
        <v>0</v>
      </c>
      <c r="D14" s="44">
        <f t="shared" si="0"/>
        <v>0</v>
      </c>
      <c r="E14" s="44">
        <f t="shared" si="1"/>
        <v>0</v>
      </c>
      <c r="F14"/>
      <c r="G14"/>
      <c r="H14"/>
      <c r="L14" t="s">
        <v>3</v>
      </c>
      <c r="M14">
        <v>3.6</v>
      </c>
    </row>
    <row r="15" spans="1:13" x14ac:dyDescent="0.35">
      <c r="A15"/>
      <c r="B15" s="1" t="s">
        <v>4</v>
      </c>
      <c r="C15" s="1">
        <v>0</v>
      </c>
      <c r="D15" s="44">
        <f t="shared" si="0"/>
        <v>0</v>
      </c>
      <c r="E15" s="44">
        <f t="shared" si="1"/>
        <v>0</v>
      </c>
      <c r="F15"/>
      <c r="G15"/>
      <c r="H15"/>
      <c r="L15" t="s">
        <v>43</v>
      </c>
      <c r="M15">
        <v>1.5</v>
      </c>
    </row>
    <row r="16" spans="1:13" x14ac:dyDescent="0.35">
      <c r="A16"/>
      <c r="B16" s="1" t="s">
        <v>4</v>
      </c>
      <c r="C16" s="1">
        <v>0</v>
      </c>
      <c r="D16" s="44">
        <f t="shared" si="0"/>
        <v>0</v>
      </c>
      <c r="E16" s="44">
        <f t="shared" si="1"/>
        <v>0</v>
      </c>
      <c r="F16"/>
      <c r="G16"/>
      <c r="H16"/>
      <c r="L16" t="s">
        <v>44</v>
      </c>
      <c r="M16">
        <v>2</v>
      </c>
    </row>
    <row r="17" spans="1:13" x14ac:dyDescent="0.35">
      <c r="A17"/>
      <c r="B17" s="1" t="s">
        <v>4</v>
      </c>
      <c r="C17" s="1">
        <v>0</v>
      </c>
      <c r="D17" s="44">
        <f t="shared" si="0"/>
        <v>0</v>
      </c>
      <c r="E17" s="44">
        <f t="shared" si="1"/>
        <v>0</v>
      </c>
      <c r="F17"/>
      <c r="G17"/>
      <c r="H17"/>
      <c r="L17" t="s">
        <v>45</v>
      </c>
      <c r="M17">
        <v>3</v>
      </c>
    </row>
    <row r="18" spans="1:13" x14ac:dyDescent="0.35">
      <c r="A18"/>
      <c r="B18" s="1" t="s">
        <v>4</v>
      </c>
      <c r="C18" s="1">
        <v>0</v>
      </c>
      <c r="D18" s="44">
        <f t="shared" si="0"/>
        <v>0</v>
      </c>
      <c r="E18" s="44">
        <f t="shared" si="1"/>
        <v>0</v>
      </c>
      <c r="F18"/>
      <c r="G18"/>
      <c r="H18"/>
      <c r="L18" t="s">
        <v>46</v>
      </c>
      <c r="M18">
        <v>4</v>
      </c>
    </row>
    <row r="19" spans="1:13" x14ac:dyDescent="0.35">
      <c r="A19"/>
      <c r="B19" s="1" t="s">
        <v>4</v>
      </c>
      <c r="C19" s="1">
        <v>0</v>
      </c>
      <c r="D19" s="44">
        <f t="shared" si="0"/>
        <v>0</v>
      </c>
      <c r="E19" s="44">
        <f t="shared" si="1"/>
        <v>0</v>
      </c>
      <c r="F19"/>
      <c r="G19"/>
      <c r="H19"/>
      <c r="L19" t="s">
        <v>47</v>
      </c>
      <c r="M19">
        <v>3.6</v>
      </c>
    </row>
    <row r="20" spans="1:13" x14ac:dyDescent="0.35">
      <c r="A20"/>
      <c r="B20" s="1" t="s">
        <v>4</v>
      </c>
      <c r="C20" s="1">
        <v>0</v>
      </c>
      <c r="D20" s="44">
        <f t="shared" si="0"/>
        <v>0</v>
      </c>
      <c r="E20" s="44">
        <f t="shared" si="1"/>
        <v>0</v>
      </c>
      <c r="F20"/>
      <c r="G20"/>
      <c r="H20"/>
      <c r="L20" t="s">
        <v>48</v>
      </c>
      <c r="M20">
        <v>5</v>
      </c>
    </row>
    <row r="21" spans="1:13" x14ac:dyDescent="0.35">
      <c r="A21"/>
      <c r="B21" s="1" t="s">
        <v>4</v>
      </c>
      <c r="C21" s="1">
        <v>0</v>
      </c>
      <c r="D21" s="44">
        <f t="shared" si="0"/>
        <v>0</v>
      </c>
      <c r="E21" s="44">
        <f t="shared" si="1"/>
        <v>0</v>
      </c>
      <c r="F21"/>
      <c r="G21"/>
      <c r="H21"/>
      <c r="L21" t="s">
        <v>61</v>
      </c>
      <c r="M21">
        <v>0.5</v>
      </c>
    </row>
    <row r="22" spans="1:13" x14ac:dyDescent="0.35">
      <c r="A22"/>
      <c r="B22" s="1" t="s">
        <v>4</v>
      </c>
      <c r="C22" s="1">
        <v>0</v>
      </c>
      <c r="D22" s="44">
        <f t="shared" si="0"/>
        <v>0</v>
      </c>
      <c r="E22" s="44">
        <f t="shared" si="1"/>
        <v>0</v>
      </c>
      <c r="F22"/>
      <c r="G22"/>
      <c r="H22"/>
      <c r="L22" t="s">
        <v>63</v>
      </c>
      <c r="M22">
        <v>3.6</v>
      </c>
    </row>
    <row r="23" spans="1:13" x14ac:dyDescent="0.35">
      <c r="A23"/>
      <c r="B23" s="1" t="s">
        <v>4</v>
      </c>
      <c r="C23" s="1">
        <v>0</v>
      </c>
      <c r="D23" s="44">
        <f t="shared" si="0"/>
        <v>0</v>
      </c>
      <c r="E23" s="44">
        <f t="shared" si="1"/>
        <v>0</v>
      </c>
      <c r="F23"/>
      <c r="G23"/>
      <c r="H23"/>
      <c r="L23" t="s">
        <v>4</v>
      </c>
    </row>
    <row r="24" spans="1:13" x14ac:dyDescent="0.35">
      <c r="A24"/>
      <c r="B24" s="1" t="s">
        <v>4</v>
      </c>
      <c r="C24" s="1">
        <v>0</v>
      </c>
      <c r="D24" s="44">
        <f t="shared" si="0"/>
        <v>0</v>
      </c>
      <c r="E24" s="44">
        <f t="shared" si="1"/>
        <v>0</v>
      </c>
      <c r="F24"/>
      <c r="G24"/>
      <c r="H24"/>
    </row>
    <row r="25" spans="1:13" x14ac:dyDescent="0.35">
      <c r="A25"/>
      <c r="B25" s="1" t="s">
        <v>4</v>
      </c>
      <c r="C25" s="1">
        <v>0</v>
      </c>
      <c r="D25" s="44">
        <f t="shared" si="0"/>
        <v>0</v>
      </c>
      <c r="E25" s="44">
        <f t="shared" si="1"/>
        <v>0</v>
      </c>
      <c r="F25"/>
      <c r="G25"/>
      <c r="H25"/>
    </row>
    <row r="26" spans="1:13" x14ac:dyDescent="0.35">
      <c r="A26"/>
      <c r="B26" s="1" t="s">
        <v>4</v>
      </c>
      <c r="C26" s="1">
        <v>0</v>
      </c>
      <c r="D26" s="44">
        <f t="shared" si="0"/>
        <v>0</v>
      </c>
      <c r="E26" s="44">
        <f t="shared" si="1"/>
        <v>0</v>
      </c>
      <c r="F26"/>
      <c r="G26"/>
      <c r="H26"/>
    </row>
    <row r="27" spans="1:13" x14ac:dyDescent="0.35">
      <c r="A27"/>
      <c r="B27" s="1" t="s">
        <v>4</v>
      </c>
      <c r="C27" s="1">
        <v>0</v>
      </c>
      <c r="D27" s="44">
        <f t="shared" si="0"/>
        <v>0</v>
      </c>
      <c r="E27" s="44">
        <f t="shared" si="1"/>
        <v>0</v>
      </c>
      <c r="F27"/>
      <c r="G27"/>
      <c r="H27"/>
    </row>
    <row r="28" spans="1:13" x14ac:dyDescent="0.35">
      <c r="A28"/>
      <c r="B28" s="1" t="s">
        <v>4</v>
      </c>
      <c r="C28" s="1">
        <v>0</v>
      </c>
      <c r="D28" s="44">
        <f t="shared" si="0"/>
        <v>0</v>
      </c>
      <c r="E28" s="44">
        <f t="shared" si="1"/>
        <v>0</v>
      </c>
      <c r="F28"/>
      <c r="G28"/>
      <c r="H28"/>
    </row>
    <row r="29" spans="1:13" x14ac:dyDescent="0.35">
      <c r="A29"/>
      <c r="B29" s="1" t="s">
        <v>4</v>
      </c>
      <c r="C29" s="1">
        <v>0</v>
      </c>
      <c r="D29" s="44">
        <f t="shared" si="0"/>
        <v>0</v>
      </c>
      <c r="E29" s="44">
        <f t="shared" si="1"/>
        <v>0</v>
      </c>
      <c r="F29"/>
      <c r="G29"/>
      <c r="H29"/>
    </row>
    <row r="30" spans="1:13" x14ac:dyDescent="0.35">
      <c r="A30"/>
      <c r="B30" s="1" t="s">
        <v>4</v>
      </c>
      <c r="C30" s="1">
        <v>0</v>
      </c>
      <c r="D30" s="44">
        <f t="shared" si="0"/>
        <v>0</v>
      </c>
      <c r="E30" s="44">
        <f t="shared" si="1"/>
        <v>0</v>
      </c>
      <c r="F30"/>
      <c r="G30"/>
      <c r="H30"/>
    </row>
    <row r="31" spans="1:13" x14ac:dyDescent="0.35">
      <c r="A31"/>
      <c r="B31" s="1" t="s">
        <v>4</v>
      </c>
      <c r="C31" s="1">
        <v>0</v>
      </c>
      <c r="D31" s="44">
        <f t="shared" si="0"/>
        <v>0</v>
      </c>
      <c r="E31" s="44">
        <f t="shared" si="1"/>
        <v>0</v>
      </c>
      <c r="F31"/>
      <c r="G31"/>
      <c r="H31"/>
    </row>
    <row r="32" spans="1:13" x14ac:dyDescent="0.35">
      <c r="A32"/>
      <c r="B32" s="1" t="s">
        <v>4</v>
      </c>
      <c r="C32" s="1">
        <v>0</v>
      </c>
      <c r="D32" s="44">
        <f t="shared" si="0"/>
        <v>0</v>
      </c>
      <c r="E32" s="44">
        <f t="shared" si="1"/>
        <v>0</v>
      </c>
      <c r="F32"/>
      <c r="G32"/>
      <c r="H32"/>
    </row>
  </sheetData>
  <sheetProtection algorithmName="SHA-512" hashValue="putt7TYgRUYXqq57NVkX7HxPHRovaUM7jfRbUhLTG2IFj6H0o5ZMcvF7Oul4hW/wK5DZW4xql1NF3YQ1K7UyFw==" saltValue="ArgVskgxf/BwSnixZRhmrQ==" spinCount="100000" sheet="1" selectLockedCells="1"/>
  <mergeCells count="1">
    <mergeCell ref="B2:F2"/>
  </mergeCells>
  <dataValidations count="1">
    <dataValidation type="list" allowBlank="1" showInputMessage="1" showErrorMessage="1" sqref="B5:B32" xr:uid="{00000000-0002-0000-0800-000000000000}">
      <formula1>$L$5:$L$23</formula1>
    </dataValidation>
  </dataValidations>
  <hyperlinks>
    <hyperlink ref="G1" r:id="rId1" location="Trosolwg!C5" display="../../Farming Connect/Workbook/Copy of Gweithlyfr Fferm - Rheoliadau Adnoddau Dwr (Rheoli Llygredd Amaethyddol) (Cymru) 2021 V2_.xlsx - Trosolwg!C5" xr:uid="{C2BD35C5-A5FB-46BF-A04B-6C19AF5E946A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1"/>
  <sheetViews>
    <sheetView zoomScale="90" zoomScaleNormal="90" workbookViewId="0">
      <selection activeCell="G1" sqref="G1"/>
    </sheetView>
  </sheetViews>
  <sheetFormatPr defaultColWidth="9.23046875" defaultRowHeight="15.5" x14ac:dyDescent="0.35"/>
  <cols>
    <col min="1" max="1" width="5.23046875" style="16" customWidth="1"/>
    <col min="2" max="2" width="42.53515625" style="16" bestFit="1" customWidth="1"/>
    <col min="3" max="3" width="12.23046875" style="16" customWidth="1"/>
    <col min="4" max="4" width="15.15234375" style="16" customWidth="1"/>
    <col min="5" max="5" width="13.23046875" style="16" customWidth="1"/>
    <col min="6" max="6" width="9.23046875" style="16"/>
    <col min="7" max="7" width="29.61328125" style="16" bestFit="1" customWidth="1"/>
    <col min="8" max="10" width="9.23046875" style="16"/>
    <col min="11" max="11" width="0" hidden="1" customWidth="1"/>
    <col min="12" max="12" width="42.53515625" hidden="1" customWidth="1"/>
    <col min="13" max="13" width="13.23046875" hidden="1" customWidth="1"/>
    <col min="14" max="14" width="15.3828125" hidden="1" customWidth="1"/>
    <col min="15" max="16384" width="9.23046875" style="16"/>
  </cols>
  <sheetData>
    <row r="1" spans="1:13" x14ac:dyDescent="0.35">
      <c r="A1"/>
      <c r="B1" s="31" t="s">
        <v>386</v>
      </c>
      <c r="C1"/>
      <c r="D1"/>
      <c r="E1"/>
      <c r="F1"/>
      <c r="G1" s="8" t="s">
        <v>459</v>
      </c>
      <c r="H1"/>
    </row>
    <row r="2" spans="1:13" x14ac:dyDescent="0.35">
      <c r="A2"/>
      <c r="B2"/>
      <c r="C2"/>
      <c r="D2"/>
      <c r="E2"/>
      <c r="F2"/>
      <c r="G2"/>
      <c r="H2"/>
    </row>
    <row r="3" spans="1:13" ht="62" x14ac:dyDescent="0.35">
      <c r="A3"/>
      <c r="B3" s="45" t="s">
        <v>381</v>
      </c>
      <c r="C3" s="153" t="s">
        <v>382</v>
      </c>
      <c r="D3" s="153" t="s">
        <v>383</v>
      </c>
      <c r="E3" s="153" t="s">
        <v>384</v>
      </c>
      <c r="F3"/>
      <c r="G3"/>
      <c r="H3"/>
    </row>
    <row r="4" spans="1:13" x14ac:dyDescent="0.35">
      <c r="A4"/>
      <c r="B4" s="1" t="s">
        <v>4</v>
      </c>
      <c r="C4" s="1">
        <v>0</v>
      </c>
      <c r="D4" s="44">
        <f>VLOOKUP(B4,$L$4:$M$22,2,FALSE)</f>
        <v>0</v>
      </c>
      <c r="E4" s="44">
        <f>SUM(C4*D4)</f>
        <v>0</v>
      </c>
      <c r="F4"/>
      <c r="G4" s="45" t="s">
        <v>385</v>
      </c>
      <c r="H4" s="45">
        <f>SUM(E4:E301)</f>
        <v>0</v>
      </c>
      <c r="L4" t="s">
        <v>54</v>
      </c>
      <c r="M4">
        <v>6</v>
      </c>
    </row>
    <row r="5" spans="1:13" x14ac:dyDescent="0.35">
      <c r="A5"/>
      <c r="B5" s="1" t="s">
        <v>4</v>
      </c>
      <c r="C5" s="1">
        <v>0</v>
      </c>
      <c r="D5" s="44">
        <f t="shared" ref="D5:D30" si="0">VLOOKUP(B5,$L$4:$M$22,2,FALSE)</f>
        <v>0</v>
      </c>
      <c r="E5" s="44">
        <f t="shared" ref="E5:E31" si="1">SUM(C5*D5)</f>
        <v>0</v>
      </c>
      <c r="F5"/>
      <c r="G5"/>
      <c r="H5"/>
      <c r="L5" t="s">
        <v>55</v>
      </c>
      <c r="M5">
        <v>7</v>
      </c>
    </row>
    <row r="6" spans="1:13" x14ac:dyDescent="0.35">
      <c r="A6"/>
      <c r="B6" s="1" t="s">
        <v>4</v>
      </c>
      <c r="C6" s="1">
        <v>0</v>
      </c>
      <c r="D6" s="44">
        <f t="shared" si="0"/>
        <v>0</v>
      </c>
      <c r="E6" s="44">
        <f t="shared" si="1"/>
        <v>0</v>
      </c>
      <c r="F6"/>
      <c r="G6"/>
      <c r="H6"/>
      <c r="L6" t="s">
        <v>56</v>
      </c>
      <c r="M6">
        <v>7</v>
      </c>
    </row>
    <row r="7" spans="1:13" x14ac:dyDescent="0.35">
      <c r="A7"/>
      <c r="B7" s="1" t="s">
        <v>4</v>
      </c>
      <c r="C7" s="1">
        <v>0</v>
      </c>
      <c r="D7" s="44">
        <f t="shared" si="0"/>
        <v>0</v>
      </c>
      <c r="E7" s="44">
        <f t="shared" si="1"/>
        <v>0</v>
      </c>
      <c r="F7"/>
      <c r="G7"/>
      <c r="H7"/>
      <c r="L7" t="s">
        <v>57</v>
      </c>
      <c r="M7">
        <v>6.5</v>
      </c>
    </row>
    <row r="8" spans="1:13" x14ac:dyDescent="0.35">
      <c r="A8"/>
      <c r="B8" s="1" t="s">
        <v>4</v>
      </c>
      <c r="C8" s="1">
        <v>0</v>
      </c>
      <c r="D8" s="44">
        <f t="shared" si="0"/>
        <v>0</v>
      </c>
      <c r="E8" s="44">
        <f t="shared" si="1"/>
        <v>0</v>
      </c>
      <c r="F8"/>
      <c r="G8"/>
      <c r="H8"/>
      <c r="L8" t="s">
        <v>58</v>
      </c>
      <c r="M8">
        <v>7</v>
      </c>
    </row>
    <row r="9" spans="1:13" x14ac:dyDescent="0.35">
      <c r="A9"/>
      <c r="B9" s="1" t="s">
        <v>4</v>
      </c>
      <c r="C9" s="1">
        <v>0</v>
      </c>
      <c r="D9" s="44">
        <f t="shared" si="0"/>
        <v>0</v>
      </c>
      <c r="E9" s="44">
        <f t="shared" si="1"/>
        <v>0</v>
      </c>
      <c r="F9"/>
      <c r="G9"/>
      <c r="H9"/>
      <c r="L9" t="s">
        <v>62</v>
      </c>
      <c r="M9">
        <v>6</v>
      </c>
    </row>
    <row r="10" spans="1:13" x14ac:dyDescent="0.35">
      <c r="A10"/>
      <c r="B10" s="1" t="s">
        <v>4</v>
      </c>
      <c r="C10" s="1">
        <v>0</v>
      </c>
      <c r="D10" s="44">
        <f t="shared" si="0"/>
        <v>0</v>
      </c>
      <c r="E10" s="44">
        <f t="shared" si="1"/>
        <v>0</v>
      </c>
      <c r="F10"/>
      <c r="G10"/>
      <c r="H10"/>
      <c r="L10" t="s">
        <v>59</v>
      </c>
      <c r="M10">
        <v>19</v>
      </c>
    </row>
    <row r="11" spans="1:13" x14ac:dyDescent="0.35">
      <c r="A11"/>
      <c r="B11" s="1" t="s">
        <v>4</v>
      </c>
      <c r="C11" s="1">
        <v>0</v>
      </c>
      <c r="D11" s="44">
        <f t="shared" si="0"/>
        <v>0</v>
      </c>
      <c r="E11" s="44">
        <f t="shared" si="1"/>
        <v>0</v>
      </c>
      <c r="F11"/>
      <c r="G11"/>
      <c r="H11"/>
      <c r="L11" t="s">
        <v>60</v>
      </c>
      <c r="M11">
        <v>10</v>
      </c>
    </row>
    <row r="12" spans="1:13" x14ac:dyDescent="0.35">
      <c r="A12"/>
      <c r="B12" s="1" t="s">
        <v>4</v>
      </c>
      <c r="C12" s="1">
        <v>0</v>
      </c>
      <c r="D12" s="44">
        <f t="shared" si="0"/>
        <v>0</v>
      </c>
      <c r="E12" s="44">
        <f t="shared" si="1"/>
        <v>0</v>
      </c>
      <c r="F12"/>
      <c r="G12"/>
      <c r="H12"/>
      <c r="L12" t="s">
        <v>42</v>
      </c>
      <c r="M12">
        <v>2.6</v>
      </c>
    </row>
    <row r="13" spans="1:13" x14ac:dyDescent="0.35">
      <c r="A13"/>
      <c r="B13" s="1" t="s">
        <v>4</v>
      </c>
      <c r="C13" s="1">
        <v>0</v>
      </c>
      <c r="D13" s="44">
        <f t="shared" si="0"/>
        <v>0</v>
      </c>
      <c r="E13" s="44">
        <f t="shared" si="1"/>
        <v>0</v>
      </c>
      <c r="F13"/>
      <c r="G13"/>
      <c r="H13"/>
      <c r="L13" t="s">
        <v>3</v>
      </c>
      <c r="M13">
        <v>3.6</v>
      </c>
    </row>
    <row r="14" spans="1:13" x14ac:dyDescent="0.35">
      <c r="A14"/>
      <c r="B14" s="1" t="s">
        <v>4</v>
      </c>
      <c r="C14" s="1">
        <v>0</v>
      </c>
      <c r="D14" s="44">
        <f t="shared" si="0"/>
        <v>0</v>
      </c>
      <c r="E14" s="44">
        <f t="shared" si="1"/>
        <v>0</v>
      </c>
      <c r="F14"/>
      <c r="G14"/>
      <c r="H14"/>
      <c r="L14" t="s">
        <v>43</v>
      </c>
      <c r="M14">
        <v>1.5</v>
      </c>
    </row>
    <row r="15" spans="1:13" x14ac:dyDescent="0.35">
      <c r="A15"/>
      <c r="B15" s="1" t="s">
        <v>4</v>
      </c>
      <c r="C15" s="1">
        <v>0</v>
      </c>
      <c r="D15" s="44">
        <f t="shared" si="0"/>
        <v>0</v>
      </c>
      <c r="E15" s="44">
        <f t="shared" si="1"/>
        <v>0</v>
      </c>
      <c r="F15"/>
      <c r="G15"/>
      <c r="H15"/>
      <c r="L15" t="s">
        <v>44</v>
      </c>
      <c r="M15">
        <v>2</v>
      </c>
    </row>
    <row r="16" spans="1:13" x14ac:dyDescent="0.35">
      <c r="A16"/>
      <c r="B16" s="1" t="s">
        <v>4</v>
      </c>
      <c r="C16" s="1">
        <v>0</v>
      </c>
      <c r="D16" s="44">
        <f t="shared" si="0"/>
        <v>0</v>
      </c>
      <c r="E16" s="44">
        <f t="shared" si="1"/>
        <v>0</v>
      </c>
      <c r="F16"/>
      <c r="G16"/>
      <c r="H16"/>
      <c r="L16" t="s">
        <v>45</v>
      </c>
      <c r="M16">
        <v>3</v>
      </c>
    </row>
    <row r="17" spans="1:13" x14ac:dyDescent="0.35">
      <c r="A17"/>
      <c r="B17" s="1" t="s">
        <v>4</v>
      </c>
      <c r="C17" s="1">
        <v>0</v>
      </c>
      <c r="D17" s="44">
        <f t="shared" si="0"/>
        <v>0</v>
      </c>
      <c r="E17" s="44">
        <f t="shared" si="1"/>
        <v>0</v>
      </c>
      <c r="F17"/>
      <c r="G17"/>
      <c r="H17"/>
      <c r="L17" t="s">
        <v>46</v>
      </c>
      <c r="M17">
        <v>4</v>
      </c>
    </row>
    <row r="18" spans="1:13" x14ac:dyDescent="0.35">
      <c r="A18"/>
      <c r="B18" s="1" t="s">
        <v>4</v>
      </c>
      <c r="C18" s="1">
        <v>0</v>
      </c>
      <c r="D18" s="44">
        <f t="shared" si="0"/>
        <v>0</v>
      </c>
      <c r="E18" s="44">
        <f t="shared" si="1"/>
        <v>0</v>
      </c>
      <c r="F18"/>
      <c r="G18"/>
      <c r="H18"/>
      <c r="L18" t="s">
        <v>47</v>
      </c>
      <c r="M18">
        <v>3.6</v>
      </c>
    </row>
    <row r="19" spans="1:13" x14ac:dyDescent="0.35">
      <c r="A19"/>
      <c r="B19" s="1" t="s">
        <v>4</v>
      </c>
      <c r="C19" s="1">
        <v>0</v>
      </c>
      <c r="D19" s="44">
        <f t="shared" si="0"/>
        <v>0</v>
      </c>
      <c r="E19" s="44">
        <f t="shared" si="1"/>
        <v>0</v>
      </c>
      <c r="F19"/>
      <c r="G19"/>
      <c r="H19"/>
      <c r="L19" t="s">
        <v>48</v>
      </c>
      <c r="M19">
        <v>5</v>
      </c>
    </row>
    <row r="20" spans="1:13" x14ac:dyDescent="0.35">
      <c r="A20"/>
      <c r="B20" s="1" t="s">
        <v>4</v>
      </c>
      <c r="C20" s="1">
        <v>0</v>
      </c>
      <c r="D20" s="44">
        <f t="shared" si="0"/>
        <v>0</v>
      </c>
      <c r="E20" s="44">
        <f t="shared" si="1"/>
        <v>0</v>
      </c>
      <c r="F20"/>
      <c r="G20"/>
      <c r="H20"/>
      <c r="L20" t="s">
        <v>61</v>
      </c>
      <c r="M20">
        <v>0.5</v>
      </c>
    </row>
    <row r="21" spans="1:13" x14ac:dyDescent="0.35">
      <c r="A21"/>
      <c r="B21" s="1" t="s">
        <v>4</v>
      </c>
      <c r="C21" s="1">
        <v>0</v>
      </c>
      <c r="D21" s="44">
        <f t="shared" si="0"/>
        <v>0</v>
      </c>
      <c r="E21" s="44">
        <f t="shared" si="1"/>
        <v>0</v>
      </c>
      <c r="F21"/>
      <c r="G21"/>
      <c r="H21"/>
      <c r="L21" t="s">
        <v>63</v>
      </c>
      <c r="M21">
        <v>3.6</v>
      </c>
    </row>
    <row r="22" spans="1:13" x14ac:dyDescent="0.35">
      <c r="A22"/>
      <c r="B22" s="1" t="s">
        <v>4</v>
      </c>
      <c r="C22" s="1">
        <v>0</v>
      </c>
      <c r="D22" s="44">
        <f t="shared" si="0"/>
        <v>0</v>
      </c>
      <c r="E22" s="44">
        <f t="shared" si="1"/>
        <v>0</v>
      </c>
      <c r="F22"/>
      <c r="G22"/>
      <c r="H22"/>
      <c r="L22" t="s">
        <v>4</v>
      </c>
    </row>
    <row r="23" spans="1:13" x14ac:dyDescent="0.35">
      <c r="A23"/>
      <c r="B23" s="1" t="s">
        <v>4</v>
      </c>
      <c r="C23" s="1">
        <v>0</v>
      </c>
      <c r="D23" s="44">
        <f t="shared" si="0"/>
        <v>0</v>
      </c>
      <c r="E23" s="44">
        <f t="shared" si="1"/>
        <v>0</v>
      </c>
      <c r="F23"/>
      <c r="G23"/>
      <c r="H23"/>
    </row>
    <row r="24" spans="1:13" x14ac:dyDescent="0.35">
      <c r="A24"/>
      <c r="B24" s="1" t="s">
        <v>4</v>
      </c>
      <c r="C24" s="1">
        <v>0</v>
      </c>
      <c r="D24" s="44">
        <f t="shared" si="0"/>
        <v>0</v>
      </c>
      <c r="E24" s="44">
        <f t="shared" si="1"/>
        <v>0</v>
      </c>
      <c r="F24"/>
      <c r="G24"/>
      <c r="H24"/>
    </row>
    <row r="25" spans="1:13" x14ac:dyDescent="0.35">
      <c r="A25"/>
      <c r="B25" s="1" t="s">
        <v>4</v>
      </c>
      <c r="C25" s="1">
        <v>0</v>
      </c>
      <c r="D25" s="44">
        <f t="shared" si="0"/>
        <v>0</v>
      </c>
      <c r="E25" s="44">
        <f t="shared" si="1"/>
        <v>0</v>
      </c>
      <c r="F25"/>
      <c r="G25"/>
      <c r="H25"/>
    </row>
    <row r="26" spans="1:13" x14ac:dyDescent="0.35">
      <c r="A26"/>
      <c r="B26" s="1" t="s">
        <v>4</v>
      </c>
      <c r="C26" s="1">
        <v>0</v>
      </c>
      <c r="D26" s="44">
        <f t="shared" si="0"/>
        <v>0</v>
      </c>
      <c r="E26" s="44">
        <f t="shared" si="1"/>
        <v>0</v>
      </c>
      <c r="F26"/>
      <c r="G26"/>
      <c r="H26"/>
    </row>
    <row r="27" spans="1:13" x14ac:dyDescent="0.35">
      <c r="A27"/>
      <c r="B27" s="1" t="s">
        <v>4</v>
      </c>
      <c r="C27" s="1">
        <v>0</v>
      </c>
      <c r="D27" s="44">
        <f t="shared" si="0"/>
        <v>0</v>
      </c>
      <c r="E27" s="44">
        <f t="shared" si="1"/>
        <v>0</v>
      </c>
      <c r="F27"/>
      <c r="G27"/>
      <c r="H27"/>
    </row>
    <row r="28" spans="1:13" x14ac:dyDescent="0.35">
      <c r="A28"/>
      <c r="B28" s="1" t="s">
        <v>4</v>
      </c>
      <c r="C28" s="1">
        <v>0</v>
      </c>
      <c r="D28" s="44">
        <f t="shared" si="0"/>
        <v>0</v>
      </c>
      <c r="E28" s="44">
        <f t="shared" si="1"/>
        <v>0</v>
      </c>
      <c r="F28"/>
      <c r="G28"/>
      <c r="H28"/>
    </row>
    <row r="29" spans="1:13" x14ac:dyDescent="0.35">
      <c r="A29"/>
      <c r="B29" s="1" t="s">
        <v>4</v>
      </c>
      <c r="C29" s="1">
        <v>0</v>
      </c>
      <c r="D29" s="44">
        <f t="shared" si="0"/>
        <v>0</v>
      </c>
      <c r="E29" s="44">
        <f t="shared" si="1"/>
        <v>0</v>
      </c>
      <c r="F29"/>
      <c r="G29"/>
      <c r="H29"/>
    </row>
    <row r="30" spans="1:13" x14ac:dyDescent="0.35">
      <c r="A30"/>
      <c r="B30" s="1" t="s">
        <v>4</v>
      </c>
      <c r="C30" s="1">
        <v>0</v>
      </c>
      <c r="D30" s="44">
        <f t="shared" si="0"/>
        <v>0</v>
      </c>
      <c r="E30" s="44">
        <f t="shared" si="1"/>
        <v>0</v>
      </c>
      <c r="F30"/>
      <c r="G30"/>
      <c r="H30"/>
    </row>
    <row r="31" spans="1:13" x14ac:dyDescent="0.35">
      <c r="A31"/>
      <c r="B31" s="1" t="s">
        <v>4</v>
      </c>
      <c r="C31" s="1">
        <v>0</v>
      </c>
      <c r="D31" s="44">
        <f>VLOOKUP(B31,$L$4:$M$22,2,FALSE)</f>
        <v>0</v>
      </c>
      <c r="E31" s="44">
        <f t="shared" si="1"/>
        <v>0</v>
      </c>
      <c r="F31"/>
      <c r="G31"/>
      <c r="H31"/>
    </row>
  </sheetData>
  <sheetProtection algorithmName="SHA-512" hashValue="2rMZfzmCEKH1mtvmAphKHdlgYaSExkuw4ad8JITk/+Nns5v79xR4JUOD+BK8+bWB9OY5TsrjW0PM2eNSuOvbdQ==" saltValue="IXaHOG62nOyKjqnlNOR3rw==" spinCount="100000" sheet="1" selectLockedCells="1"/>
  <dataValidations count="1">
    <dataValidation type="list" allowBlank="1" showInputMessage="1" showErrorMessage="1" sqref="B4:B31" xr:uid="{00000000-0002-0000-0900-000000000000}">
      <formula1>$L$4:$L$22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zoomScale="90" zoomScaleNormal="90" workbookViewId="0">
      <selection activeCell="E1" sqref="E1"/>
    </sheetView>
  </sheetViews>
  <sheetFormatPr defaultColWidth="9.23046875" defaultRowHeight="15.5" x14ac:dyDescent="0.35"/>
  <cols>
    <col min="1" max="1" width="3" style="16" customWidth="1"/>
    <col min="2" max="2" width="17.3828125" style="16" customWidth="1"/>
    <col min="3" max="3" width="43.23046875" style="16" customWidth="1"/>
    <col min="4" max="4" width="12.15234375" style="16" customWidth="1"/>
    <col min="5" max="7" width="14" style="16" customWidth="1"/>
    <col min="8" max="8" width="16.84375" style="16" customWidth="1"/>
    <col min="9" max="9" width="9.23046875" style="16"/>
    <col min="10" max="10" width="22.23046875" style="16" customWidth="1"/>
    <col min="11" max="16384" width="9.23046875" style="16"/>
  </cols>
  <sheetData>
    <row r="1" spans="1:8" x14ac:dyDescent="0.35">
      <c r="A1"/>
      <c r="B1" s="31" t="s">
        <v>376</v>
      </c>
      <c r="C1" s="31"/>
      <c r="D1" s="31"/>
      <c r="E1" s="8" t="s">
        <v>459</v>
      </c>
      <c r="F1" s="8"/>
      <c r="G1" s="8"/>
      <c r="H1"/>
    </row>
    <row r="2" spans="1:8" x14ac:dyDescent="0.35">
      <c r="A2"/>
      <c r="B2" s="152"/>
      <c r="C2" s="152"/>
      <c r="D2" s="152"/>
      <c r="E2" s="24"/>
      <c r="F2" s="24"/>
      <c r="G2" s="24"/>
      <c r="H2"/>
    </row>
    <row r="3" spans="1:8" x14ac:dyDescent="0.35">
      <c r="A3"/>
      <c r="B3" s="202" t="s">
        <v>377</v>
      </c>
      <c r="C3" s="202"/>
      <c r="D3" s="202"/>
      <c r="E3" s="24"/>
      <c r="F3" s="24"/>
      <c r="G3" s="24"/>
      <c r="H3"/>
    </row>
    <row r="4" spans="1:8" x14ac:dyDescent="0.35">
      <c r="A4"/>
      <c r="B4"/>
      <c r="C4"/>
      <c r="D4"/>
      <c r="E4"/>
      <c r="F4"/>
      <c r="G4"/>
      <c r="H4"/>
    </row>
    <row r="5" spans="1:8" ht="93" x14ac:dyDescent="0.35">
      <c r="A5"/>
      <c r="B5" s="203" t="s">
        <v>343</v>
      </c>
      <c r="C5" s="203"/>
      <c r="D5" s="155" t="s">
        <v>394</v>
      </c>
      <c r="E5" s="155" t="s">
        <v>397</v>
      </c>
      <c r="F5" s="155" t="s">
        <v>398</v>
      </c>
      <c r="G5" s="155" t="s">
        <v>276</v>
      </c>
      <c r="H5" s="155" t="s">
        <v>399</v>
      </c>
    </row>
    <row r="6" spans="1:8" x14ac:dyDescent="0.35">
      <c r="A6"/>
      <c r="B6" s="211" t="s">
        <v>378</v>
      </c>
      <c r="C6" s="212"/>
      <c r="D6" s="212"/>
      <c r="E6" s="212"/>
      <c r="F6" s="212"/>
      <c r="G6" s="212"/>
      <c r="H6" s="213"/>
    </row>
    <row r="7" spans="1:8" x14ac:dyDescent="0.35">
      <c r="A7"/>
      <c r="B7" s="204" t="s">
        <v>345</v>
      </c>
      <c r="C7" s="204"/>
      <c r="D7" s="1"/>
      <c r="E7" s="25">
        <v>7</v>
      </c>
      <c r="F7" s="71">
        <v>151</v>
      </c>
      <c r="G7" s="68"/>
      <c r="H7" s="25">
        <f>((D7*E7*F7))*G7</f>
        <v>0</v>
      </c>
    </row>
    <row r="8" spans="1:8" ht="15.5" customHeight="1" x14ac:dyDescent="0.35">
      <c r="A8"/>
      <c r="B8" s="222" t="s">
        <v>346</v>
      </c>
      <c r="C8" s="25" t="s">
        <v>347</v>
      </c>
      <c r="D8" s="1"/>
      <c r="E8" s="25">
        <v>20</v>
      </c>
      <c r="F8" s="71">
        <v>151</v>
      </c>
      <c r="G8" s="68"/>
      <c r="H8" s="25">
        <f t="shared" ref="H8:H20" si="0">((D8*E8*F8))*G8</f>
        <v>0</v>
      </c>
    </row>
    <row r="9" spans="1:8" x14ac:dyDescent="0.35">
      <c r="A9"/>
      <c r="B9" s="222"/>
      <c r="C9" s="25" t="s">
        <v>348</v>
      </c>
      <c r="D9" s="1"/>
      <c r="E9" s="25">
        <v>40</v>
      </c>
      <c r="F9" s="71">
        <v>151</v>
      </c>
      <c r="G9" s="68"/>
      <c r="H9" s="25">
        <f t="shared" si="0"/>
        <v>0</v>
      </c>
    </row>
    <row r="10" spans="1:8" ht="15.5" customHeight="1" x14ac:dyDescent="0.35">
      <c r="A10"/>
      <c r="B10" s="222" t="s">
        <v>421</v>
      </c>
      <c r="C10" s="25" t="s">
        <v>349</v>
      </c>
      <c r="D10" s="1"/>
      <c r="E10" s="25">
        <v>64</v>
      </c>
      <c r="F10" s="71">
        <v>151</v>
      </c>
      <c r="G10" s="68"/>
      <c r="H10" s="25">
        <f t="shared" si="0"/>
        <v>0</v>
      </c>
    </row>
    <row r="11" spans="1:8" x14ac:dyDescent="0.35">
      <c r="A11"/>
      <c r="B11" s="222"/>
      <c r="C11" s="25" t="s">
        <v>350</v>
      </c>
      <c r="D11" s="1"/>
      <c r="E11" s="25">
        <v>53</v>
      </c>
      <c r="F11" s="71">
        <v>151</v>
      </c>
      <c r="G11" s="68"/>
      <c r="H11" s="25">
        <f t="shared" si="0"/>
        <v>0</v>
      </c>
    </row>
    <row r="12" spans="1:8" x14ac:dyDescent="0.35">
      <c r="A12"/>
      <c r="B12" s="222"/>
      <c r="C12" s="25" t="s">
        <v>351</v>
      </c>
      <c r="D12" s="1"/>
      <c r="E12" s="25">
        <v>42</v>
      </c>
      <c r="F12" s="71">
        <v>151</v>
      </c>
      <c r="G12" s="68"/>
      <c r="H12" s="25">
        <f t="shared" si="0"/>
        <v>0</v>
      </c>
    </row>
    <row r="13" spans="1:8" ht="15.5" customHeight="1" x14ac:dyDescent="0.35">
      <c r="A13"/>
      <c r="B13" s="223" t="s">
        <v>352</v>
      </c>
      <c r="C13" s="25" t="s">
        <v>347</v>
      </c>
      <c r="D13" s="1"/>
      <c r="E13" s="25">
        <v>20</v>
      </c>
      <c r="F13" s="71">
        <v>151</v>
      </c>
      <c r="G13" s="68"/>
      <c r="H13" s="25">
        <f t="shared" si="0"/>
        <v>0</v>
      </c>
    </row>
    <row r="14" spans="1:8" x14ac:dyDescent="0.35">
      <c r="A14"/>
      <c r="B14" s="223"/>
      <c r="C14" s="25" t="s">
        <v>353</v>
      </c>
      <c r="D14" s="1"/>
      <c r="E14" s="25">
        <v>26</v>
      </c>
      <c r="F14" s="71">
        <v>151</v>
      </c>
      <c r="G14" s="68"/>
      <c r="H14" s="25">
        <f t="shared" si="0"/>
        <v>0</v>
      </c>
    </row>
    <row r="15" spans="1:8" ht="15.5" customHeight="1" x14ac:dyDescent="0.35">
      <c r="A15"/>
      <c r="B15" s="222" t="s">
        <v>354</v>
      </c>
      <c r="C15" s="25" t="s">
        <v>355</v>
      </c>
      <c r="D15" s="1"/>
      <c r="E15" s="25">
        <v>32</v>
      </c>
      <c r="F15" s="71">
        <v>151</v>
      </c>
      <c r="G15" s="68"/>
      <c r="H15" s="25">
        <f t="shared" si="0"/>
        <v>0</v>
      </c>
    </row>
    <row r="16" spans="1:8" x14ac:dyDescent="0.35">
      <c r="A16"/>
      <c r="B16" s="222"/>
      <c r="C16" s="25" t="s">
        <v>356</v>
      </c>
      <c r="D16" s="1"/>
      <c r="E16" s="25">
        <v>32</v>
      </c>
      <c r="F16" s="71">
        <v>151</v>
      </c>
      <c r="G16" s="68"/>
      <c r="H16" s="25">
        <f t="shared" si="0"/>
        <v>0</v>
      </c>
    </row>
    <row r="17" spans="1:8" x14ac:dyDescent="0.35">
      <c r="A17"/>
      <c r="B17" s="222"/>
      <c r="C17" s="25" t="s">
        <v>357</v>
      </c>
      <c r="D17" s="1"/>
      <c r="E17" s="25">
        <v>45</v>
      </c>
      <c r="F17" s="71">
        <v>151</v>
      </c>
      <c r="G17" s="68"/>
      <c r="H17" s="25">
        <f t="shared" si="0"/>
        <v>0</v>
      </c>
    </row>
    <row r="18" spans="1:8" x14ac:dyDescent="0.35">
      <c r="A18"/>
      <c r="B18" s="224" t="s">
        <v>358</v>
      </c>
      <c r="C18" s="25" t="s">
        <v>359</v>
      </c>
      <c r="D18" s="1"/>
      <c r="E18" s="25">
        <v>26</v>
      </c>
      <c r="F18" s="71">
        <v>151</v>
      </c>
      <c r="G18" s="68"/>
      <c r="H18" s="25">
        <f t="shared" si="0"/>
        <v>0</v>
      </c>
    </row>
    <row r="19" spans="1:8" x14ac:dyDescent="0.35">
      <c r="A19"/>
      <c r="B19" s="224"/>
      <c r="C19" s="25" t="s">
        <v>360</v>
      </c>
      <c r="D19" s="1"/>
      <c r="E19" s="25">
        <v>26</v>
      </c>
      <c r="F19" s="71">
        <v>151</v>
      </c>
      <c r="G19" s="68"/>
      <c r="H19" s="25">
        <f t="shared" si="0"/>
        <v>0</v>
      </c>
    </row>
    <row r="20" spans="1:8" x14ac:dyDescent="0.35">
      <c r="A20"/>
      <c r="B20" s="224"/>
      <c r="C20" s="25" t="s">
        <v>361</v>
      </c>
      <c r="D20" s="1"/>
      <c r="E20" s="25">
        <v>26</v>
      </c>
      <c r="F20" s="71">
        <v>151</v>
      </c>
      <c r="G20" s="68"/>
      <c r="H20" s="25">
        <f t="shared" si="0"/>
        <v>0</v>
      </c>
    </row>
    <row r="21" spans="1:8" x14ac:dyDescent="0.35">
      <c r="A21"/>
      <c r="B21" s="205" t="s">
        <v>464</v>
      </c>
      <c r="C21" s="205"/>
      <c r="D21" s="205"/>
      <c r="E21" s="26" t="s">
        <v>275</v>
      </c>
      <c r="F21" s="26"/>
      <c r="G21" s="26"/>
      <c r="H21" s="26">
        <f>SUM(H7:H20)</f>
        <v>0</v>
      </c>
    </row>
    <row r="22" spans="1:8" ht="17.5" x14ac:dyDescent="0.35">
      <c r="A22"/>
      <c r="B22" s="205"/>
      <c r="C22" s="205"/>
      <c r="D22" s="205"/>
      <c r="E22" s="26" t="s">
        <v>84</v>
      </c>
      <c r="F22" s="26"/>
      <c r="G22" s="26"/>
      <c r="H22" s="27">
        <f>SUM(H21/1000)</f>
        <v>0</v>
      </c>
    </row>
    <row r="23" spans="1:8" x14ac:dyDescent="0.35">
      <c r="A23"/>
      <c r="B23" s="206" t="s">
        <v>379</v>
      </c>
      <c r="C23" s="206"/>
      <c r="D23" s="206"/>
      <c r="E23" s="206"/>
      <c r="F23" s="206"/>
      <c r="G23" s="206"/>
      <c r="H23" s="206"/>
    </row>
    <row r="24" spans="1:8" x14ac:dyDescent="0.35">
      <c r="A24"/>
      <c r="B24" s="28" t="s">
        <v>363</v>
      </c>
      <c r="C24" s="28"/>
      <c r="D24" s="2"/>
      <c r="E24" s="28">
        <v>1.8</v>
      </c>
      <c r="F24" s="72">
        <v>151</v>
      </c>
      <c r="G24" s="69"/>
      <c r="H24" s="25">
        <f>((D24*E24*F24))*G24</f>
        <v>0</v>
      </c>
    </row>
    <row r="25" spans="1:8" x14ac:dyDescent="0.35">
      <c r="A25"/>
      <c r="B25" s="214" t="s">
        <v>364</v>
      </c>
      <c r="C25" s="214"/>
      <c r="D25" s="2"/>
      <c r="E25" s="28">
        <v>1.8</v>
      </c>
      <c r="F25" s="72">
        <v>151</v>
      </c>
      <c r="G25" s="69"/>
      <c r="H25" s="25">
        <f t="shared" ref="H25:H27" si="1">((D25*E25*F25))*G25</f>
        <v>0</v>
      </c>
    </row>
    <row r="26" spans="1:8" ht="15.5" customHeight="1" x14ac:dyDescent="0.35">
      <c r="A26"/>
      <c r="B26" s="215" t="s">
        <v>365</v>
      </c>
      <c r="C26" s="28" t="s">
        <v>366</v>
      </c>
      <c r="D26" s="2"/>
      <c r="E26" s="28">
        <v>3.3</v>
      </c>
      <c r="F26" s="72">
        <v>151</v>
      </c>
      <c r="G26" s="69"/>
      <c r="H26" s="25">
        <f t="shared" si="1"/>
        <v>0</v>
      </c>
    </row>
    <row r="27" spans="1:8" x14ac:dyDescent="0.35">
      <c r="A27"/>
      <c r="B27" s="215"/>
      <c r="C27" s="28" t="s">
        <v>367</v>
      </c>
      <c r="D27" s="2"/>
      <c r="E27" s="28">
        <v>5</v>
      </c>
      <c r="F27" s="72">
        <v>151</v>
      </c>
      <c r="G27" s="69"/>
      <c r="H27" s="25">
        <f t="shared" si="1"/>
        <v>0</v>
      </c>
    </row>
    <row r="28" spans="1:8" x14ac:dyDescent="0.35">
      <c r="A28"/>
      <c r="B28" s="221" t="s">
        <v>465</v>
      </c>
      <c r="C28" s="221"/>
      <c r="D28" s="221"/>
      <c r="E28" s="26" t="s">
        <v>275</v>
      </c>
      <c r="F28" s="29"/>
      <c r="G28" s="29"/>
      <c r="H28" s="29">
        <f>SUM(H24:H27)</f>
        <v>0</v>
      </c>
    </row>
    <row r="29" spans="1:8" ht="17.5" x14ac:dyDescent="0.35">
      <c r="A29"/>
      <c r="B29" s="221"/>
      <c r="C29" s="221"/>
      <c r="D29" s="221"/>
      <c r="E29" s="29" t="s">
        <v>85</v>
      </c>
      <c r="F29" s="29"/>
      <c r="G29" s="29"/>
      <c r="H29" s="30">
        <f>SUM(H28/1000)</f>
        <v>0</v>
      </c>
    </row>
    <row r="30" spans="1:8" x14ac:dyDescent="0.35">
      <c r="A30"/>
      <c r="B30" s="216" t="s">
        <v>380</v>
      </c>
      <c r="C30" s="216"/>
      <c r="D30" s="216"/>
      <c r="E30" s="216"/>
      <c r="F30" s="216"/>
      <c r="G30" s="216"/>
      <c r="H30" s="216"/>
    </row>
    <row r="31" spans="1:8" x14ac:dyDescent="0.35">
      <c r="A31"/>
      <c r="B31" s="204" t="s">
        <v>369</v>
      </c>
      <c r="C31" s="204"/>
      <c r="D31" s="1"/>
      <c r="E31" s="25">
        <v>3.5</v>
      </c>
      <c r="F31" s="71">
        <v>151</v>
      </c>
      <c r="G31" s="70"/>
      <c r="H31" s="25">
        <f t="shared" ref="H31:H34" si="2">((D31*E31*F31))*G31</f>
        <v>0</v>
      </c>
    </row>
    <row r="32" spans="1:8" x14ac:dyDescent="0.35">
      <c r="A32"/>
      <c r="B32" s="225" t="s">
        <v>370</v>
      </c>
      <c r="C32" s="25" t="s">
        <v>371</v>
      </c>
      <c r="D32" s="1"/>
      <c r="E32" s="25">
        <v>5</v>
      </c>
      <c r="F32" s="71">
        <v>151</v>
      </c>
      <c r="G32" s="70"/>
      <c r="H32" s="25">
        <f t="shared" si="2"/>
        <v>0</v>
      </c>
    </row>
    <row r="33" spans="1:8" x14ac:dyDescent="0.35">
      <c r="A33"/>
      <c r="B33" s="226"/>
      <c r="C33" s="25" t="s">
        <v>372</v>
      </c>
      <c r="D33" s="1"/>
      <c r="E33" s="25">
        <v>3.5</v>
      </c>
      <c r="F33" s="71">
        <v>151</v>
      </c>
      <c r="G33" s="70"/>
      <c r="H33" s="25">
        <f t="shared" si="2"/>
        <v>0</v>
      </c>
    </row>
    <row r="34" spans="1:8" x14ac:dyDescent="0.35">
      <c r="A34"/>
      <c r="B34" s="204" t="s">
        <v>373</v>
      </c>
      <c r="C34" s="204"/>
      <c r="D34" s="1"/>
      <c r="E34" s="25">
        <v>24</v>
      </c>
      <c r="F34" s="71">
        <v>151</v>
      </c>
      <c r="G34" s="70"/>
      <c r="H34" s="25">
        <f t="shared" si="2"/>
        <v>0</v>
      </c>
    </row>
    <row r="35" spans="1:8" x14ac:dyDescent="0.35">
      <c r="A35"/>
      <c r="B35" s="217" t="s">
        <v>466</v>
      </c>
      <c r="C35" s="218"/>
      <c r="D35" s="218"/>
      <c r="E35" s="29" t="s">
        <v>275</v>
      </c>
      <c r="F35" s="29"/>
      <c r="G35" s="29"/>
      <c r="H35" s="27">
        <f>SUM(H31:H34)</f>
        <v>0</v>
      </c>
    </row>
    <row r="36" spans="1:8" ht="17.5" x14ac:dyDescent="0.35">
      <c r="A36"/>
      <c r="B36" s="219"/>
      <c r="C36" s="220"/>
      <c r="D36" s="220"/>
      <c r="E36" s="29" t="s">
        <v>85</v>
      </c>
      <c r="F36" s="29"/>
      <c r="G36" s="29"/>
      <c r="H36" s="26">
        <f>SUM(H35/1000)</f>
        <v>0</v>
      </c>
    </row>
    <row r="37" spans="1:8" x14ac:dyDescent="0.35">
      <c r="A37"/>
      <c r="B37"/>
      <c r="C37"/>
      <c r="D37"/>
      <c r="E37"/>
      <c r="F37"/>
      <c r="G37"/>
      <c r="H37"/>
    </row>
    <row r="38" spans="1:8" x14ac:dyDescent="0.35">
      <c r="A38"/>
      <c r="B38" s="207" t="s">
        <v>375</v>
      </c>
      <c r="C38" s="208"/>
      <c r="D38" s="208"/>
      <c r="E38" s="29" t="s">
        <v>374</v>
      </c>
      <c r="F38" s="29"/>
      <c r="G38" s="29"/>
      <c r="H38" s="27">
        <f>SUM(H21+H28+H35)</f>
        <v>0</v>
      </c>
    </row>
    <row r="39" spans="1:8" ht="17.5" x14ac:dyDescent="0.35">
      <c r="A39"/>
      <c r="B39" s="209"/>
      <c r="C39" s="210"/>
      <c r="D39" s="210"/>
      <c r="E39" s="29" t="s">
        <v>86</v>
      </c>
      <c r="F39" s="29"/>
      <c r="G39" s="29"/>
      <c r="H39" s="27">
        <f>SUM(H38/1000)</f>
        <v>0</v>
      </c>
    </row>
  </sheetData>
  <sheetProtection algorithmName="SHA-512" hashValue="l1Pbu332tpZaRVUl6q0OyRxKfnU7nV7CVAmAVOHAVZJlpJxxcBtNBdUzaZ/U1ztrlAZICddKQWxIGBVM12uRRg==" saltValue="QcXhY32ptBwynum5yLGQDg==" spinCount="100000" sheet="1" selectLockedCells="1"/>
  <mergeCells count="20">
    <mergeCell ref="B38:D39"/>
    <mergeCell ref="B6:H6"/>
    <mergeCell ref="B25:C25"/>
    <mergeCell ref="B26:B27"/>
    <mergeCell ref="B31:C31"/>
    <mergeCell ref="B34:C34"/>
    <mergeCell ref="B30:H30"/>
    <mergeCell ref="B35:D36"/>
    <mergeCell ref="B28:D29"/>
    <mergeCell ref="B8:B9"/>
    <mergeCell ref="B10:B12"/>
    <mergeCell ref="B13:B14"/>
    <mergeCell ref="B15:B17"/>
    <mergeCell ref="B18:B20"/>
    <mergeCell ref="B32:B33"/>
    <mergeCell ref="B5:C5"/>
    <mergeCell ref="B7:C7"/>
    <mergeCell ref="B21:D22"/>
    <mergeCell ref="B23:H23"/>
    <mergeCell ref="B3:D3"/>
  </mergeCells>
  <hyperlinks>
    <hyperlink ref="E1" r:id="rId1" location="Trosolwg!C5" display="../../Farming Connect/Workbook/Copy of Gweithlyfr Fferm - Rheoliadau Adnoddau Dwr (Rheoli Llygredd Amaethyddol) (Cymru) 2021 V2_.xlsx - Trosolwg!C5" xr:uid="{C9D69FD6-2A46-49EE-BCF4-F9648A86696B}"/>
  </hyperlinks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topLeftCell="A7" zoomScale="90" zoomScaleNormal="90" workbookViewId="0">
      <selection activeCell="C29" sqref="C29"/>
    </sheetView>
  </sheetViews>
  <sheetFormatPr defaultColWidth="9.23046875" defaultRowHeight="15.5" x14ac:dyDescent="0.35"/>
  <cols>
    <col min="1" max="1" width="9.23046875" style="16"/>
    <col min="2" max="2" width="45.3828125" style="16" customWidth="1"/>
    <col min="3" max="16384" width="9.23046875" style="16"/>
  </cols>
  <sheetData>
    <row r="1" spans="1:15" ht="15.5" customHeight="1" x14ac:dyDescent="0.35">
      <c r="A1"/>
      <c r="B1" s="227" t="s">
        <v>332</v>
      </c>
      <c r="C1" s="227"/>
      <c r="D1" s="227"/>
      <c r="E1" s="227"/>
      <c r="F1" s="227"/>
      <c r="G1" s="227"/>
      <c r="H1" s="227"/>
      <c r="I1" s="227"/>
      <c r="J1" s="227"/>
      <c r="K1" s="227"/>
      <c r="L1"/>
      <c r="M1" s="8" t="s">
        <v>459</v>
      </c>
      <c r="N1"/>
      <c r="O1"/>
    </row>
    <row r="2" spans="1:15" x14ac:dyDescent="0.35">
      <c r="A2"/>
      <c r="B2" s="227"/>
      <c r="C2" s="227"/>
      <c r="D2" s="227"/>
      <c r="E2" s="227"/>
      <c r="F2" s="227"/>
      <c r="G2" s="227"/>
      <c r="H2" s="227"/>
      <c r="I2" s="227"/>
      <c r="J2" s="227"/>
      <c r="K2" s="227"/>
      <c r="L2"/>
      <c r="M2" s="24"/>
      <c r="N2"/>
      <c r="O2"/>
    </row>
    <row r="3" spans="1:15" x14ac:dyDescent="0.35">
      <c r="A3"/>
      <c r="B3" s="31"/>
      <c r="C3"/>
      <c r="D3"/>
      <c r="E3"/>
      <c r="F3"/>
      <c r="G3"/>
      <c r="H3"/>
      <c r="I3"/>
      <c r="J3" s="24"/>
      <c r="K3"/>
      <c r="L3"/>
      <c r="M3"/>
      <c r="N3"/>
      <c r="O3"/>
    </row>
    <row r="4" spans="1:15" x14ac:dyDescent="0.3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x14ac:dyDescent="0.35">
      <c r="A6" s="17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.5" x14ac:dyDescent="0.35">
      <c r="A7" s="17"/>
      <c r="B7" s="26" t="s">
        <v>467</v>
      </c>
      <c r="C7" s="1"/>
      <c r="D7" s="17" t="s">
        <v>82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x14ac:dyDescent="0.35">
      <c r="A8" s="17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31" x14ac:dyDescent="0.35">
      <c r="A9" s="17"/>
      <c r="B9" s="146" t="s">
        <v>333</v>
      </c>
      <c r="C9" s="5"/>
      <c r="D9" s="17" t="s">
        <v>40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x14ac:dyDescent="0.35">
      <c r="A10" s="17"/>
      <c r="B10" s="32"/>
      <c r="C10" s="3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31" x14ac:dyDescent="0.35">
      <c r="A11" s="17"/>
      <c r="B11" s="32" t="s">
        <v>334</v>
      </c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35">
      <c r="A12" s="17"/>
      <c r="B12" s="33" t="s">
        <v>39</v>
      </c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35">
      <c r="A13" s="17"/>
      <c r="B13" s="32"/>
      <c r="C13" s="3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8.5" x14ac:dyDescent="0.35">
      <c r="A15" s="17"/>
      <c r="B15" s="26" t="s">
        <v>335</v>
      </c>
      <c r="C15" s="80">
        <f>C7*(C9/1000)</f>
        <v>0</v>
      </c>
      <c r="D15" s="17" t="s">
        <v>83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x14ac:dyDescent="0.3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3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3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35">
      <c r="A20" s="17"/>
      <c r="B20" s="18" t="s">
        <v>336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3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35">
      <c r="A22" s="17"/>
      <c r="B22" s="25" t="s">
        <v>337</v>
      </c>
      <c r="C22" s="1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35">
      <c r="A23" s="17"/>
      <c r="B23" s="149" t="s">
        <v>338</v>
      </c>
      <c r="C23" s="1"/>
      <c r="D23" s="17" t="s">
        <v>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35">
      <c r="A24" s="17"/>
      <c r="B24" s="149" t="s">
        <v>339</v>
      </c>
      <c r="C24" s="1">
        <v>0.152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31" customHeight="1" x14ac:dyDescent="0.35">
      <c r="A25" s="17"/>
      <c r="B25" s="146" t="s">
        <v>340</v>
      </c>
      <c r="C25" s="80">
        <f>SUM(C22*C23*C24)</f>
        <v>0</v>
      </c>
      <c r="D25" s="17" t="s">
        <v>83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3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3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31" x14ac:dyDescent="0.35">
      <c r="A29" s="17"/>
      <c r="B29" s="146" t="s">
        <v>341</v>
      </c>
      <c r="C29" s="1"/>
      <c r="D29" s="17" t="s">
        <v>83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x14ac:dyDescent="0.3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x14ac:dyDescent="0.3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32" customHeight="1" x14ac:dyDescent="0.35">
      <c r="A32" s="17"/>
      <c r="B32" s="151" t="s">
        <v>342</v>
      </c>
      <c r="C32" s="80">
        <f>SUM('2.1 Slyri (ddim yn cynnwys moch'!H39+'2.2 &amp; 2.3 Dwr ychwanegol'!C15+'2.2 &amp; 2.3 Dwr ychwanegol'!C25+'2.2 &amp; 2.3 Dwr ychwanegol'!C29)</f>
        <v>0</v>
      </c>
      <c r="D32" s="17" t="s">
        <v>83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</sheetData>
  <sheetProtection algorithmName="SHA-512" hashValue="rTw5ykDpFfSy8zq0ZndLdqQWTyeRguGnVNg0mLbAncrCnYu58u05QzSt5vqwHz8PW+mPxP/SvRM8TxxeRYwMsQ==" saltValue="74V6om8lvHpR9jmtDTfwMw==" spinCount="100000" sheet="1" selectLockedCells="1"/>
  <mergeCells count="1">
    <mergeCell ref="B1:K2"/>
  </mergeCells>
  <hyperlinks>
    <hyperlink ref="B12" r:id="rId1" xr:uid="{00000000-0004-0000-0200-000001000000}"/>
    <hyperlink ref="M1" r:id="rId2" location="Trosolwg!C5" display="../../Farming Connect/Workbook/Copy of Gweithlyfr Fferm - Rheoliadau Adnoddau Dwr (Rheoli Llygredd Amaethyddol) (Cymru) 2021 V2_.xlsx - Trosolwg!C5" xr:uid="{B9CB1E32-567E-4DAC-A317-567880FBAAEB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zoomScale="90" zoomScaleNormal="90" workbookViewId="0">
      <selection activeCell="G11" sqref="G11"/>
    </sheetView>
  </sheetViews>
  <sheetFormatPr defaultColWidth="9.23046875" defaultRowHeight="15.5" x14ac:dyDescent="0.35"/>
  <cols>
    <col min="1" max="1" width="5.07421875" style="16" customWidth="1"/>
    <col min="2" max="2" width="14.61328125" style="16" customWidth="1"/>
    <col min="3" max="3" width="54.23046875" style="16" bestFit="1" customWidth="1"/>
    <col min="4" max="7" width="14.4609375" style="16" customWidth="1"/>
    <col min="8" max="8" width="12.921875" style="16" customWidth="1"/>
    <col min="9" max="16384" width="9.23046875" style="16"/>
  </cols>
  <sheetData>
    <row r="1" spans="1:8" x14ac:dyDescent="0.35">
      <c r="A1"/>
      <c r="B1" s="31" t="s">
        <v>294</v>
      </c>
      <c r="C1"/>
      <c r="D1"/>
      <c r="E1" s="8" t="s">
        <v>459</v>
      </c>
      <c r="F1" s="9"/>
      <c r="G1" s="9"/>
      <c r="H1"/>
    </row>
    <row r="2" spans="1:8" x14ac:dyDescent="0.35">
      <c r="A2"/>
      <c r="B2"/>
      <c r="C2"/>
      <c r="D2"/>
      <c r="E2"/>
      <c r="F2"/>
      <c r="G2"/>
      <c r="H2"/>
    </row>
    <row r="3" spans="1:8" ht="93" customHeight="1" x14ac:dyDescent="0.35">
      <c r="A3"/>
      <c r="B3" s="228" t="s">
        <v>295</v>
      </c>
      <c r="C3" s="229"/>
      <c r="D3" s="147" t="s">
        <v>296</v>
      </c>
      <c r="E3" s="147" t="s">
        <v>310</v>
      </c>
      <c r="F3" s="147" t="s">
        <v>311</v>
      </c>
      <c r="G3" s="147" t="s">
        <v>314</v>
      </c>
      <c r="H3" s="147" t="s">
        <v>312</v>
      </c>
    </row>
    <row r="4" spans="1:8" x14ac:dyDescent="0.35">
      <c r="A4"/>
      <c r="B4" s="25" t="s">
        <v>297</v>
      </c>
      <c r="C4" s="25"/>
      <c r="D4" s="6"/>
      <c r="E4" s="34">
        <v>1.3</v>
      </c>
      <c r="F4" s="6"/>
      <c r="G4" s="67"/>
      <c r="H4" s="25">
        <f>((D4*E4*F4))*G4</f>
        <v>0</v>
      </c>
    </row>
    <row r="5" spans="1:8" x14ac:dyDescent="0.35">
      <c r="A5"/>
      <c r="B5" s="25" t="s">
        <v>298</v>
      </c>
      <c r="C5" s="25"/>
      <c r="D5" s="5"/>
      <c r="E5" s="25">
        <v>2</v>
      </c>
      <c r="F5" s="5"/>
      <c r="G5" s="68"/>
      <c r="H5" s="25">
        <f t="shared" ref="H5:H13" si="0">((D5*E5*F5))*G5</f>
        <v>0</v>
      </c>
    </row>
    <row r="6" spans="1:8" ht="15.5" customHeight="1" x14ac:dyDescent="0.35">
      <c r="A6"/>
      <c r="B6" s="222" t="s">
        <v>299</v>
      </c>
      <c r="C6" s="25" t="s">
        <v>300</v>
      </c>
      <c r="D6" s="5"/>
      <c r="E6" s="25">
        <v>3.7</v>
      </c>
      <c r="F6" s="5"/>
      <c r="G6" s="68"/>
      <c r="H6" s="25">
        <f t="shared" si="0"/>
        <v>0</v>
      </c>
    </row>
    <row r="7" spans="1:8" ht="16.5" customHeight="1" x14ac:dyDescent="0.35">
      <c r="A7"/>
      <c r="B7" s="222"/>
      <c r="C7" s="25" t="s">
        <v>301</v>
      </c>
      <c r="D7" s="5"/>
      <c r="E7" s="25">
        <v>7.1</v>
      </c>
      <c r="F7" s="5"/>
      <c r="G7" s="68"/>
      <c r="H7" s="25">
        <f t="shared" si="0"/>
        <v>0</v>
      </c>
    </row>
    <row r="8" spans="1:8" ht="15.5" customHeight="1" x14ac:dyDescent="0.35">
      <c r="A8"/>
      <c r="B8" s="223" t="s">
        <v>302</v>
      </c>
      <c r="C8" s="25" t="s">
        <v>303</v>
      </c>
      <c r="D8" s="5"/>
      <c r="E8" s="25">
        <v>5.0999999999999996</v>
      </c>
      <c r="F8" s="5"/>
      <c r="G8" s="68"/>
      <c r="H8" s="25">
        <f t="shared" si="0"/>
        <v>0</v>
      </c>
    </row>
    <row r="9" spans="1:8" x14ac:dyDescent="0.35">
      <c r="A9"/>
      <c r="B9" s="223"/>
      <c r="C9" s="25" t="s">
        <v>304</v>
      </c>
      <c r="D9" s="5"/>
      <c r="E9" s="25">
        <v>10</v>
      </c>
      <c r="F9" s="5"/>
      <c r="G9" s="68"/>
      <c r="H9" s="25">
        <f t="shared" si="0"/>
        <v>0</v>
      </c>
    </row>
    <row r="10" spans="1:8" x14ac:dyDescent="0.35">
      <c r="A10"/>
      <c r="B10" s="223"/>
      <c r="C10" s="25" t="s">
        <v>305</v>
      </c>
      <c r="D10" s="5"/>
      <c r="E10" s="25">
        <v>5.6</v>
      </c>
      <c r="F10" s="5"/>
      <c r="G10" s="68"/>
      <c r="H10" s="25">
        <f t="shared" si="0"/>
        <v>0</v>
      </c>
    </row>
    <row r="11" spans="1:8" x14ac:dyDescent="0.35">
      <c r="A11"/>
      <c r="B11" s="223"/>
      <c r="C11" s="25" t="s">
        <v>306</v>
      </c>
      <c r="D11" s="5"/>
      <c r="E11" s="25">
        <v>10.9</v>
      </c>
      <c r="F11" s="5"/>
      <c r="G11" s="68"/>
      <c r="H11" s="25">
        <f t="shared" si="0"/>
        <v>0</v>
      </c>
    </row>
    <row r="12" spans="1:8" x14ac:dyDescent="0.35">
      <c r="A12"/>
      <c r="B12" s="223"/>
      <c r="C12" s="25" t="s">
        <v>307</v>
      </c>
      <c r="D12" s="5"/>
      <c r="E12" s="25">
        <v>5.0999999999999996</v>
      </c>
      <c r="F12" s="5"/>
      <c r="G12" s="68"/>
      <c r="H12" s="25">
        <f t="shared" si="0"/>
        <v>0</v>
      </c>
    </row>
    <row r="13" spans="1:8" x14ac:dyDescent="0.35">
      <c r="A13"/>
      <c r="B13" s="223"/>
      <c r="C13" s="25" t="s">
        <v>308</v>
      </c>
      <c r="D13" s="5"/>
      <c r="E13" s="25">
        <v>8.6999999999999993</v>
      </c>
      <c r="F13" s="5"/>
      <c r="G13" s="68"/>
      <c r="H13" s="25">
        <f t="shared" si="0"/>
        <v>0</v>
      </c>
    </row>
    <row r="14" spans="1:8" x14ac:dyDescent="0.35">
      <c r="A14"/>
      <c r="B14" s="205" t="s">
        <v>468</v>
      </c>
      <c r="C14" s="205"/>
      <c r="D14" s="205"/>
      <c r="E14" s="26" t="s">
        <v>275</v>
      </c>
      <c r="F14" s="26"/>
      <c r="G14" s="26"/>
      <c r="H14" s="36">
        <f>SUM(H4:H13)</f>
        <v>0</v>
      </c>
    </row>
    <row r="15" spans="1:8" x14ac:dyDescent="0.35">
      <c r="A15"/>
      <c r="B15" s="205"/>
      <c r="C15" s="205"/>
      <c r="D15" s="205"/>
      <c r="E15" s="26" t="s">
        <v>313</v>
      </c>
      <c r="F15" s="26"/>
      <c r="G15" s="26"/>
      <c r="H15" s="36">
        <f>SUM(H14/1000)</f>
        <v>0</v>
      </c>
    </row>
    <row r="16" spans="1:8" x14ac:dyDescent="0.35">
      <c r="A16"/>
      <c r="B16"/>
      <c r="C16"/>
      <c r="D16"/>
      <c r="E16"/>
      <c r="F16"/>
      <c r="G16"/>
      <c r="H16"/>
    </row>
    <row r="17" spans="1:8" x14ac:dyDescent="0.35">
      <c r="A17"/>
      <c r="B17"/>
      <c r="C17"/>
      <c r="D17"/>
      <c r="E17"/>
      <c r="F17"/>
      <c r="G17"/>
      <c r="H17"/>
    </row>
    <row r="18" spans="1:8" x14ac:dyDescent="0.35">
      <c r="A18"/>
      <c r="B18" s="31" t="s">
        <v>325</v>
      </c>
      <c r="C18"/>
      <c r="D18"/>
      <c r="E18"/>
      <c r="F18"/>
      <c r="G18"/>
      <c r="H18"/>
    </row>
    <row r="19" spans="1:8" ht="62" x14ac:dyDescent="0.35">
      <c r="A19"/>
      <c r="B19" s="205" t="s">
        <v>316</v>
      </c>
      <c r="C19" s="205"/>
      <c r="D19" s="147" t="s">
        <v>296</v>
      </c>
      <c r="E19" s="147" t="s">
        <v>323</v>
      </c>
      <c r="F19" s="147" t="s">
        <v>324</v>
      </c>
      <c r="G19" s="147" t="s">
        <v>312</v>
      </c>
    </row>
    <row r="20" spans="1:8" x14ac:dyDescent="0.35">
      <c r="A20"/>
      <c r="B20" s="204" t="s">
        <v>317</v>
      </c>
      <c r="C20" s="204"/>
      <c r="D20" s="5"/>
      <c r="E20" s="25">
        <v>10</v>
      </c>
      <c r="F20" s="5"/>
      <c r="G20" s="35">
        <f>SUM(D20*F20*(E20/7))</f>
        <v>0</v>
      </c>
    </row>
    <row r="21" spans="1:8" x14ac:dyDescent="0.35">
      <c r="A21"/>
      <c r="B21" s="204" t="s">
        <v>318</v>
      </c>
      <c r="C21" s="204"/>
      <c r="D21" s="5"/>
      <c r="E21" s="25">
        <v>0.6</v>
      </c>
      <c r="F21" s="5"/>
      <c r="G21" s="35">
        <f t="shared" ref="G21:G25" si="1">SUM(D21*F21*(E21/7))</f>
        <v>0</v>
      </c>
    </row>
    <row r="22" spans="1:8" x14ac:dyDescent="0.35">
      <c r="A22"/>
      <c r="B22" s="204" t="s">
        <v>319</v>
      </c>
      <c r="C22" s="204"/>
      <c r="D22" s="5"/>
      <c r="E22" s="25">
        <v>2</v>
      </c>
      <c r="F22" s="5"/>
      <c r="G22" s="35">
        <f t="shared" si="1"/>
        <v>0</v>
      </c>
    </row>
    <row r="23" spans="1:8" x14ac:dyDescent="0.35">
      <c r="A23"/>
      <c r="B23" s="204" t="s">
        <v>320</v>
      </c>
      <c r="C23" s="204"/>
      <c r="D23" s="5"/>
      <c r="E23" s="25">
        <v>2.6</v>
      </c>
      <c r="F23" s="5"/>
      <c r="G23" s="35">
        <f t="shared" si="1"/>
        <v>0</v>
      </c>
    </row>
    <row r="24" spans="1:8" x14ac:dyDescent="0.35">
      <c r="A24"/>
      <c r="B24" s="204" t="s">
        <v>321</v>
      </c>
      <c r="C24" s="204"/>
      <c r="D24" s="5"/>
      <c r="E24" s="25">
        <v>1.9</v>
      </c>
      <c r="F24" s="5"/>
      <c r="G24" s="35">
        <f t="shared" si="1"/>
        <v>0</v>
      </c>
    </row>
    <row r="25" spans="1:8" x14ac:dyDescent="0.35">
      <c r="A25"/>
      <c r="B25" s="204" t="s">
        <v>322</v>
      </c>
      <c r="C25" s="204"/>
      <c r="D25" s="5"/>
      <c r="E25" s="25">
        <v>1.6</v>
      </c>
      <c r="F25" s="5"/>
      <c r="G25" s="35">
        <f t="shared" si="1"/>
        <v>0</v>
      </c>
    </row>
    <row r="26" spans="1:8" x14ac:dyDescent="0.35">
      <c r="A26"/>
      <c r="B26" s="205" t="s">
        <v>469</v>
      </c>
      <c r="C26" s="205"/>
      <c r="D26" s="205"/>
      <c r="E26" s="26" t="s">
        <v>275</v>
      </c>
      <c r="F26" s="26"/>
      <c r="G26" s="36">
        <f>SUM(G20:G25)</f>
        <v>0</v>
      </c>
    </row>
    <row r="27" spans="1:8" x14ac:dyDescent="0.35">
      <c r="A27"/>
      <c r="B27" s="205"/>
      <c r="C27" s="205"/>
      <c r="D27" s="205"/>
      <c r="E27" s="26" t="s">
        <v>313</v>
      </c>
      <c r="F27" s="26"/>
      <c r="G27" s="36">
        <f>SUM(G26/1000)</f>
        <v>0</v>
      </c>
    </row>
    <row r="28" spans="1:8" x14ac:dyDescent="0.35">
      <c r="A28"/>
      <c r="B28"/>
      <c r="C28"/>
      <c r="D28"/>
      <c r="E28"/>
      <c r="F28"/>
      <c r="G28"/>
      <c r="H28"/>
    </row>
    <row r="29" spans="1:8" ht="31" x14ac:dyDescent="0.35">
      <c r="A29"/>
      <c r="B29"/>
      <c r="C29"/>
      <c r="D29" s="150" t="s">
        <v>330</v>
      </c>
      <c r="E29"/>
      <c r="F29"/>
      <c r="G29"/>
      <c r="H29"/>
    </row>
    <row r="30" spans="1:8" x14ac:dyDescent="0.35">
      <c r="A30"/>
      <c r="B30" s="204" t="s">
        <v>309</v>
      </c>
      <c r="C30" s="204"/>
      <c r="D30" s="35">
        <f>H14</f>
        <v>0</v>
      </c>
      <c r="E30"/>
      <c r="F30"/>
      <c r="G30"/>
      <c r="H30"/>
    </row>
    <row r="31" spans="1:8" x14ac:dyDescent="0.35">
      <c r="A31"/>
      <c r="B31" s="204" t="s">
        <v>315</v>
      </c>
      <c r="C31" s="204"/>
      <c r="D31" s="35">
        <f>G26</f>
        <v>0</v>
      </c>
      <c r="E31"/>
      <c r="F31"/>
      <c r="G31"/>
      <c r="H31"/>
    </row>
    <row r="32" spans="1:8" x14ac:dyDescent="0.35">
      <c r="A32"/>
      <c r="B32" s="148" t="s">
        <v>326</v>
      </c>
      <c r="C32" s="148"/>
      <c r="D32" s="3"/>
      <c r="E32"/>
      <c r="F32"/>
      <c r="G32"/>
      <c r="H32"/>
    </row>
    <row r="33" spans="1:8" x14ac:dyDescent="0.35">
      <c r="A33"/>
      <c r="B33" s="204" t="s">
        <v>327</v>
      </c>
      <c r="C33" s="204"/>
      <c r="D33" s="4"/>
      <c r="E33"/>
      <c r="F33"/>
      <c r="G33"/>
      <c r="H33"/>
    </row>
    <row r="34" spans="1:8" x14ac:dyDescent="0.35">
      <c r="A34"/>
      <c r="B34" s="204" t="s">
        <v>328</v>
      </c>
      <c r="C34" s="204"/>
      <c r="D34" s="4"/>
      <c r="E34"/>
      <c r="F34"/>
      <c r="G34"/>
      <c r="H34"/>
    </row>
    <row r="35" spans="1:8" x14ac:dyDescent="0.35">
      <c r="A35"/>
      <c r="B35" s="25" t="s">
        <v>329</v>
      </c>
      <c r="C35" s="25"/>
      <c r="D35" s="35">
        <f>SUM(D30:D34)</f>
        <v>0</v>
      </c>
      <c r="E35"/>
      <c r="F35"/>
      <c r="G35"/>
      <c r="H35"/>
    </row>
    <row r="36" spans="1:8" x14ac:dyDescent="0.35">
      <c r="A36"/>
      <c r="B36"/>
      <c r="C36"/>
      <c r="D36" s="37"/>
      <c r="E36"/>
      <c r="F36"/>
      <c r="G36"/>
      <c r="H36"/>
    </row>
    <row r="37" spans="1:8" ht="17.5" x14ac:dyDescent="0.35">
      <c r="A37"/>
      <c r="B37" s="216" t="s">
        <v>331</v>
      </c>
      <c r="C37" s="216"/>
      <c r="D37" s="27">
        <f>SUM(D35/1000)</f>
        <v>0</v>
      </c>
      <c r="E37" s="31" t="s">
        <v>84</v>
      </c>
      <c r="F37"/>
      <c r="G37"/>
      <c r="H37"/>
    </row>
  </sheetData>
  <sheetProtection algorithmName="SHA-512" hashValue="gmTHnZF6mzKk+5GPbGxaIhrz8sJhwc+U0xOXTDkvoj+J+mOaWThIetEpUTbwl+7HkyF8oqhC+IOi+/yroLrbtw==" saltValue="kDUYQwQsTIsOzPpqpIRhpg==" spinCount="100000" sheet="1" selectLockedCells="1"/>
  <mergeCells count="17">
    <mergeCell ref="B26:D27"/>
    <mergeCell ref="B8:B13"/>
    <mergeCell ref="B6:B7"/>
    <mergeCell ref="B3:C3"/>
    <mergeCell ref="B19:C19"/>
    <mergeCell ref="B20:C20"/>
    <mergeCell ref="B21:C21"/>
    <mergeCell ref="B22:C22"/>
    <mergeCell ref="B23:C23"/>
    <mergeCell ref="B24:C24"/>
    <mergeCell ref="B25:C25"/>
    <mergeCell ref="B14:D15"/>
    <mergeCell ref="B37:C37"/>
    <mergeCell ref="B30:C30"/>
    <mergeCell ref="B31:C31"/>
    <mergeCell ref="B33:C33"/>
    <mergeCell ref="B34:C34"/>
  </mergeCells>
  <hyperlinks>
    <hyperlink ref="E1" r:id="rId1" location="Trosolwg!C5" display="../../Farming Connect/Workbook/Copy of Gweithlyfr Fferm - Rheoliadau Adnoddau Dwr (Rheoli Llygredd Amaethyddol) (Cymru) 2021 V2_.xlsx - Trosolwg!C5" xr:uid="{C145B4B0-7829-41DD-B1AD-DC5E78F266EB}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5"/>
  <sheetViews>
    <sheetView zoomScale="90" zoomScaleNormal="90" workbookViewId="0">
      <selection activeCell="D12" sqref="D12"/>
    </sheetView>
  </sheetViews>
  <sheetFormatPr defaultColWidth="9.23046875" defaultRowHeight="15.5" x14ac:dyDescent="0.35"/>
  <cols>
    <col min="1" max="1" width="5.61328125" style="16" customWidth="1"/>
    <col min="2" max="2" width="11.23046875" style="16" customWidth="1"/>
    <col min="3" max="3" width="9.23046875" style="16"/>
    <col min="4" max="4" width="18.921875" style="16" customWidth="1"/>
    <col min="5" max="5" width="21.921875" style="16" customWidth="1"/>
    <col min="6" max="6" width="9.23046875" style="16"/>
    <col min="7" max="7" width="7.61328125" style="16" customWidth="1"/>
    <col min="8" max="8" width="9.23046875" style="16" customWidth="1"/>
    <col min="9" max="10" width="9.23046875" style="16"/>
    <col min="11" max="11" width="13.61328125" style="16" customWidth="1"/>
    <col min="12" max="16384" width="9.23046875" style="16"/>
  </cols>
  <sheetData>
    <row r="1" spans="1:13" x14ac:dyDescent="0.35">
      <c r="A1"/>
      <c r="B1" s="31" t="s">
        <v>284</v>
      </c>
      <c r="C1"/>
      <c r="D1"/>
      <c r="E1"/>
      <c r="F1"/>
      <c r="G1"/>
      <c r="H1"/>
      <c r="I1"/>
      <c r="J1"/>
      <c r="K1" s="8" t="s">
        <v>459</v>
      </c>
      <c r="L1"/>
      <c r="M1"/>
    </row>
    <row r="2" spans="1:13" x14ac:dyDescent="0.35">
      <c r="A2"/>
      <c r="B2"/>
      <c r="C2"/>
      <c r="D2"/>
      <c r="E2"/>
      <c r="F2"/>
      <c r="G2"/>
      <c r="H2"/>
      <c r="I2"/>
      <c r="J2"/>
      <c r="K2"/>
      <c r="L2"/>
      <c r="M2"/>
    </row>
    <row r="3" spans="1:13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35">
      <c r="A4" s="17"/>
      <c r="B4" s="18" t="s">
        <v>283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35">
      <c r="A5" s="17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8.5" x14ac:dyDescent="0.35">
      <c r="A6" s="17"/>
      <c r="B6" s="231" t="s">
        <v>282</v>
      </c>
      <c r="C6" s="231"/>
      <c r="D6" s="231"/>
      <c r="E6" s="26" t="s">
        <v>470</v>
      </c>
      <c r="F6" s="17"/>
      <c r="G6" s="17"/>
      <c r="H6" s="18" t="s">
        <v>291</v>
      </c>
      <c r="I6" s="17"/>
      <c r="J6" s="17"/>
      <c r="K6" s="17"/>
      <c r="L6" s="25">
        <f>SUM(E7+E12+E17)</f>
        <v>0</v>
      </c>
      <c r="M6" s="17" t="s">
        <v>83</v>
      </c>
    </row>
    <row r="7" spans="1:13" x14ac:dyDescent="0.35">
      <c r="A7" s="17"/>
      <c r="B7" s="231"/>
      <c r="C7" s="231"/>
      <c r="D7" s="231"/>
      <c r="E7" s="1"/>
      <c r="F7" s="17"/>
      <c r="G7" s="17"/>
      <c r="H7" s="18"/>
      <c r="I7" s="17"/>
      <c r="J7" s="17"/>
      <c r="K7" s="17"/>
      <c r="L7" s="17"/>
      <c r="M7" s="17"/>
    </row>
    <row r="8" spans="1:13" ht="18.5" x14ac:dyDescent="0.35">
      <c r="A8" s="17"/>
      <c r="B8" s="17"/>
      <c r="C8" s="17"/>
      <c r="D8" s="17"/>
      <c r="E8" s="17"/>
      <c r="F8" s="17"/>
      <c r="G8" s="17"/>
      <c r="H8" s="17" t="s">
        <v>292</v>
      </c>
      <c r="I8" s="17"/>
      <c r="J8" s="17"/>
      <c r="K8" s="17"/>
      <c r="L8" s="25">
        <f>SUM('2.5 Slyri Moch'!D37+'2.2 &amp; 2.3 Dwr ychwanegol'!C32)</f>
        <v>0</v>
      </c>
      <c r="M8" s="17" t="s">
        <v>83</v>
      </c>
    </row>
    <row r="9" spans="1:13" x14ac:dyDescent="0.35">
      <c r="A9" s="17"/>
      <c r="B9" s="18" t="s">
        <v>281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8.5" x14ac:dyDescent="0.35">
      <c r="A10" s="17"/>
      <c r="B10" s="18"/>
      <c r="C10" s="17"/>
      <c r="D10" s="17"/>
      <c r="E10" s="17"/>
      <c r="F10" s="17"/>
      <c r="G10" s="17"/>
      <c r="H10" s="17" t="s">
        <v>293</v>
      </c>
      <c r="I10" s="17"/>
      <c r="J10" s="17"/>
      <c r="K10" s="17"/>
      <c r="L10" s="25">
        <f>SUM(L6-L8)</f>
        <v>0</v>
      </c>
      <c r="M10" s="17" t="s">
        <v>83</v>
      </c>
    </row>
    <row r="11" spans="1:13" ht="49.5" customHeight="1" x14ac:dyDescent="0.35">
      <c r="A11" s="17"/>
      <c r="B11" s="25" t="s">
        <v>285</v>
      </c>
      <c r="C11" s="25" t="s">
        <v>286</v>
      </c>
      <c r="D11" s="149" t="s">
        <v>288</v>
      </c>
      <c r="E11" s="26" t="s">
        <v>287</v>
      </c>
      <c r="F11" s="17"/>
      <c r="G11" s="17"/>
      <c r="H11" s="17"/>
      <c r="I11" s="17"/>
      <c r="J11" s="17"/>
      <c r="K11" s="17"/>
      <c r="L11" s="17"/>
      <c r="M11" s="17"/>
    </row>
    <row r="12" spans="1:13" x14ac:dyDescent="0.35">
      <c r="A12" s="17"/>
      <c r="B12" s="1"/>
      <c r="C12" s="1"/>
      <c r="D12" s="1"/>
      <c r="E12" s="25">
        <f>SUM(B12*C12*D12)</f>
        <v>0</v>
      </c>
      <c r="F12" s="17"/>
      <c r="G12" s="17"/>
      <c r="H12" s="17"/>
      <c r="I12" s="17"/>
      <c r="J12" s="17"/>
      <c r="K12" s="17"/>
      <c r="L12" s="17"/>
      <c r="M12" s="17"/>
    </row>
    <row r="13" spans="1:13" ht="15.5" customHeight="1" x14ac:dyDescent="0.35">
      <c r="A13" s="17"/>
      <c r="B13" s="17"/>
      <c r="C13" s="17"/>
      <c r="D13" s="17"/>
      <c r="E13" s="17"/>
      <c r="F13" s="17"/>
      <c r="G13" s="17"/>
      <c r="H13" s="17" t="s">
        <v>284</v>
      </c>
      <c r="I13" s="17"/>
      <c r="J13" s="233" t="str">
        <f>IF(L10&lt;0,"Dim digon o le yn y storfa – Ystyriwch opsiynau ar gyfer storio llai gan gynnwys gwahanu dŵr brwnt a dŵr glân neu gynyddu maint y storfa"," Iawn – mae’r storfa’n ddigon mawr i ateb gofynion cyfnod storio’r rheoliadau ")</f>
        <v xml:space="preserve"> Iawn – mae’r storfa’n ddigon mawr i ateb gofynion cyfnod storio’r rheoliadau </v>
      </c>
      <c r="K13" s="233"/>
      <c r="L13" s="233"/>
      <c r="M13" s="17"/>
    </row>
    <row r="14" spans="1:13" x14ac:dyDescent="0.35">
      <c r="A14" s="17"/>
      <c r="B14" s="18" t="s">
        <v>280</v>
      </c>
      <c r="C14" s="17"/>
      <c r="D14" s="17"/>
      <c r="E14" s="17"/>
      <c r="F14" s="17"/>
      <c r="G14" s="17"/>
      <c r="H14" s="17"/>
      <c r="I14" s="17"/>
      <c r="J14" s="233"/>
      <c r="K14" s="233"/>
      <c r="L14" s="233"/>
      <c r="M14" s="17"/>
    </row>
    <row r="15" spans="1:13" ht="15.5" customHeight="1" x14ac:dyDescent="0.35">
      <c r="A15" s="17"/>
      <c r="B15" s="17"/>
      <c r="C15" s="17"/>
      <c r="D15" s="17"/>
      <c r="E15" s="17"/>
      <c r="F15" s="17"/>
      <c r="G15" s="17"/>
      <c r="H15" s="20" t="str">
        <f>IF(J13="Not enough storage","The slurry storage capacity has been exceeded, consider options including, additional capacity, slurry export or additional water management","")</f>
        <v/>
      </c>
      <c r="I15" s="20"/>
      <c r="J15" s="233"/>
      <c r="K15" s="233"/>
      <c r="L15" s="233"/>
      <c r="M15" s="17"/>
    </row>
    <row r="16" spans="1:13" x14ac:dyDescent="0.35">
      <c r="A16" s="17"/>
      <c r="B16" s="25" t="s">
        <v>289</v>
      </c>
      <c r="C16" s="25" t="s">
        <v>290</v>
      </c>
      <c r="D16" s="38"/>
      <c r="E16" s="26" t="s">
        <v>287</v>
      </c>
      <c r="F16" s="17"/>
      <c r="G16" s="17"/>
      <c r="H16" s="20"/>
      <c r="I16" s="20"/>
      <c r="J16" s="233"/>
      <c r="K16" s="233"/>
      <c r="L16" s="233"/>
      <c r="M16" s="17"/>
    </row>
    <row r="17" spans="1:13" x14ac:dyDescent="0.35">
      <c r="A17" s="17"/>
      <c r="B17" s="1"/>
      <c r="C17" s="1"/>
      <c r="D17" s="38"/>
      <c r="E17" s="81">
        <f>PI()*B17*B17*(C17-0.3)</f>
        <v>0</v>
      </c>
      <c r="F17" s="17"/>
      <c r="G17" s="17"/>
      <c r="H17" s="20"/>
      <c r="I17" s="20"/>
      <c r="J17" s="233"/>
      <c r="K17" s="233"/>
      <c r="L17" s="233"/>
      <c r="M17" s="17"/>
    </row>
    <row r="18" spans="1:13" x14ac:dyDescent="0.35">
      <c r="A18" s="17"/>
      <c r="B18" s="17"/>
      <c r="C18" s="17"/>
      <c r="D18" s="39"/>
      <c r="E18" s="17"/>
      <c r="F18" s="17"/>
      <c r="G18" s="17"/>
      <c r="H18" s="20"/>
      <c r="I18" s="20"/>
      <c r="J18" s="233"/>
      <c r="K18" s="233"/>
      <c r="L18" s="233"/>
      <c r="M18" s="17"/>
    </row>
    <row r="19" spans="1:13" x14ac:dyDescent="0.35">
      <c r="A19" s="17"/>
      <c r="B19" s="17"/>
      <c r="C19" s="17"/>
      <c r="D19" s="17"/>
      <c r="E19" s="17"/>
      <c r="F19" s="17"/>
      <c r="G19" s="17"/>
      <c r="H19" s="17"/>
      <c r="I19" s="17"/>
      <c r="J19" s="233"/>
      <c r="K19" s="233"/>
      <c r="L19" s="233"/>
      <c r="M19" s="17"/>
    </row>
    <row r="20" spans="1:13" ht="15.5" customHeight="1" x14ac:dyDescent="0.35">
      <c r="A20" s="17"/>
      <c r="B20" s="230" t="s">
        <v>278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17"/>
    </row>
    <row r="21" spans="1:13" x14ac:dyDescent="0.35">
      <c r="A21" s="17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17"/>
    </row>
    <row r="22" spans="1:13" x14ac:dyDescent="0.35">
      <c r="A22" s="17"/>
      <c r="B22" s="161" t="s">
        <v>279</v>
      </c>
      <c r="C22" s="161"/>
      <c r="D22" s="161"/>
      <c r="E22" s="161"/>
      <c r="F22" s="17"/>
      <c r="G22" s="17"/>
      <c r="H22" s="17"/>
      <c r="I22" s="17"/>
      <c r="J22" s="17"/>
      <c r="K22" s="17"/>
      <c r="L22" s="17"/>
      <c r="M22" s="17"/>
    </row>
    <row r="23" spans="1:13" x14ac:dyDescent="0.35">
      <c r="A23" s="59"/>
      <c r="B23" s="232" t="s">
        <v>51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59"/>
    </row>
    <row r="24" spans="1:13" x14ac:dyDescent="0.35">
      <c r="A24" s="59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59"/>
    </row>
    <row r="25" spans="1:13" x14ac:dyDescent="0.35">
      <c r="A25" s="59"/>
      <c r="B25" s="59" t="s">
        <v>89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</sheetData>
  <sheetProtection algorithmName="SHA-512" hashValue="vR/uunYZhGyGfaYujgncU6K5r9kNckvKWdMsVajDmimXNmoMpD1BCJKGKz6o4NhTs2QvJ5oASPA0DzuIghECxQ==" saltValue="0fvHh8P+UgFHWaw1T6/RJA==" spinCount="100000" sheet="1" selectLockedCells="1"/>
  <mergeCells count="5">
    <mergeCell ref="B20:L21"/>
    <mergeCell ref="B6:D7"/>
    <mergeCell ref="B23:L24"/>
    <mergeCell ref="B22:E22"/>
    <mergeCell ref="J13:L19"/>
  </mergeCells>
  <hyperlinks>
    <hyperlink ref="B22" r:id="rId1" xr:uid="{7EF8C4EE-2813-4D49-869B-E17D1966F6E9}"/>
    <hyperlink ref="K1" r:id="rId2" location="Trosolwg!C5" display="../../Farming Connect/Workbook/Copy of Gweithlyfr Fferm - Rheoliadau Adnoddau Dwr (Rheoli Llygredd Amaethyddol) (Cymru) 2021 V2_.xlsx - Trosolwg!C5" xr:uid="{490C18A6-69A4-40C3-9436-28D8DCCC60A8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15F170211E434C93A736543666F688" ma:contentTypeVersion="12" ma:contentTypeDescription="Create a new document." ma:contentTypeScope="" ma:versionID="e887b45e1a917d44e7482daac3916150">
  <xsd:schema xmlns:xsd="http://www.w3.org/2001/XMLSchema" xmlns:xs="http://www.w3.org/2001/XMLSchema" xmlns:p="http://schemas.microsoft.com/office/2006/metadata/properties" xmlns:ns3="52b571ab-1c57-44cd-b9db-d3085f02c05b" xmlns:ns4="93627077-9d01-42b4-ad42-6a7ecd11ea2e" targetNamespace="http://schemas.microsoft.com/office/2006/metadata/properties" ma:root="true" ma:fieldsID="037aa4c3f1d55be0fbc018d4e28a3c53" ns3:_="" ns4:_="">
    <xsd:import namespace="52b571ab-1c57-44cd-b9db-d3085f02c05b"/>
    <xsd:import namespace="93627077-9d01-42b4-ad42-6a7ecd11ea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571ab-1c57-44cd-b9db-d3085f02c0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27077-9d01-42b4-ad42-6a7ecd11ea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metadata xmlns="http://www.objective.com/ecm/document/metadata/FF3C5B18883D4E21973B57C2EEED7FD1" version="1.0.0">
  <systemFields>
    <field name="Objective-Id">
      <value order="0">A43277741</value>
    </field>
    <field name="Objective-Title">
      <value order="0">Gweithlyfr Fferm - Rheoliadau Adnoddau Dwr (Rheoli Llygredd Amaethyddol) (Cymru) 2021 V2</value>
    </field>
    <field name="Objective-Description">
      <value order="0"/>
    </field>
    <field name="Objective-CreationStamp">
      <value order="0">2022-12-12T15:11:13Z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2022-12-12T16:43:04Z</value>
    </field>
    <field name="Objective-Owner">
      <value order="0">Walters, Matthew (CCRA - ERA - Agriculture Sustainable Development)</value>
    </field>
    <field name="Objective-Path">
      <value order="0">Objective Global Folder:#Business File Plan:WG Organisational Groups:NEW - Post April 2022 - Climate Change &amp; Rural Affairs:Climate Change &amp; Rural Affairs (CCRA) - Agriculture Sustainability &amp; Development:1 - Save:Agri Environment Policy:Nitrate Vulnerable Zones:Farm Development Division - Sustainable Land Management Policy - Nitrate Vulnerable Zone (NVZ) Implementation File - 2012-2013:Workbook and Guidance 2017-2020</value>
    </field>
    <field name="Objective-Parent">
      <value order="0">Workbook and Guidance 2017-2020</value>
    </field>
    <field name="Objective-State">
      <value order="0">Being Edited</value>
    </field>
    <field name="Objective-VersionId">
      <value order="0">vA82609298</value>
    </field>
    <field name="Objective-Version">
      <value order="0">1.1</value>
    </field>
    <field name="Objective-VersionNumber">
      <value order="0">3</value>
    </field>
    <field name="Objective-VersionComment">
      <value order="0"/>
    </field>
    <field name="Objective-FileNumber">
      <value order="0">qA1005285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2C3554-9D7C-476E-8EC9-98C7CE4BE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b571ab-1c57-44cd-b9db-d3085f02c05b"/>
    <ds:schemaRef ds:uri="93627077-9d01-42b4-ad42-6a7ecd11ea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3.xml><?xml version="1.0" encoding="utf-8"?>
<ds:datastoreItem xmlns:ds="http://schemas.openxmlformats.org/officeDocument/2006/customXml" ds:itemID="{BD708CAE-CAA3-4B65-B62B-9D538FEDD33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4672AA7-D13A-4565-A19C-08EF92792591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93627077-9d01-42b4-ad42-6a7ecd11ea2e"/>
    <ds:schemaRef ds:uri="52b571ab-1c57-44cd-b9db-d3085f02c05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Trosolwg</vt:lpstr>
      <vt:lpstr>1.1Terfyn N y daliad </vt:lpstr>
      <vt:lpstr>1.2 Cyfanswm N wedi'i gynhyrchu</vt:lpstr>
      <vt:lpstr>1.3 Tail wedi'i fewngludo</vt:lpstr>
      <vt:lpstr>1.4 Tail wedi'i allforio</vt:lpstr>
      <vt:lpstr>2.1 Slyri (ddim yn cynnwys moch</vt:lpstr>
      <vt:lpstr>2.2 &amp; 2.3 Dwr ychwanegol</vt:lpstr>
      <vt:lpstr>2.5 Slyri Moch</vt:lpstr>
      <vt:lpstr>2.6 Capasiti Storio Slyri</vt:lpstr>
      <vt:lpstr>2.7 Tail Dofednod</vt:lpstr>
      <vt:lpstr>3.1 Gofynion optimaidd N ycnwd </vt:lpstr>
      <vt:lpstr>3.2 N sydd ar gael</vt:lpstr>
      <vt:lpstr>3.3 N gweithgynhyrchwyd</vt:lpstr>
      <vt:lpstr>3.4 Cofnod o wrtaith N</vt:lpstr>
      <vt:lpstr>5.1 % Nitrogen ar gael </vt:lpstr>
      <vt:lpstr>4.1 </vt:lpstr>
      <vt:lpstr>âr</vt:lpstr>
      <vt:lpstr>Crop</vt:lpstr>
      <vt:lpstr>Porfa</vt:lpstr>
      <vt:lpstr>Type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Walters, Matthew (ESNR-APD)</dc:creator>
  <cp:lastModifiedBy>MorganO1</cp:lastModifiedBy>
  <dcterms:created xsi:type="dcterms:W3CDTF">2020-07-06T13:46:04Z</dcterms:created>
  <dcterms:modified xsi:type="dcterms:W3CDTF">2022-12-13T09:46:47Z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0x010100A215F170211E434C93A736543666F688</vt:lpwstr>
  </property>
  <property fmtid="{D5CDD505-2E9C-101B-9397-08002B2CF9AE}" pid="3" name="Objective-Id">
    <vt:lpwstr>A43277741</vt:lpwstr>
  </property>
  <property fmtid="{D5CDD505-2E9C-101B-9397-08002B2CF9AE}" pid="4" name="Objective-Title">
    <vt:lpwstr>Gweithlyfr Fferm - Rheoliadau Adnoddau Dwr (Rheoli Llygredd Amaethyddol) (Cymru) 2021 V2</vt:lpwstr>
  </property>
  <property fmtid="{D5CDD505-2E9C-101B-9397-08002B2CF9AE}" pid="5" name="Objective-Description">
    <vt:lpwstr/>
  </property>
  <property fmtid="{D5CDD505-2E9C-101B-9397-08002B2CF9AE}" pid="6" name="Objective-CreationStamp">
    <vt:filetime>2022-12-12T15:11:18Z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2022-12-12T16:43:40Z</vt:filetime>
  </property>
  <property fmtid="{D5CDD505-2E9C-101B-9397-08002B2CF9AE}" pid="10" name="Objective-ModificationStamp">
    <vt:filetime>2022-12-12T16:43:40Z</vt:filetime>
  </property>
  <property fmtid="{D5CDD505-2E9C-101B-9397-08002B2CF9AE}" pid="11" name="Objective-Owner">
    <vt:lpwstr>Walters, Matthew (CCRA - ERA - Agriculture Sustainable Development)</vt:lpwstr>
  </property>
  <property fmtid="{D5CDD505-2E9C-101B-9397-08002B2CF9AE}" pid="12" name="Objective-Path">
    <vt:lpwstr>Objective Global Folder:#Business File Plan:WG Organisational Groups:NEW - Post April 2022 - Climate Change &amp; Rural Affairs:Climate Change &amp; Rural Affairs (CCRA) - Agriculture Sustainability &amp; Development:1 - Save:Agri Environment Policy:Nitrate Vulnerable Zones:Farm Development Division - Sustainable Land Management Policy - Nitrate Vulnerable Zone (NVZ) Implementation File - 2012-2013:Workbook and Guidance 2017-2020:</vt:lpwstr>
  </property>
  <property fmtid="{D5CDD505-2E9C-101B-9397-08002B2CF9AE}" pid="13" name="Objective-Parent">
    <vt:lpwstr>Workbook and Guidance 2017-2020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vA82609298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