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60" windowHeight="12580" tabRatio="777" activeTab="0"/>
  </bookViews>
  <sheets>
    <sheet name="Cynnwys" sheetId="1" r:id="rId1"/>
    <sheet name="Tabl_1a" sheetId="2" r:id="rId2"/>
    <sheet name="Tabl_1b" sheetId="3" r:id="rId3"/>
    <sheet name="Tabl_1c" sheetId="4" r:id="rId4"/>
    <sheet name="Tabl_2a" sheetId="5" r:id="rId5"/>
    <sheet name="Tabl_2b" sheetId="6" r:id="rId6"/>
    <sheet name="Tabl_2c" sheetId="7" r:id="rId7"/>
    <sheet name="Tabl_3" sheetId="8" r:id="rId8"/>
    <sheet name="Tabl_4a" sheetId="9" r:id="rId9"/>
    <sheet name="Tabl_4b" sheetId="10" r:id="rId10"/>
    <sheet name="Tabl_4c" sheetId="11" r:id="rId11"/>
    <sheet name="Tabl_4d" sheetId="12" r:id="rId12"/>
    <sheet name="Tabl_5" sheetId="13" r:id="rId13"/>
    <sheet name="Tabl_6" sheetId="14" r:id="rId14"/>
    <sheet name="Tabl_7" sheetId="15" r:id="rId15"/>
    <sheet name="Tabl_8" sheetId="16" r:id="rId16"/>
    <sheet name="Nodiadau" sheetId="17" r:id="rId17"/>
  </sheets>
  <definedNames>
    <definedName name="_Order1" hidden="1">255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<sst xmlns="http://schemas.openxmlformats.org/spreadsheetml/2006/main" count="759" uniqueCount="389">
  <si>
    <t>Gwynedd</t>
  </si>
  <si>
    <t>Conwy</t>
  </si>
  <si>
    <t>Powys</t>
  </si>
  <si>
    <t>Ceredigion</t>
  </si>
  <si>
    <t>Rhondda Cynon Taf</t>
  </si>
  <si>
    <t>Blaenau Gwent</t>
  </si>
  <si>
    <t>Torfaen</t>
  </si>
  <si>
    <t>Ynys Môn</t>
  </si>
  <si>
    <t>Sir Ddinbych</t>
  </si>
  <si>
    <t>Sir y Fflint</t>
  </si>
  <si>
    <t>Wrecsam</t>
  </si>
  <si>
    <t>Sir Benfro</t>
  </si>
  <si>
    <t>Sir Gaerfyrddin</t>
  </si>
  <si>
    <t>Abertawe</t>
  </si>
  <si>
    <t>Castell-nedd Port Talbot</t>
  </si>
  <si>
    <t>Pen-y-bont ar Ogwr</t>
  </si>
  <si>
    <t>Bro Morgannwg</t>
  </si>
  <si>
    <t>Merthyr Tudful</t>
  </si>
  <si>
    <t>Caerffili</t>
  </si>
  <si>
    <t>Sir Fynwy</t>
  </si>
  <si>
    <t>Casnewydd</t>
  </si>
  <si>
    <t>Caerdydd</t>
  </si>
  <si>
    <t>Cyfanswm Awdurdodau Unedol</t>
  </si>
  <si>
    <t>Awdurdod Unedol</t>
  </si>
  <si>
    <t>Newid fel canran</t>
  </si>
  <si>
    <t>Rheng</t>
  </si>
  <si>
    <t>Lwfans Atgyweiriadau Mawr</t>
  </si>
  <si>
    <t>Dechrau'n Deg</t>
  </si>
  <si>
    <t>Llwybrau Diogel Mewn Cymunedau</t>
  </si>
  <si>
    <t>Newid</t>
  </si>
  <si>
    <t>Cyfanswm</t>
  </si>
  <si>
    <t>Tabl 2c: Cydrannau Cyllid Cyfalaf Asesiad o Wariant Safonol (SSA), yn ôl Awdurdod Unedol</t>
  </si>
  <si>
    <t xml:space="preserve">Cyfanswm Cyllid Cyfalaf Asesiad of Wariant Safonol </t>
  </si>
  <si>
    <t>Gwasanaethau Ysgolion</t>
  </si>
  <si>
    <t>Addysg - Arall</t>
  </si>
  <si>
    <t>Gwasanaethau Cymdeithasol Personol</t>
  </si>
  <si>
    <t>Ffyrdd a thrafnidiaeth</t>
  </si>
  <si>
    <t>Tân</t>
  </si>
  <si>
    <t>Grant Amddifadedd</t>
  </si>
  <si>
    <t>Cynlluniau Gostyngiadau'r Dreth Gyngor</t>
  </si>
  <si>
    <t>Cyllid Dyledion</t>
  </si>
  <si>
    <t>Asesiad o Wariant Safonol</t>
  </si>
  <si>
    <t>Grant Cynnal Refeniw</t>
  </si>
  <si>
    <t>Cyfraddau annomestig wedi eu hailddosbarthu</t>
  </si>
  <si>
    <t>Gwasanaeth</t>
  </si>
  <si>
    <t>Addysgu meithrin ac mewn ysgolion cynradd, a gwasanaethau eraill</t>
  </si>
  <si>
    <t>Addysgu mewn ysgolion uwchradd, a gwasanaethau eraill</t>
  </si>
  <si>
    <t>Addysg arbennig</t>
  </si>
  <si>
    <t>Gwasanaethau cludiant ysgolion uwchradd</t>
  </si>
  <si>
    <t>Prydau ysgol</t>
  </si>
  <si>
    <t>Gwasanaethau cludiant meithrin ac ysgolion cynradd</t>
  </si>
  <si>
    <t>Addysg oedolion ac addysg barhaus - trafnidiaeth</t>
  </si>
  <si>
    <t>Addysg oedolion ac addysg barhaus</t>
  </si>
  <si>
    <t>Gwasanaethau ieuenctid</t>
  </si>
  <si>
    <t>Gweinyddu addysg</t>
  </si>
  <si>
    <t>Gofal preswyl a gofal cartref i oedolion hŷn</t>
  </si>
  <si>
    <t>Gwasanaethau cymdeithasol personol i oedolion iau</t>
  </si>
  <si>
    <t>Plant a phobl ifanc</t>
  </si>
  <si>
    <t>Gweinyddu Gwasanaethau Cymdeithasol Personol</t>
  </si>
  <si>
    <t>Cynnal a chadw ffyrdd</t>
  </si>
  <si>
    <t>Goleuadau stryd</t>
  </si>
  <si>
    <t>Cymorth refeniw trafnidiaeth gyhoeddus</t>
  </si>
  <si>
    <t>Tocynnau Teithio Rhatach</t>
  </si>
  <si>
    <t>Addysg diogelwch ar y ffyrdd a llwybrau diogel</t>
  </si>
  <si>
    <t>Gwasnaethau Eraill</t>
  </si>
  <si>
    <t>Hamdden</t>
  </si>
  <si>
    <t>Gwaredu sbwriel</t>
  </si>
  <si>
    <t>Casglu sbwriel</t>
  </si>
  <si>
    <t>Gweinyddu cyffredinol</t>
  </si>
  <si>
    <t>Gwasanaethau eraill</t>
  </si>
  <si>
    <t>Glanhau Strydoedd</t>
  </si>
  <si>
    <t>Gwasanaethau Llyfrgell</t>
  </si>
  <si>
    <t>Iechyd yr amgylchedd arall ac iechyd porthladdoedd</t>
  </si>
  <si>
    <t>Gweinyddu’r dreth gyngor</t>
  </si>
  <si>
    <t>Tai nad ydynt yn rhai’r Cyfrif Refeniw Tai</t>
  </si>
  <si>
    <t>Gwasanaethau Diwylliannol</t>
  </si>
  <si>
    <t>Datblygu Economaidd</t>
  </si>
  <si>
    <t>Cynllunio</t>
  </si>
  <si>
    <t>Diogelu defnyddwyr</t>
  </si>
  <si>
    <t>Diogelwch bwyd</t>
  </si>
  <si>
    <t>Cofrestru Etholiadol</t>
  </si>
  <si>
    <t>Cynllun Gostyngiadau’r  Dreth Gyngor – Cymhorthdal  Gweinyddu</t>
  </si>
  <si>
    <t>Parciau Cenedlaethol</t>
  </si>
  <si>
    <t>Diogelu'r arfordir</t>
  </si>
  <si>
    <t>Draenio</t>
  </si>
  <si>
    <t>Mynwentydd ac amlosgfeydd</t>
  </si>
  <si>
    <t>Y Grant Amddifadedd</t>
  </si>
  <si>
    <t>Cynllun Gostyngiadau’r Dreth Gyngor</t>
  </si>
  <si>
    <t>Ariannu Dyledion</t>
  </si>
  <si>
    <t>Ariannu Asedau</t>
  </si>
  <si>
    <t>Menter Fenthyca Llywodraeth Leol - Gwella Priffyrdd</t>
  </si>
  <si>
    <t>Menter Fenthyca Llywodraeth Leol - Ysgolion yr 21ain ganrif</t>
  </si>
  <si>
    <t>Cyfanswm Asesiad o Wariant Safonol (SSA)</t>
  </si>
  <si>
    <t>Gofal nyrsio a ariennir gan y GIG</t>
  </si>
  <si>
    <t>Y Rhaglen Rheoli Risgiau Arfordirol</t>
  </si>
  <si>
    <t>Dim cyfrifoldebau newydd</t>
  </si>
  <si>
    <t>100% sylfaen drethu wedi'i addasu</t>
  </si>
  <si>
    <t>Newid Setliad Refeniw Llywodraeth gwirioneddol fel canran</t>
  </si>
  <si>
    <t>Budd-daliadau &amp; CTRS</t>
  </si>
  <si>
    <t>TBC</t>
  </si>
  <si>
    <t>2022-23</t>
  </si>
  <si>
    <t>Ffi glwyd</t>
  </si>
  <si>
    <t>Mae'r daflen waith hon yn cynnwys un tabl. Mae rhai celloedd yn cyfeirio at nodiadau sydd ar gael ar y daflen waith nodiadau.</t>
  </si>
  <si>
    <t>Cynllun Allanol Cyfun Terfynol y pen (£) [Nodyn 2]</t>
  </si>
  <si>
    <t>o hwnnw: Grant  Cyfalaf Cyffredinol [Nodyn 4]</t>
  </si>
  <si>
    <t>o hwnnw: Benthyca â chymorth heb ei neilltuo [Nodyn 5]</t>
  </si>
  <si>
    <t>Mae'r USB yn deillio o dynnu dyraniadau'r Grant Cyfalaf Cyffredinol o'r Cyllid Cyfalaf Cyffredinol.</t>
  </si>
  <si>
    <t>Grantiau cyllid cyfalaf ar gyfer llysoedd ynadon a'r gwasanaeth prawf</t>
  </si>
  <si>
    <t>Cyllid cyfalaf ar gyfer y ddyled dybiannol: Ad-dalu</t>
  </si>
  <si>
    <t>Cyllid cyfalaf ar gyfer y ddyled dybiannol: Llog</t>
  </si>
  <si>
    <t>Mae’r cyfansymiau sector hyn yn yr Asesiad o Wariant Safonol yn destun nifer o addasiadau a nodir yn Nhabl 6.</t>
  </si>
  <si>
    <t xml:space="preserve">Mae rhewi'r cwareli wedi'u troi ymlaen. I ddiffodd rhewi'r cwareli dewiswch y rhuban ‘Gweld’ yna ‘Rhwi'r Cwareli’ yna ‘Dadrewi Cwareli’ neu defnyddiwch [Alt W, F]. </t>
  </si>
  <si>
    <t xml:space="preserve">Cyfanswm y grant cymorth refeniw a chyfraddau annomestig wedi eu hailddosbarthu ac ychwanegiad cyllid. </t>
  </si>
  <si>
    <t>Newidiadau i’r sylfaen ar sail cyfatebol</t>
  </si>
  <si>
    <t>Trosglwyddiadau i mewn/allan: Y Rhaglen Rheoli Risgiau Arfordirol</t>
  </si>
  <si>
    <t>Noder: Mae'r Cyllid Allanol Cyfun a gyhoeddwyd yn destun i addasiad er mwyn ei wneud yn sylfaen addas ar gyfer y cyfrifiad ychwanegiad cyllid.Caiff ei addasu ar gyfer arian a drosglwyddir i mewn o £18.585m, a fynegir ym mhrisiau 2021-22.</t>
  </si>
  <si>
    <t>Mae hyn yn cynnwys diweddaru'r diweddaraf: lefelau treth gyngor, sylfaen treth gosod treth, rhyddhad NNDR dewisol a chanran codiad treth y cyngor.</t>
  </si>
  <si>
    <t xml:space="preserve">Dadrewi set ddata eFSM o gyfartaledd tair blynedd i ddefnyddio cyfartaledd pedair blynedd o ddata 2021, 2018, 2017, 2016. </t>
  </si>
  <si>
    <t xml:space="preserve">Diweddaru data cyfrifiad ysgol blynyddol lefel disgyblion hyd at 2021, ac eithrio prydau ysgol am ddim. </t>
  </si>
  <si>
    <t>Mae hyn yn cynnwys diweddaru gweddill y dangosyddion data nad ydynt wedi'u cynnwys yn unrhyw un o'r colofnau eraill megis: data goleuadau stryd, arwynebedd tir, llongau a llawer o rai eraill.</t>
  </si>
  <si>
    <t xml:space="preserve">Mae'r data alldro refeniw wedi'i rewi ar werthoedd 2019-20, ond oherwydd diwygiadau mae'r data wedi'i ddiwygio ychydig ers setliad 2021-22. </t>
  </si>
  <si>
    <t>Dyma'r flwyddyn olaf o gyflwyno fesul cam. Dangosir y dull gweithredu yn adroddiad yr Is-grŵp Dosbarthu 2019: https://gov.wales/sites/default/files/publications/2020-02/paper-24-september-2019.pdf.</t>
  </si>
  <si>
    <t xml:space="preserve">Mae hyn yn adlewyrchu newid i'r fethodoleg cyfradd gyfun a fydd yn cael ei gyflwyno fesul cam dros 4 blynedd. Gellir gweld manylion y newid hwn yn adroddiad is-grŵp dosbarthu 2021. </t>
  </si>
  <si>
    <t xml:space="preserve">Mae hyn yn cymharu'r gwahaniaeth o'r newidiadau ynysig yng ngholofn P, i'r cyllid allanol cyfanredol wedi'i addasu o swm colofnau C a D. </t>
  </si>
  <si>
    <t>Mae'r golofn hon yn cymharu'r gwahaniaeth rhwng y newid canrannol gwirioneddol a'r newid canrannol ynysig. Mae'n annhebygol y bydd hyn yn sero oherwydd synergedd y newidynnau yng ngholofnau E i O yn yr anheddiad gwirioneddol.</t>
  </si>
  <si>
    <t>2023-24</t>
  </si>
  <si>
    <t>2024-25</t>
  </si>
  <si>
    <t>Addysg - Arall (o rain isod)</t>
  </si>
  <si>
    <t>Gwasanaethau Ysgolion (o rain isod)</t>
  </si>
  <si>
    <t>Gwasanaethau cymdeithasol personol (o rain isod)</t>
  </si>
  <si>
    <t>Ffyrdd a Thrafnidiaeth (o rain isod)</t>
  </si>
  <si>
    <t>Y Gwasanaeth Tân (o rain isod)</t>
  </si>
  <si>
    <t>Asesiad o Wariant Safonol (SSA) ddim yn gyfredol (o rain isod)</t>
  </si>
  <si>
    <t>Cyfanswm Newid Hinsawdd (o'r rhain isod)</t>
  </si>
  <si>
    <t>Y Gronfa Teithio Llesol</t>
  </si>
  <si>
    <t>Prisiau Siwrneiau Consesiynol Gorfodol</t>
  </si>
  <si>
    <t>Y Gronfa Trafnidaeth Leol</t>
  </si>
  <si>
    <t>Grant Tai Cymdeithasol</t>
  </si>
  <si>
    <t>Y Gronfa Ffyrdd Cydnerth</t>
  </si>
  <si>
    <t>Cyllid Pontio at yr Economi Gylchol a Cherbydau Allyriadau Isel Iawn</t>
  </si>
  <si>
    <t>Trawsnewid Cerbydau Allyriadau Isel Iawn</t>
  </si>
  <si>
    <t>Y Grant Diogelwch ar y Ffyrdd</t>
  </si>
  <si>
    <t xml:space="preserve">Grant Galluogi Adnoddau Naturiol a Lles yng Nghymru [Nodyn 7] </t>
  </si>
  <si>
    <t>Cyfanswm Cyllid a Llywodraeth Leol (o'r rhain isod)</t>
  </si>
  <si>
    <t>Datgarboneiddio Llywodraeth Leol</t>
  </si>
  <si>
    <t>Cyfanswm Y Gymraeg ac Addysg (o'r rhain isod)</t>
  </si>
  <si>
    <t>Y Grant Cyfalaf Addysg Cyfrwng Cymraeg</t>
  </si>
  <si>
    <t>Canolfannau Cymunedol</t>
  </si>
  <si>
    <t>Cyfanswm Yr Economi (o'r rhain isod)</t>
  </si>
  <si>
    <t>Bargen Ddinesig Prifddinas-Ranbarth Caerdydd</t>
  </si>
  <si>
    <t>Rhaglen y Cymoedd Technoleg</t>
  </si>
  <si>
    <t>Bargen Twf Canolbarth Cymru</t>
  </si>
  <si>
    <t>Cyfanswm Iechyd a Gwasanaethau Cymdeithasol (o'r rhain isod)</t>
  </si>
  <si>
    <t>Cyfanswm Cyfiawnder Cymdeithasol a Phartneriaeth Gymdeithasol (o'r rhain isod)</t>
  </si>
  <si>
    <t>Grant Adnewyddu Safleoedd Sipsiwn a Theithwyr</t>
  </si>
  <si>
    <t>Grant Llety Gwasgaru Trais yn erbyn Menywod, Cam-drin Domestig a Thrais Rhywiol</t>
  </si>
  <si>
    <t>Trais yn Erbyn Menywod, Cam-drin Domestig a Thrais Rhywiol</t>
  </si>
  <si>
    <t>Cyfanswm Y Celfyddydau a Chwaraeon a’r Prif Chwip (o'r rhain isod)</t>
  </si>
  <si>
    <t>Cyfanswm Iechyd Meddwl a Llesiant (o'r rhain isod)</t>
  </si>
  <si>
    <t>Cronfa Weithredu ar gyfer Camddefnyddio Sylweddau</t>
  </si>
  <si>
    <t>Mae'r wybodaeth a welir uchod yn dangos cyfanswm pob grant: efallai bydd rhai grantiau yn cael eu rhannu rhwng awdurdodau lleol a chyrff eraill. Mae'n bwysig nodi mai dangosol yn unig yw'r symiau ar gyfer y dyfodol ar hyn o bryd a'u bod yn debygol o newid. Mater i'r maes polisi perthnasol yw rhoi gwybod yn ffurfiol am ddyraniadau grant.</t>
  </si>
  <si>
    <t>Grant yn dod i ben 2022-23</t>
  </si>
  <si>
    <t xml:space="preserve">Mae'n cynnwys Deddf Grantiau Adeiladau Hanesyddol 1953, Deddf Grantiau Adeiladau Hanesyddol 1990, Grantiau Henebion, Grantiau i Berchnogion, Grantiau Cofebau Rhyfel a Chytundebau Rheoli. </t>
  </si>
  <si>
    <t xml:space="preserve"> Mae'r rhaglenni'n rhan o Grant Addysg Awdurdodau Lleol</t>
  </si>
  <si>
    <t xml:space="preserve">Defnyddir y rhyddhad i leihau biliau trethdalwyr yn unig ac mae'n disodli'r incwm y byddai awdurdodau fel arall yn ei gasglu gan drethdalwyr cymwys. </t>
  </si>
  <si>
    <t xml:space="preserve">Mae'r cyllid cyfalaf cyffredinol wedi ei rannu i Fenthyca â Chymorth Heb ei Neilltuo (USB) a Grant Cyfalaf Cyffredinol. </t>
  </si>
  <si>
    <t>Mae Grant Cyfalaf Cyffredinol yn cael ei ddosbarthu yn gymesur â'r Cyllid Cyfalaf Cyffredinol ar gyfer yr elfen.</t>
  </si>
  <si>
    <t>Tabl 1a: Newid mewn Cyllid Allanol Cyfun (AEF), wedi’i addasu ar gyfer trosglwyddiadau, yn ôl Awdurdod Unedol</t>
  </si>
  <si>
    <t>Tabl 1b: Newid mewn Cyllid Allanol Cyfun (AEF) ynghyd ag ychwanegiad cyllid, heb ei addasu ar gyfer trosglwyddiadau, yn ôl awdurdod unedol</t>
  </si>
  <si>
    <t>Tabl 3: Cyfrifoldebau Newydd, yn ôl Awdurdod Unedol</t>
  </si>
  <si>
    <t>Tabl 4a: Cymhariaeth o gyfanswm Asesiad o Wariant Safonol (SSA), yn ôl Awdurdod Unedol</t>
  </si>
  <si>
    <t>SEREN</t>
  </si>
  <si>
    <t>Hybu a Hyrwyddo Defnydd y Gymraeg</t>
  </si>
  <si>
    <t>Y Grant Cynnal Gwasnaethau Bysiau</t>
  </si>
  <si>
    <t>Awdurdod Harbwr Caerdydd</t>
  </si>
  <si>
    <t>Y Grant Diogelwch Ffyrdd</t>
  </si>
  <si>
    <t>Y Grant Tai Fforddiadwy</t>
  </si>
  <si>
    <t>Gweithredu mesurau i fynd i'r afael ag allyriadau nitrogen deuocsid</t>
  </si>
  <si>
    <t>Swyddogion Galluogi Tai Gwledig</t>
  </si>
  <si>
    <t>Cyfasnwm Iechyd a Gwasanaethau Cymdeithasol (o'r rhain isod)</t>
  </si>
  <si>
    <t>Cynnig Gofal Plant</t>
  </si>
  <si>
    <t>Rhaglen Drawsnewid Integreiddio'r Blynyddoedd Cynnar</t>
  </si>
  <si>
    <t>Gwasanaethau Mabwysiadu</t>
  </si>
  <si>
    <t>Y Dull Cenedlaethol ar gyfer Eiriolaeth Statudol i Blant a Phobl Ifanc</t>
  </si>
  <si>
    <t>Cronfa Unigrwydd ac Arwahanrwydd Cymdeithasol Cymunedau Cysylltiedig</t>
  </si>
  <si>
    <t>Gweithredu'r Fframwaith Perfformiad a Gwella</t>
  </si>
  <si>
    <t>Cynnal Gweithdrefnau Diogelu Cymru</t>
  </si>
  <si>
    <t>Cydlyniant Cymunedol</t>
  </si>
  <si>
    <t>Grant Diwrnod Lluoedd Arfog</t>
  </si>
  <si>
    <t>Cyfanswm Materion Gwledig a Gogledd Cymru, a'r Trefnydd (o'r rhian isod)</t>
  </si>
  <si>
    <t>Ariannu Fframwaith Iechyd a Lles Anifeiliad Awdurdodau Lleol</t>
  </si>
  <si>
    <t>Enw Portffolio a Grant</t>
  </si>
  <si>
    <t>Tabl 7: Rhestr a symiau amcangyfrifedig o Grantiau ar gyfer gyfan Cymru</t>
  </si>
  <si>
    <t>Tabl 2b: Setliad cyfalaf llywodraeth leol, yn ôl portffolio gweinidogol</t>
  </si>
  <si>
    <t>Mae hyn yn cynnwys cyllid ar gyfer trosglwyddiadau ar werthoedd 2022-23.</t>
  </si>
  <si>
    <t xml:space="preserve">Mae hyn yn dangos effaith ariannol gronnus y newidiadau ynysig a ddangosir yng ngholofnau E i O. </t>
  </si>
  <si>
    <t>Cyllid Allanol Cyfun Dros Dro 2023-24</t>
  </si>
  <si>
    <t>Cyllid Allanol Cyfun Terfynol 2022-23 [Nodyn 1]</t>
  </si>
  <si>
    <t>Cynllun Allanol Cyfun cyllid terfynol 2023-24 (£000)</t>
  </si>
  <si>
    <t>Cyllid Cyfalaf Cyffredinol 2023-24 [Nodyn 3]</t>
  </si>
  <si>
    <t>Asesiad o Wariant Safonol dros dro 2023-24</t>
  </si>
  <si>
    <t>Asesiad o wariant safonol 2022-23, fel yn Adroddiad Cyllid Llywodraeth Leol, heb ei addasu ar gyfer newidiadau i'r gwaelodlin.</t>
  </si>
  <si>
    <t>Gan ddefnyddio ffigurau cyfwerth Band D 2023-24 o'r ffurflenni CT1 a ddaeth i law erbyn 28/11/2022</t>
  </si>
  <si>
    <t>Cyllid Allanol Cyfun 2022-23 wedi'i gyhoeddi</t>
  </si>
  <si>
    <t>Cyllid Allanol Cyfun 2022-23 wedi'i addasu gyda'r sylfaen drethu</t>
  </si>
  <si>
    <t>Cyllid Allanol Cyfun 2022-23 wedi'i addasu</t>
  </si>
  <si>
    <t>Tabl 8: Mae'r tabl yn ynysu effaith unigol diweddaru rhai elfennau o fformiwla 2022-23 drwy defnyddio y 2023-24 data.</t>
  </si>
  <si>
    <t>Trosglwyddiadau ar werthoedd 2022-23</t>
  </si>
  <si>
    <t>Tabl 1c: Cyllid Allanol Cyfun (AEF), yn ôl Awdurdod Unedol, 2023-24</t>
  </si>
  <si>
    <t>Tabl 2a: Dadansoddiad o'r Cyllid Cyfalaf Cyffredinol (GCF), yn ôl Awdurdod Unedol, 2023-24</t>
  </si>
  <si>
    <t>Tabl 4b: Cyfansymiau sector yr Asesiadau Gwariant Safonol (SSA), wedi’i addasu ar gyfer trosglwyddiadau, yn ôl Awdurdod Unedol, 2022-23</t>
  </si>
  <si>
    <t>Tabl 4c: Cyfansymiau sector yr Asesiadau Gwariant Safonol (SSA), yn ôl Awdurdod Unedol, 2023-24</t>
  </si>
  <si>
    <t>Tabl 5: Manylion Prif Gyllid Cynghorau, yn ôl Awdurdod Unedol, 2023-24</t>
  </si>
  <si>
    <t>Tabl 6: Newidiadau i sylfaen Cyllid Allanol Cyfun (AEF) 2023-24, yn ôl Awdurdod Unedol</t>
  </si>
  <si>
    <t>Setliad Refeniw Dros Dro Llywodraeth Leol Cymru 2023-2024</t>
  </si>
  <si>
    <t>Tabl 4d: Asesiadau ar sail Dangosyddion Gwasanaethau (IBAs), yn ôl Awdurdod Unedol, 2023-24</t>
  </si>
  <si>
    <t>Gallai'r Cyllid Allanol Cyfun terfynol 2022-23 sydd wedi'i gyhoeddi ei addasu fel y nodir yn Nhabl 6</t>
  </si>
  <si>
    <t>Tabl 8: Mae'r tabl yn ynysu effaith unigol diweddaru rhai elfennau o fformiwla 2022-23 drwy defnyddio data 2023-24</t>
  </si>
  <si>
    <t>Metro</t>
  </si>
  <si>
    <t>Arfor 2</t>
  </si>
  <si>
    <r>
      <t xml:space="preserve">Tabl 2b: Setliad cyfalaf llywodraeth leol, yn ôl portffolio gweinidogol (£000) </t>
    </r>
    <r>
      <rPr>
        <b/>
        <sz val="15"/>
        <color indexed="8"/>
        <rFont val="Arial"/>
        <family val="2"/>
      </rPr>
      <t>[Nodyn 6]</t>
    </r>
  </si>
  <si>
    <t xml:space="preserve">Mae'r daflen waith hon yn cynnwys un tabl. Mae rhai celloedd yn cyfeirio at nodiadau sydd ar gael ar y daflen waith nodiadau.     </t>
  </si>
  <si>
    <r>
      <t>Prydau Ysgol Am Ddim Gynradd Cynhwysol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 </t>
    </r>
  </si>
  <si>
    <t xml:space="preserve">Cyllid Cyfalaf Anghenion Dysgu Ychwanegol </t>
  </si>
  <si>
    <t>Model Buddsoddi Cydfuddiannol  - Cyfalaf</t>
  </si>
  <si>
    <t xml:space="preserve">Grant Cyfalaf Maint Dosbarthiadau Babanod </t>
  </si>
  <si>
    <t>Rhaglen Gyfalaf Trawsnewid Trefi</t>
  </si>
  <si>
    <t xml:space="preserve">Rheoli Perygl Llifogydd ac Erydu Arfordirol </t>
  </si>
  <si>
    <t>Y Rhaglen Ôl-osod er mwyn Optimeiddio</t>
  </si>
  <si>
    <t>Sector Cymdeithasol Grant Cyfalaf</t>
  </si>
  <si>
    <t>Grant Diogelwch Ffyrdd 20mya</t>
  </si>
  <si>
    <t>Cronfa Isadeiledd Bysiau</t>
  </si>
  <si>
    <t xml:space="preserve">HWYLUSO – Y Cynllun Addasiadau Gwell </t>
  </si>
  <si>
    <t xml:space="preserve">Y Rhaglen Rheoli Risgiau Arfordirol </t>
  </si>
  <si>
    <r>
      <t>Cronfa Tir ac Adeiladau</t>
    </r>
    <r>
      <rPr>
        <b/>
        <sz val="12"/>
        <color indexed="8"/>
        <rFont val="Arial"/>
        <family val="2"/>
      </rPr>
      <t xml:space="preserve"> </t>
    </r>
  </si>
  <si>
    <t>Cynllun Prydlesu Cymru (Cyfalaf)</t>
  </si>
  <si>
    <t xml:space="preserve">Cynllun Braenaru' Cynllun Prydlesu y Sector Rhentu Preifat (Cyfalaf) </t>
  </si>
  <si>
    <t>Cymorth Ansawdd Aer Lleol</t>
  </si>
  <si>
    <t>Cyfalaf Adfywio Cymru</t>
  </si>
  <si>
    <t xml:space="preserve">Y Gronfa Cyfalaf Cyffredinol </t>
  </si>
  <si>
    <t>Bargen Dinas – Ranbarth Dinas Bae Abertawe</t>
  </si>
  <si>
    <t>Bargen Twf y Gogledd</t>
  </si>
  <si>
    <t>Rhaglen Gyfalaf y Blynyddoedd Cynnar a Gofal Plant</t>
  </si>
  <si>
    <t>Cronfa Y Pethau Pwysig</t>
  </si>
  <si>
    <t xml:space="preserve">Grant Gwella Mynediad </t>
  </si>
  <si>
    <t xml:space="preserve">Tirweddau Cynaliadwy, Llefydd Cynaliadwy - Cyfalaf AHNE </t>
  </si>
  <si>
    <t xml:space="preserve">Grant Cynnal Rhandiroedd </t>
  </si>
  <si>
    <t xml:space="preserve">Cronfa Ddatblygu Cynaliadwy AHNE - Cyfalaf </t>
  </si>
  <si>
    <t>Rhaglen Gyfalaf Diwylliant</t>
  </si>
  <si>
    <t xml:space="preserve">Cyfanswm portffolios </t>
  </si>
  <si>
    <t>Cyfanswm y portffolios, ac eithriad tbc (er mwyn cymhariaeth tebyg am debyg)</t>
  </si>
  <si>
    <r>
      <t xml:space="preserve">Tabl 7: Rhestr a symiau amcangyfrifedig o Grantiau ar gyfer gyfan Cymru (£000) </t>
    </r>
    <r>
      <rPr>
        <b/>
        <sz val="15"/>
        <color indexed="8"/>
        <rFont val="Arial"/>
        <family val="2"/>
      </rPr>
      <t>[Nodyn 6]</t>
    </r>
  </si>
  <si>
    <t>Y Grant Datblygu Disgyblion</t>
  </si>
  <si>
    <t>Darpariaeth Chweched Dosbarth yr Ysgolion, Addysg Ôl-16 yr Awdurdod Lleol (Cyllid Prif Ffrwd)</t>
  </si>
  <si>
    <t>Cymorth Ieuenctid</t>
  </si>
  <si>
    <t xml:space="preserve">Darpariaeth Dysgu yn y Gymuned i Oedolion </t>
  </si>
  <si>
    <t>Drochi cyfrwng Cymraeg</t>
  </si>
  <si>
    <t>Y Grant Cymorth Tai</t>
  </si>
  <si>
    <t xml:space="preserve">Grant Rheoli Gwastraff Cynaliadwy </t>
  </si>
  <si>
    <t>Digartrefedd - Dull Neb Ar Ôl</t>
  </si>
  <si>
    <t xml:space="preserve">Digartrefedd - Atal Digartrefedd Dewisol </t>
  </si>
  <si>
    <t>Diddymu tollau'r Pont Cleddau (A477)</t>
  </si>
  <si>
    <t xml:space="preserve">Digartrefedd - Swyddi Strategol </t>
  </si>
  <si>
    <t>Rhaglen Refeniw Trawsnewid Trefi</t>
  </si>
  <si>
    <t>Maes Awyr Môn – Gweithredu a Chynnal</t>
  </si>
  <si>
    <t>Cynllun Prydlesu Cymru (Refeniw)</t>
  </si>
  <si>
    <r>
      <rPr>
        <sz val="12"/>
        <color indexed="8"/>
        <rFont val="Arial"/>
        <family val="2"/>
      </rPr>
      <t>Grant Galluogi Adnoddau Naturiol a Lles yng Nghymru (ENRaW)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[Nodyn 7] </t>
    </r>
  </si>
  <si>
    <t>Cynllun Braenaru' Cynllun Prydlesu y Sector Rhentu Preifat (Refeniw)</t>
  </si>
  <si>
    <t>Gweithgor Agregau Rhanbarthol y De</t>
  </si>
  <si>
    <t>Adroddiad Monitro Cynllunio Gwastraff – y Gogledd a'r De-ddwyrain</t>
  </si>
  <si>
    <t>Gweithgor Agregau Rhanbarthol y Gogledd</t>
  </si>
  <si>
    <t>Adroddiad Monitro Cynllunio Gwastraff – y De-orllewin</t>
  </si>
  <si>
    <t>Ffioedd Claddu ac Amlosgi Plant a Chymorth Ariannol Ychwanegol</t>
  </si>
  <si>
    <r>
      <rPr>
        <sz val="12"/>
        <rFont val="Arial"/>
        <family val="2"/>
      </rPr>
      <t>Grant Gweithlu Gofal Cymdeithasol</t>
    </r>
    <r>
      <rPr>
        <sz val="12"/>
        <color indexed="12"/>
        <rFont val="Arial"/>
        <family val="2"/>
      </rPr>
      <t xml:space="preserve"> </t>
    </r>
  </si>
  <si>
    <t>Cynorthwyo cynigion sy’n ymwneud â dileu elw o blant sy’n derbyn gofal</t>
  </si>
  <si>
    <t>Cynorthwyo cynigion sy’n ymwneud â diwygio radical ar blant sy’n derbyn gofal</t>
  </si>
  <si>
    <t>Haf o Hwyl [Nodyn 48]</t>
  </si>
  <si>
    <t>Grant Gweinyddu'r Cynnig Gofal Plant</t>
  </si>
  <si>
    <t>Cronfa Ymyrraeth Teuluol - Cymorth Lles Plant a Theuluoedd er mwyn ailgyfeirio achosion yn ddiogel oddi wrth Amddiffyn Plant [Nodyn 7]</t>
  </si>
  <si>
    <t>Grant Cymorth Ychwanegol – Cynnig Gofal Plant</t>
  </si>
  <si>
    <t>Cyllid i awdurdodau lleol gefnogi cymunedau sy'n ystyriol o oedran</t>
  </si>
  <si>
    <t>Prosiect Gwyliau Gwaith Chwarae</t>
  </si>
  <si>
    <t>Y Gronfa Gymorth i Ofalwyr Maeth 2022-23 (cyllid canlyniadol y costau byw)</t>
  </si>
  <si>
    <t>Taliadau atal i deuluoedd ag anghenion gofal a chymorth (cyllid canlyniadol y costau byw)</t>
  </si>
  <si>
    <t>Maethu Cymru</t>
  </si>
  <si>
    <t>Cofrestr Fabwysiadu Cymru</t>
  </si>
  <si>
    <t>Cerdyn Adnabod Gofalwyr Ifanc [Nodyn 7]</t>
  </si>
  <si>
    <t>Byrddau Diogelu – hyfforddiant</t>
  </si>
  <si>
    <t>Estyniad peilot o'r Porthol Taliadau Uniongyrchol</t>
  </si>
  <si>
    <t>Swyddog Data i gynorthwyo'r PfG Dileu Elw</t>
  </si>
  <si>
    <t>Gweithredu Protocol Cymru Gyfan ar dad-droseddoli plant ac oedolion ifanc sydd wedi profi gofal</t>
  </si>
  <si>
    <t>Ymchwil ar Fodelau o Ofal Maeth Arbenigol</t>
  </si>
  <si>
    <t xml:space="preserve">Trefniadau Diogelu wrth Amddifadu o Ryddid </t>
  </si>
  <si>
    <r>
      <rPr>
        <sz val="12"/>
        <rFont val="Arial"/>
        <family val="2"/>
      </rPr>
      <t xml:space="preserve">Rhaglen y Cymoedd Technoleg </t>
    </r>
    <r>
      <rPr>
        <sz val="12"/>
        <color indexed="12"/>
        <rFont val="Arial"/>
        <family val="2"/>
      </rPr>
      <t xml:space="preserve"> </t>
    </r>
  </si>
  <si>
    <t>Y Cymoedd Technoleg - Cefnogi a datblygu rheolaeth weithredol o Ddosbarth Trochi 5G , Glynebwy</t>
  </si>
  <si>
    <t>Grant Urddas Mislif yn Ysgolion a Chymunedau</t>
  </si>
  <si>
    <t>Trais yn erbyn Menywod, Cam-drin Domestig a Thrais Rhywiol – Grant Refeniw</t>
  </si>
  <si>
    <t>Trais yn Erbyn Menywod Cam-drin Domestig a Thrais Rhywiol – Cyllid ar Sail Anghenion</t>
  </si>
  <si>
    <r>
      <rPr>
        <sz val="12"/>
        <rFont val="Arial"/>
        <family val="2"/>
      </rPr>
      <t>Trais yn Erbyn Menywod, Cam-drin Domestig a Thrais Rhywiol</t>
    </r>
    <r>
      <rPr>
        <sz val="12"/>
        <color indexed="12"/>
        <rFont val="Arial"/>
        <family val="2"/>
      </rPr>
      <t xml:space="preserve">- 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Dyraniad Ychwanegol</t>
    </r>
  </si>
  <si>
    <t>Trais yn erbyn Menywod, Cam-drin Domestig a Thrais Rhywiol – Elfen Cyflawnwyr</t>
  </si>
  <si>
    <t>Trwyddedu Anifeiliaid Cymru</t>
  </si>
  <si>
    <r>
      <t xml:space="preserve">Grant Cydnerth AHNEau </t>
    </r>
    <r>
      <rPr>
        <b/>
        <sz val="12"/>
        <rFont val="Arial"/>
        <family val="2"/>
      </rPr>
      <t xml:space="preserve"> </t>
    </r>
  </si>
  <si>
    <t>Prosiect Gorfodi Bridio Cŵn yr All</t>
  </si>
  <si>
    <t>Grant Refeniw Diwylliant</t>
  </si>
  <si>
    <t>Cyfanswm COVID-19 Cyllid a Llywodraeth Leol (o'r rhain isod)</t>
  </si>
  <si>
    <t>Cyfanswm COVID-19 Newid Hinsawdd (o'r rhain isod)</t>
  </si>
  <si>
    <t xml:space="preserve">Cymorth Brys ar gyfer y Sector Bysiau </t>
  </si>
  <si>
    <t>Cyfanswm Wcráin Cyllid a Llywodraeth Leol (o'r rhain isod)</t>
  </si>
  <si>
    <t>Cyllid Wcráin</t>
  </si>
  <si>
    <t>Pob Grant (ac eithrio grantiau COVID-19 a'r Wcráin)</t>
  </si>
  <si>
    <t>Pob Grant (ac eithrio grantiau COVID-19 a'r Wcráin, a throsglwyddiadau TBC &amp; RSG (er mwyn cymharu tebyg am debyg)</t>
  </si>
  <si>
    <t>Cyfanswm grantiau COVID-19</t>
  </si>
  <si>
    <t>Cyfanswm y grantiau Wcráin</t>
  </si>
  <si>
    <t>Nodiadau</t>
  </si>
  <si>
    <t>Cwblhawyd y grant Awst 2022</t>
  </si>
  <si>
    <t>Cyfunwyd y grantiau Anghenion Cymhleth a Naloxone â Grant Camddefnyddio Sylweddau</t>
  </si>
  <si>
    <t>Carbon Sero Net wedi'i gynnwys ym Mand B - grant Cymunedau Cynaliadwy ar gyfer Dysgu</t>
  </si>
  <si>
    <t>Grant Cymunedau Cynaliadwy ar gyfer Dysgu wedi'i gynnwys ym Mand A - Cymunedau Cynaliadwy ar gyfer Dysgu</t>
  </si>
  <si>
    <t>Gellir ei gynnwys fel rhan o brosiect ehangach i sefydlu strwythur prisiau Cymru gyfan. (Menter Prisiau Tecach).</t>
  </si>
  <si>
    <t>Grant un-tro</t>
  </si>
  <si>
    <t>Darperir cyllid i'r rhanbarth er mwyn galluogi pob un o'i Awdurdodau Lleol i ddatblygu Cynllun Ynni Ardal Leol</t>
  </si>
  <si>
    <t>O'r blaen, roedd hyn yn rhan o'r linell Grant Gwella Ysgolion y Consortia Rhanbarthol (RCSIG).</t>
  </si>
  <si>
    <t>Cyfanswm y ddarpariaeth gwyliau PYDd yw £34.765m. Mae £11m wedi'i ddyrannu o ddyraniad UPFSM</t>
  </si>
  <si>
    <t>Grant am gyfnod penodol</t>
  </si>
  <si>
    <t>Cyllid newydd IRCF o Ebrill 22. Dyraniadau ALl i'w cytuno ar gyfer y blynyddoedd dilynol yn dilyn cytundeb ar gynlluniau cyfalaf strategol y Bwrdd Partneriaeth Rhanbarthol</t>
  </si>
  <si>
    <t>Y Grant Adeiladau Hanesyddol [Nodyn 8]</t>
  </si>
  <si>
    <t>Yn seiliedig ar gyfartaledd poblogaeth 2023 o ragamcanion poblogaeth awdurdodau lleol ar sail 2018 a phoblogaeth Cyfrifiad 2021</t>
  </si>
  <si>
    <t>Yn cynnwys y rhaglenni: Gofal Plant a Chwarae, Cronfa Datblygiad Plant, Cymunedau am Waith a Mwy, Teuluoedd yn Gyntaf, Dechrau'n Deg, Hyrwyddo Ymgysylltiad Positif ar gyfer Pobl Ifanc sydd mewn perygl o droseddu a Chronfa Dydd Gŵyl Dewi. O 2023-24 ymlaen ni fydd y Rhaglenni Cyflogaeth (Cymunedau ar gyfer Gwaith a Mwy (CfW+) ac elfen cyflogaeth y Gronfa Waddol) bellach yn rhan o gyllideb CCG. Bydd Rhaglen Cymorth Rhianta y Tu Allan i’r Llys yn cael ei chynnwys yng nghyllideb CCG o 2023-24 ymlaen ac yn symud i’r portffolio Iechyd.</t>
  </si>
  <si>
    <t>Grantiau penodol [Nodyn 9]</t>
  </si>
  <si>
    <t>Asesiad o Wariant Safonol Terfynol 2022-23 [Nodyn 10]</t>
  </si>
  <si>
    <t>100% o sail dreth [Nodyn 12]</t>
  </si>
  <si>
    <t>Y Dreth Gyngor [Nodyn 13]</t>
  </si>
  <si>
    <t>Cyllid Allanol Cyfun [Nodyn 14]</t>
  </si>
  <si>
    <t xml:space="preserve"> Prydau Ysgol Am Ddim Gynradd Cynhwysole  [Nodyn 8]</t>
  </si>
  <si>
    <t>Recriwtio, Adfer, a Chodi Safonau – y Rhaglen Dysgu Carlam  [Nodyn 18]</t>
  </si>
  <si>
    <r>
      <rPr>
        <sz val="12"/>
        <color indexed="8"/>
        <rFont val="Arial"/>
        <family val="2"/>
      </rPr>
      <t>Cymorth Pontio i ddysgwyr o Leiafrifoedd Ethnig a dysgwyr sy'n Sipsiwn, Roma neu Deithwyr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[Nodyn 18]</t>
    </r>
  </si>
  <si>
    <r>
      <rPr>
        <sz val="12"/>
        <color indexed="8"/>
        <rFont val="Arial"/>
        <family val="2"/>
      </rPr>
      <t>Anghenion Dysgu Ychwanegol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[Nodyn 18]</t>
    </r>
  </si>
  <si>
    <t>Y Gronfa Trawsnewid Anghenion Dysgu Ychwanegol [Nodyn 18]</t>
  </si>
  <si>
    <t>Meithrinfa'r Cyfnod Sylfaen [Nodyn 18]</t>
  </si>
  <si>
    <t>Ysgolion Cymuned Ganolog [Nodyn 18]</t>
  </si>
  <si>
    <t>Grant i gefnogi a hyrwyddo dull ysgol gyfan o ran Llesiant Emosiynol a Meddyliol [Nodyn 18]</t>
  </si>
  <si>
    <t>Addysg Ddewisol yn y Cartref [Nodyn 18]</t>
  </si>
  <si>
    <t>Grant Cynllun Datblygu Unigol Ar-lein [Nodyn 18]</t>
  </si>
  <si>
    <r>
      <rPr>
        <sz val="12"/>
        <rFont val="Arial"/>
        <family val="2"/>
      </rPr>
      <t>Trais yn Erbyn Menywod, Cam-drin Domestig a Thrais Rhywiol</t>
    </r>
    <r>
      <rPr>
        <b/>
        <sz val="12"/>
        <rFont val="Arial"/>
        <family val="2"/>
      </rPr>
      <t xml:space="preserve"> </t>
    </r>
    <r>
      <rPr>
        <b/>
        <sz val="12"/>
        <color indexed="8"/>
        <rFont val="Arial"/>
        <family val="2"/>
      </rPr>
      <t>-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Grant Refeniw - Gofyn a Gweithredu</t>
    </r>
  </si>
  <si>
    <r>
      <rPr>
        <sz val="12"/>
        <color indexed="8"/>
        <rFont val="Arial"/>
        <family val="2"/>
      </rPr>
      <t>Y Grant Lleihau Maint Dosbarthiadau Babanod – Refeniw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[Nodyn 19]</t>
    </r>
  </si>
  <si>
    <r>
      <rPr>
        <sz val="12"/>
        <color indexed="8"/>
        <rFont val="Arial"/>
        <family val="2"/>
      </rPr>
      <t>Y Grant Datblygu Disgyblion – Mynediad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[Nodyn 18]</t>
    </r>
  </si>
  <si>
    <r>
      <rPr>
        <sz val="12"/>
        <color indexed="8"/>
        <rFont val="Arial"/>
        <family val="2"/>
      </rPr>
      <t>Y Grant Plant a Chymunedau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[Nodyn 20] </t>
    </r>
  </si>
  <si>
    <t>Cymunedau am Waith+ [Nodyn 20]</t>
  </si>
  <si>
    <r>
      <rPr>
        <sz val="12"/>
        <rFont val="Arial"/>
        <family val="2"/>
      </rPr>
      <t>Rhyddhad Ardrethi Manwerthu, Hamdden a Lletygarwch- (Elfen nad yw'n ymwneud â COVID)</t>
    </r>
    <r>
      <rPr>
        <sz val="12"/>
        <color indexed="12"/>
        <rFont val="Arial"/>
        <family val="2"/>
      </rPr>
      <t xml:space="preserve"> </t>
    </r>
    <r>
      <rPr>
        <sz val="12"/>
        <color indexed="8"/>
        <rFont val="Arial"/>
        <family val="2"/>
      </rPr>
      <t>[Nodyn 21]</t>
    </r>
  </si>
  <si>
    <r>
      <rPr>
        <sz val="12"/>
        <rFont val="Arial"/>
        <family val="2"/>
      </rPr>
      <t>Rhyddhad Ardrethi Manwerthu, Hamdden a Lletygarwch – (Elfen COVID)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[Nodyn 21</t>
    </r>
    <r>
      <rPr>
        <sz val="12"/>
        <color indexed="8"/>
        <rFont val="Arial"/>
        <family val="2"/>
      </rPr>
      <t xml:space="preserve">] </t>
    </r>
    <r>
      <rPr>
        <b/>
        <sz val="12"/>
        <color indexed="8"/>
        <rFont val="Arial"/>
        <family val="2"/>
      </rPr>
      <t xml:space="preserve"> </t>
    </r>
  </si>
  <si>
    <r>
      <rPr>
        <sz val="12"/>
        <rFont val="Arial"/>
        <family val="2"/>
      </rPr>
      <t>Cronfa Weithredu ar gyfer Camddefnyddio Sylweddau</t>
    </r>
    <r>
      <rPr>
        <sz val="12"/>
        <color indexed="8"/>
        <rFont val="Arial"/>
        <family val="2"/>
      </rPr>
      <t xml:space="preserve"> [Nodyn 22]</t>
    </r>
  </si>
  <si>
    <t>Band B - Cymunedau Cynaliadwy ar gyfer Dysgu [Nodyn 35]</t>
  </si>
  <si>
    <r>
      <t xml:space="preserve">     Cronfa Gyfalaf Integreiddio ac Ail-gydbwyso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[Nodyn 43]</t>
    </r>
  </si>
  <si>
    <t>Prydau Ysgol Am Ddim - Darpariaeth dros y Gwyliau [Nodyn 41]</t>
  </si>
  <si>
    <t>Athrawon Newydd Gymhwyso (ANG) [Nodyn 42]</t>
  </si>
  <si>
    <t>Teithio â Gostyngiad Ieuenctid (Fy Ngherdyn Teithio) [Nodyn 37]</t>
  </si>
  <si>
    <t>Cynllunio Ynni Ardal Leol - prifddinas-ranbarth Caerdydd [Nodyn 39]</t>
  </si>
  <si>
    <t xml:space="preserve">     Cynllunio Ynni Ardal Leol - canolbarth Cymru [Nodyn 39]</t>
  </si>
  <si>
    <t xml:space="preserve">     Cynllunio Ynni Ardal Leol - De orllewin Cymru [Nodyn 39]</t>
  </si>
  <si>
    <t xml:space="preserve">     Cynllunio Ynni Ardal Leol - gogledd Cymru [Nodyn 39]</t>
  </si>
  <si>
    <t>Newid Mewn Cyllid (2023-24) [Nodyn 23]</t>
  </si>
  <si>
    <t>Cydraddoli ar gyfer adnodd [Nodyn 24]</t>
  </si>
  <si>
    <t>Disgyblion [Nodyn 25]</t>
  </si>
  <si>
    <t>Data prydau ysgol am ddim [Nodyn 26]</t>
  </si>
  <si>
    <t>Poblogaeth [Nodyn 27]</t>
  </si>
  <si>
    <t>Data Eraill [Nodyn 28]</t>
  </si>
  <si>
    <t>Data cyfrif refeniw / alldro [Nodyn 29]</t>
  </si>
  <si>
    <t>Cyllido Asedau a Dyled ac cyfradd cronfa [Nodyn 31]</t>
  </si>
  <si>
    <t>Cyfanswm gwahaniaeth unigol [Nodyn 32]</t>
  </si>
  <si>
    <t>Newid fel canran [Nodyn 33]</t>
  </si>
  <si>
    <t xml:space="preserve"> Gwahaniaeth rhwng canran unigol [Nodyn 34]</t>
  </si>
  <si>
    <t>Tabl 1a: Newid mewn Cyllid Allanol Cyfun (AEF), wedi’i addasu ar gyfer trosglwyddiadau, yn ôl Awdurdod Unedol (£000)</t>
  </si>
  <si>
    <t>Tabl 1b: Newid mewn Cyllid Allanol Cyfun (AEF) ynghyd ag ychwanegiad cyllid, heb ei addasu ar gyfer trosglwyddiadau, yn ôl awdurdod unedol (£000)</t>
  </si>
  <si>
    <t>Tabl 2a: Dadansoddiad o'r Cyllid Cyfalaf Cyffredinol (GCF), yn ôl Awdurdod Unedol, 2023-24 (£000)</t>
  </si>
  <si>
    <t>Tabl 2c: Cydrannau Cyllid Cyfalaf Asesiad o Wariant Safonol (SSA), yn ôl Awdurdod Unedol (£000)</t>
  </si>
  <si>
    <t>Tabl 3: Cyfrifoldebau Newydd, yn ôl Awdurdod Unedol (£000)</t>
  </si>
  <si>
    <t>Tabl 4a: Cymhariaeth o gyfanswm Asesiad o Wariant Safonol (SSA), yn ôl Awdurdod Unedol (£000) [Nodyn 11]</t>
  </si>
  <si>
    <t>Tabl 4b: Cyfansymiau sector yr Asesiadau Gwariant Safonol (SSA), wedi’i addasu ar gyfer trosglwyddiadau, yn ôl Awdurdod Unedol, 2022-23 (£000) [Nodyn 11]</t>
  </si>
  <si>
    <t>Tabl 4c: Cyfansymiau sector yr Asesiadau Gwariant Safonol (SSA), yn ôl Awdurdod Unedol, 2023-24 (£000)</t>
  </si>
  <si>
    <t>Tabl 4d: Asesiadau ar sail Dangosyddion Gwasanaethau (IBAs), yn ôl Awdurdod Unedol, 2023-24 (£000)</t>
  </si>
  <si>
    <t>Tabl 5: Manylion Prif Gyllid Cynghorau, yn ôl Awdurdod Unedol, 2023-24 (£000)</t>
  </si>
  <si>
    <t>Tabl 6: Newidiadau i sylfaen Cyllid Allanol Cyfun (AEF) 2023-24, yn ôl Awdurdod Unedol (£000) [Nodyn 15 &amp; 16]</t>
  </si>
  <si>
    <t>100% o'r sail dreth wedi ei luosi gyda'r dreth gyngor yn unol â gwarainat safonol (£1,466.20).</t>
  </si>
  <si>
    <t>Nodyn Rhif</t>
  </si>
  <si>
    <t>Nodyn Testun</t>
  </si>
  <si>
    <t>Band A - Cymunedau Cynaliadwy ar gyfer Dysgu [Nodyn 36]</t>
  </si>
  <si>
    <r>
      <rPr>
        <sz val="12"/>
        <rFont val="Arial"/>
        <family val="2"/>
      </rPr>
      <t>Y Grant Gwella Addysg (GGA)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[Nodyn 40]</t>
    </r>
  </si>
  <si>
    <r>
      <rPr>
        <sz val="12"/>
        <rFont val="Arial"/>
        <family val="2"/>
      </rPr>
      <t>Grant y Consortia Rhanbarthol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[Nodyn 17]</t>
    </r>
  </si>
  <si>
    <t xml:space="preserve">Y Gronfa Datblygu Cynaliadwy ar gyfer Ardaloedd o Harddwch Naturiol Eithriadol – Refeniw 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</si>
</sst>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_-* #,##0_-;\-* #,##0_-;_-* &quot;-&quot;??_-;_-@_-"/>
    <numFmt numFmtId="167" formatCode="#,##0.0,"/>
    <numFmt numFmtId="168" formatCode="#,##0.00,"/>
    <numFmt numFmtId="169" formatCode="&quot;£&quot;* #,##0;[Red]\-&quot;£&quot;* #,##0;;@"/>
    <numFmt numFmtId="170" formatCode="##0.0,"/>
    <numFmt numFmtId="171" formatCode="0000"/>
    <numFmt numFmtId="172" formatCode="#,##0,_);\(#,##0,\)"/>
    <numFmt numFmtId="173" formatCode="0_);\(0\)"/>
    <numFmt numFmtId="174" formatCode="#,##0;[Red]\-#,##0;;@"/>
    <numFmt numFmtId="175" formatCode="#,##0.0;[Red]\-#,##0.0;;@"/>
    <numFmt numFmtId="176" formatCode="[&gt;0.1]0.0%&quot;Verify&quot;;[Red][&lt;-0.1]\(0.0%\)&quot;Verify&quot;;0.0%"/>
    <numFmt numFmtId="177" formatCode="[&gt;0.2]0.0%&quot;Verify&quot;;[Red][&lt;-0.2]\(0.0%\)&quot;Verify&quot;;0.0%"/>
    <numFmt numFmtId="178" formatCode="[&gt;250]&quot;N/A&quot;;0;0"/>
    <numFmt numFmtId="179" formatCode="[&gt;250]&quot;N/A&quot;;\-0;_-0"/>
    <numFmt numFmtId="180" formatCode="#,##0.00000"/>
    <numFmt numFmtId="181" formatCode="_-* #,##0.0000000_-;\-* #,##0.0000000_-;_-* &quot;-&quot;??_-;_-@_-"/>
    <numFmt numFmtId="182" formatCode="_-* #,##0.000000000_-;\-* #,##0.000000000_-;_-* &quot;-&quot;??_-;_-@_-"/>
    <numFmt numFmtId="183" formatCode="#,##0;\(#,##0\)"/>
    <numFmt numFmtId="184" formatCode="0.0000000%"/>
    <numFmt numFmtId="185" formatCode="#,##0.00000,"/>
    <numFmt numFmtId="186" formatCode="_-* #,##0.00000000_-;\-* #,##0.00000000_-;_-* &quot;-&quot;??_-;_-@_-"/>
    <numFmt numFmtId="187" formatCode="0.0000000"/>
    <numFmt numFmtId="188" formatCode="#,##0.0000000000000000000,"/>
    <numFmt numFmtId="189" formatCode="#,##0.00000000000000,"/>
    <numFmt numFmtId="190" formatCode="_-* #,##0.00000000000_-;\-* #,##0.00000000000_-;_-* &quot;-&quot;??_-;_-@_-"/>
  </numFmts>
  <fonts count="65">
    <font>
      <sz val="12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u val="single"/>
      <sz val="8.4"/>
      <color indexed="12"/>
      <name val="Courier New"/>
      <family val="3"/>
    </font>
    <font>
      <sz val="12"/>
      <name val="Times New Roman"/>
      <family val="1"/>
    </font>
    <font>
      <sz val="10"/>
      <name val="Lucida Sans"/>
      <family val="2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15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i/>
      <u val="single"/>
      <sz val="9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5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u val="single"/>
      <sz val="12"/>
      <color indexed="20"/>
      <name val="Arial"/>
      <family val="0"/>
    </font>
    <font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0"/>
    </font>
    <font>
      <sz val="12"/>
      <color rgb="FF006100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sz val="12"/>
      <color rgb="FF0000FF"/>
      <name val="Arial"/>
      <family val="2"/>
    </font>
    <font>
      <b/>
      <sz val="14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9" fontId="0" fillId="0" borderId="1" applyFont="0" applyFill="0" applyBorder="0" applyAlignment="0"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0" fontId="12" fillId="0" borderId="0" applyFill="0" applyBorder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2" applyNumberFormat="0" applyAlignment="0" applyProtection="0"/>
    <xf numFmtId="171" fontId="3" fillId="28" borderId="3">
      <alignment horizontal="right" vertical="top"/>
      <protection/>
    </xf>
    <xf numFmtId="0" fontId="3" fillId="28" borderId="3">
      <alignment horizontal="left" indent="5"/>
      <protection/>
    </xf>
    <xf numFmtId="3" fontId="3" fillId="28" borderId="3">
      <alignment horizontal="right"/>
      <protection/>
    </xf>
    <xf numFmtId="171" fontId="3" fillId="28" borderId="4" applyNumberFormat="0">
      <alignment horizontal="right" vertical="top"/>
      <protection/>
    </xf>
    <xf numFmtId="0" fontId="3" fillId="28" borderId="4">
      <alignment horizontal="left" indent="3"/>
      <protection/>
    </xf>
    <xf numFmtId="3" fontId="3" fillId="28" borderId="4">
      <alignment horizontal="right"/>
      <protection/>
    </xf>
    <xf numFmtId="171" fontId="4" fillId="28" borderId="4" applyNumberFormat="0">
      <alignment horizontal="right" vertical="top"/>
      <protection/>
    </xf>
    <xf numFmtId="0" fontId="4" fillId="28" borderId="4">
      <alignment horizontal="left" indent="1"/>
      <protection/>
    </xf>
    <xf numFmtId="3" fontId="4" fillId="28" borderId="4">
      <alignment horizontal="right"/>
      <protection/>
    </xf>
    <xf numFmtId="0" fontId="3" fillId="28" borderId="5" applyFont="0" applyFill="0" applyAlignment="0">
      <protection/>
    </xf>
    <xf numFmtId="0" fontId="4" fillId="28" borderId="4">
      <alignment horizontal="right" vertical="top"/>
      <protection/>
    </xf>
    <xf numFmtId="0" fontId="4" fillId="28" borderId="4">
      <alignment horizontal="left" indent="2"/>
      <protection/>
    </xf>
    <xf numFmtId="3" fontId="4" fillId="28" borderId="4">
      <alignment horizontal="right"/>
      <protection/>
    </xf>
    <xf numFmtId="0" fontId="3" fillId="29" borderId="0">
      <alignment/>
      <protection locked="0"/>
    </xf>
    <xf numFmtId="171" fontId="3" fillId="28" borderId="4" applyNumberFormat="0">
      <alignment horizontal="right" vertical="top"/>
      <protection/>
    </xf>
    <xf numFmtId="0" fontId="3" fillId="28" borderId="4">
      <alignment horizontal="left" indent="3"/>
      <protection/>
    </xf>
    <xf numFmtId="3" fontId="3" fillId="28" borderId="4">
      <alignment horizontal="right"/>
      <protection/>
    </xf>
    <xf numFmtId="0" fontId="48" fillId="30" borderId="6" applyNumberFormat="0" applyAlignment="0" applyProtection="0"/>
    <xf numFmtId="0" fontId="3" fillId="31" borderId="7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3" fillId="32" borderId="0">
      <alignment/>
      <protection locked="0"/>
    </xf>
    <xf numFmtId="0" fontId="4" fillId="31" borderId="0">
      <alignment vertical="center"/>
      <protection locked="0"/>
    </xf>
    <xf numFmtId="0" fontId="50" fillId="0" borderId="0" applyNumberFormat="0" applyFill="0" applyBorder="0" applyAlignment="0" applyProtection="0"/>
    <xf numFmtId="0" fontId="4" fillId="0" borderId="0">
      <alignment/>
      <protection locked="0"/>
    </xf>
    <xf numFmtId="0" fontId="51" fillId="33" borderId="0" applyNumberFormat="0" applyBorder="0" applyAlignment="0" applyProtection="0"/>
    <xf numFmtId="37" fontId="7" fillId="34" borderId="0">
      <alignment/>
      <protection/>
    </xf>
    <xf numFmtId="172" fontId="7" fillId="34" borderId="0">
      <alignment/>
      <protection/>
    </xf>
    <xf numFmtId="167" fontId="7" fillId="34" borderId="0">
      <alignment/>
      <protection/>
    </xf>
    <xf numFmtId="0" fontId="5" fillId="0" borderId="0">
      <alignment/>
      <protection locked="0"/>
    </xf>
    <xf numFmtId="0" fontId="19" fillId="0" borderId="8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5" borderId="2" applyNumberFormat="0" applyAlignment="0" applyProtection="0"/>
    <xf numFmtId="173" fontId="3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36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0" fillId="37" borderId="12" applyNumberFormat="0" applyFont="0" applyAlignment="0" applyProtection="0"/>
    <xf numFmtId="174" fontId="3" fillId="0" borderId="13" applyFont="0" applyFill="0" applyBorder="0" applyAlignment="0">
      <protection/>
    </xf>
    <xf numFmtId="175" fontId="3" fillId="0" borderId="13" applyFont="0" applyFill="0" applyBorder="0" applyAlignment="0">
      <protection/>
    </xf>
    <xf numFmtId="175" fontId="3" fillId="0" borderId="13" applyFont="0" applyFill="0" applyBorder="0" applyAlignment="0">
      <protection/>
    </xf>
    <xf numFmtId="174" fontId="3" fillId="0" borderId="13" applyFont="0" applyFill="0" applyBorder="0" applyAlignment="0">
      <protection/>
    </xf>
    <xf numFmtId="0" fontId="58" fillId="27" borderId="14" applyNumberFormat="0" applyAlignment="0" applyProtection="0"/>
    <xf numFmtId="176" fontId="0" fillId="0" borderId="0" applyAlignment="0"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textRotation="90"/>
      <protection/>
    </xf>
    <xf numFmtId="0" fontId="3" fillId="31" borderId="15">
      <alignment vertical="center"/>
      <protection locked="0"/>
    </xf>
    <xf numFmtId="0" fontId="3" fillId="0" borderId="0">
      <alignment/>
      <protection/>
    </xf>
    <xf numFmtId="0" fontId="7" fillId="0" borderId="0">
      <alignment/>
      <protection/>
    </xf>
    <xf numFmtId="0" fontId="3" fillId="29" borderId="0">
      <alignment/>
      <protection locked="0"/>
    </xf>
    <xf numFmtId="0" fontId="59" fillId="0" borderId="0" applyNumberFormat="0" applyFill="0" applyBorder="0" applyAlignment="0" applyProtection="0"/>
    <xf numFmtId="0" fontId="60" fillId="0" borderId="16" applyNumberFormat="0" applyFill="0" applyAlignment="0" applyProtection="0"/>
    <xf numFmtId="170" fontId="12" fillId="0" borderId="0" applyFont="0" applyFill="0" applyBorder="0">
      <alignment/>
      <protection/>
    </xf>
    <xf numFmtId="166" fontId="15" fillId="0" borderId="0">
      <alignment/>
      <protection/>
    </xf>
    <xf numFmtId="166" fontId="16" fillId="0" borderId="0" applyNumberFormat="0" applyFill="0" applyBorder="0" applyAlignment="0">
      <protection/>
    </xf>
    <xf numFmtId="0" fontId="61" fillId="0" borderId="0" applyNumberFormat="0" applyFill="0" applyBorder="0" applyAlignment="0" applyProtection="0"/>
    <xf numFmtId="0" fontId="4" fillId="0" borderId="0">
      <alignment/>
      <protection/>
    </xf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38" borderId="0" xfId="0" applyFont="1" applyFill="1" applyAlignment="1">
      <alignment/>
    </xf>
    <xf numFmtId="0" fontId="0" fillId="0" borderId="0" xfId="0" applyFont="1" applyAlignment="1">
      <alignment/>
    </xf>
    <xf numFmtId="180" fontId="3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2" fillId="38" borderId="0" xfId="0" applyFont="1" applyFill="1" applyAlignment="1">
      <alignment/>
    </xf>
    <xf numFmtId="0" fontId="3" fillId="38" borderId="0" xfId="0" applyFont="1" applyFill="1" applyBorder="1" applyAlignment="1">
      <alignment/>
    </xf>
    <xf numFmtId="0" fontId="0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165" fontId="0" fillId="38" borderId="0" xfId="0" applyNumberFormat="1" applyFont="1" applyFill="1" applyAlignment="1">
      <alignment/>
    </xf>
    <xf numFmtId="182" fontId="3" fillId="38" borderId="0" xfId="62" applyNumberFormat="1" applyFont="1" applyFill="1" applyAlignment="1">
      <alignment wrapText="1"/>
    </xf>
    <xf numFmtId="166" fontId="3" fillId="38" borderId="0" xfId="62" applyNumberFormat="1" applyFont="1" applyFill="1" applyAlignment="1">
      <alignment wrapText="1"/>
    </xf>
    <xf numFmtId="184" fontId="3" fillId="38" borderId="0" xfId="109" applyNumberFormat="1" applyFont="1" applyFill="1" applyAlignment="1">
      <alignment wrapText="1"/>
    </xf>
    <xf numFmtId="0" fontId="19" fillId="0" borderId="0" xfId="81" applyFont="1" applyFill="1" applyBorder="1" applyAlignment="1" applyProtection="1">
      <alignment/>
      <protection locked="0"/>
    </xf>
    <xf numFmtId="166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9" fillId="0" borderId="0" xfId="81" applyBorder="1" applyAlignment="1">
      <alignment vertical="top"/>
    </xf>
    <xf numFmtId="0" fontId="7" fillId="38" borderId="0" xfId="0" applyFont="1" applyFill="1" applyAlignment="1">
      <alignment/>
    </xf>
    <xf numFmtId="10" fontId="3" fillId="38" borderId="0" xfId="109" applyNumberFormat="1" applyFont="1" applyFill="1" applyAlignment="1">
      <alignment wrapText="1"/>
    </xf>
    <xf numFmtId="164" fontId="3" fillId="38" borderId="0" xfId="109" applyNumberFormat="1" applyFont="1" applyFill="1" applyAlignment="1">
      <alignment wrapText="1"/>
    </xf>
    <xf numFmtId="3" fontId="0" fillId="38" borderId="0" xfId="0" applyNumberFormat="1" applyFont="1" applyFill="1" applyAlignment="1">
      <alignment horizontal="right"/>
    </xf>
    <xf numFmtId="0" fontId="0" fillId="38" borderId="0" xfId="0" applyFont="1" applyFill="1" applyAlignment="1" applyProtection="1">
      <alignment horizontal="left" wrapText="1" indent="2"/>
      <protection locked="0"/>
    </xf>
    <xf numFmtId="3" fontId="7" fillId="38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3" fontId="60" fillId="38" borderId="0" xfId="0" applyNumberFormat="1" applyFont="1" applyFill="1" applyAlignment="1">
      <alignment horizontal="right"/>
    </xf>
    <xf numFmtId="3" fontId="0" fillId="38" borderId="0" xfId="0" applyNumberFormat="1" applyFont="1" applyFill="1" applyAlignment="1">
      <alignment horizontal="right" wrapText="1"/>
    </xf>
    <xf numFmtId="0" fontId="0" fillId="0" borderId="0" xfId="0" applyFont="1" applyAlignment="1">
      <alignment/>
    </xf>
    <xf numFmtId="0" fontId="0" fillId="0" borderId="0" xfId="81" applyFont="1" applyFill="1" applyBorder="1" applyAlignment="1" applyProtection="1">
      <alignment vertical="top"/>
      <protection locked="0"/>
    </xf>
    <xf numFmtId="165" fontId="3" fillId="38" borderId="0" xfId="0" applyNumberFormat="1" applyFont="1" applyFill="1" applyAlignment="1">
      <alignment/>
    </xf>
    <xf numFmtId="0" fontId="4" fillId="38" borderId="0" xfId="0" applyFont="1" applyFill="1" applyAlignment="1">
      <alignment horizontal="center" wrapText="1"/>
    </xf>
    <xf numFmtId="167" fontId="3" fillId="38" borderId="0" xfId="0" applyNumberFormat="1" applyFont="1" applyFill="1" applyAlignment="1">
      <alignment/>
    </xf>
    <xf numFmtId="165" fontId="4" fillId="38" borderId="17" xfId="0" applyNumberFormat="1" applyFont="1" applyFill="1" applyBorder="1" applyAlignment="1">
      <alignment/>
    </xf>
    <xf numFmtId="165" fontId="4" fillId="38" borderId="0" xfId="0" applyNumberFormat="1" applyFont="1" applyFill="1" applyBorder="1" applyAlignment="1">
      <alignment/>
    </xf>
    <xf numFmtId="190" fontId="3" fillId="38" borderId="0" xfId="62" applyNumberFormat="1" applyFont="1" applyFill="1" applyAlignment="1">
      <alignment wrapText="1"/>
    </xf>
    <xf numFmtId="0" fontId="0" fillId="0" borderId="0" xfId="0" applyFont="1" applyAlignment="1">
      <alignment vertical="top"/>
    </xf>
    <xf numFmtId="0" fontId="0" fillId="38" borderId="0" xfId="0" applyFont="1" applyFill="1" applyAlignment="1">
      <alignment/>
    </xf>
    <xf numFmtId="3" fontId="44" fillId="38" borderId="0" xfId="95" applyNumberFormat="1" applyFont="1" applyFill="1" applyAlignment="1">
      <alignment horizontal="right" vertical="top"/>
      <protection/>
    </xf>
    <xf numFmtId="3" fontId="62" fillId="0" borderId="0" xfId="0" applyNumberFormat="1" applyFont="1" applyAlignment="1">
      <alignment/>
    </xf>
    <xf numFmtId="0" fontId="44" fillId="0" borderId="0" xfId="95" applyFont="1" applyAlignment="1">
      <alignment horizontal="left" vertical="top" indent="2"/>
      <protection/>
    </xf>
    <xf numFmtId="0" fontId="44" fillId="38" borderId="0" xfId="0" applyFont="1" applyFill="1" applyAlignment="1">
      <alignment horizontal="left" vertical="top" indent="2"/>
    </xf>
    <xf numFmtId="3" fontId="44" fillId="38" borderId="0" xfId="95" applyNumberFormat="1" applyFont="1" applyFill="1" applyAlignment="1">
      <alignment horizontal="right"/>
      <protection/>
    </xf>
    <xf numFmtId="0" fontId="44" fillId="38" borderId="0" xfId="0" applyFont="1" applyFill="1" applyAlignment="1">
      <alignment horizontal="left" vertical="top" wrapText="1" indent="2"/>
    </xf>
    <xf numFmtId="0" fontId="44" fillId="0" borderId="0" xfId="95" applyFont="1" applyAlignment="1">
      <alignment horizontal="left" vertical="top" wrapText="1" indent="2"/>
      <protection/>
    </xf>
    <xf numFmtId="0" fontId="0" fillId="0" borderId="0" xfId="95" applyAlignment="1">
      <alignment horizontal="left" vertical="top" wrapText="1" indent="2"/>
      <protection/>
    </xf>
    <xf numFmtId="3" fontId="44" fillId="38" borderId="0" xfId="95" applyNumberFormat="1" applyFont="1" applyFill="1" applyAlignment="1">
      <alignment vertical="top"/>
      <protection/>
    </xf>
    <xf numFmtId="0" fontId="44" fillId="38" borderId="0" xfId="95" applyFont="1" applyFill="1" applyAlignment="1">
      <alignment horizontal="left" vertical="top" wrapText="1" indent="2"/>
      <protection/>
    </xf>
    <xf numFmtId="3" fontId="0" fillId="38" borderId="0" xfId="0" applyNumberFormat="1" applyFont="1" applyFill="1" applyAlignment="1">
      <alignment/>
    </xf>
    <xf numFmtId="3" fontId="0" fillId="38" borderId="0" xfId="0" applyNumberFormat="1" applyFont="1" applyFill="1" applyAlignment="1">
      <alignment vertical="center"/>
    </xf>
    <xf numFmtId="0" fontId="44" fillId="38" borderId="0" xfId="0" applyFont="1" applyFill="1" applyAlignment="1">
      <alignment horizontal="left" indent="2"/>
    </xf>
    <xf numFmtId="0" fontId="44" fillId="0" borderId="0" xfId="0" applyFont="1" applyAlignment="1">
      <alignment horizontal="left" vertical="top" wrapText="1" indent="2"/>
    </xf>
    <xf numFmtId="0" fontId="44" fillId="38" borderId="0" xfId="0" applyFont="1" applyFill="1" applyAlignment="1" applyProtection="1">
      <alignment horizontal="left" vertical="top" wrapText="1" indent="2"/>
      <protection locked="0"/>
    </xf>
    <xf numFmtId="3" fontId="44" fillId="38" borderId="0" xfId="95" applyNumberFormat="1" applyFont="1" applyFill="1" applyAlignment="1">
      <alignment vertical="center"/>
      <protection/>
    </xf>
    <xf numFmtId="3" fontId="44" fillId="38" borderId="0" xfId="95" applyNumberFormat="1" applyFont="1" applyFill="1" applyAlignment="1">
      <alignment horizontal="right" vertical="center"/>
      <protection/>
    </xf>
    <xf numFmtId="3" fontId="7" fillId="38" borderId="0" xfId="95" applyNumberFormat="1" applyFont="1" applyFill="1" applyAlignment="1">
      <alignment horizontal="right" vertical="top"/>
      <protection/>
    </xf>
    <xf numFmtId="3" fontId="44" fillId="38" borderId="0" xfId="0" applyNumberFormat="1" applyFont="1" applyFill="1" applyAlignment="1">
      <alignment/>
    </xf>
    <xf numFmtId="3" fontId="44" fillId="38" borderId="0" xfId="0" applyNumberFormat="1" applyFont="1" applyFill="1" applyAlignment="1">
      <alignment horizontal="right"/>
    </xf>
    <xf numFmtId="0" fontId="44" fillId="38" borderId="0" xfId="0" applyFont="1" applyFill="1" applyAlignment="1">
      <alignment horizontal="right"/>
    </xf>
    <xf numFmtId="0" fontId="44" fillId="0" borderId="0" xfId="0" applyFont="1" applyAlignment="1">
      <alignment/>
    </xf>
    <xf numFmtId="0" fontId="0" fillId="38" borderId="0" xfId="95" applyFill="1">
      <alignment/>
      <protection/>
    </xf>
    <xf numFmtId="3" fontId="18" fillId="38" borderId="0" xfId="65" applyNumberFormat="1" applyFont="1" applyFill="1" applyBorder="1" applyAlignment="1">
      <alignment vertical="top"/>
    </xf>
    <xf numFmtId="0" fontId="44" fillId="38" borderId="0" xfId="0" applyFont="1" applyFill="1" applyAlignment="1" applyProtection="1">
      <alignment horizontal="left" vertical="top" indent="2"/>
      <protection locked="0"/>
    </xf>
    <xf numFmtId="3" fontId="44" fillId="38" borderId="0" xfId="0" applyNumberFormat="1" applyFont="1" applyFill="1" applyAlignment="1">
      <alignment vertical="top"/>
    </xf>
    <xf numFmtId="3" fontId="7" fillId="38" borderId="17" xfId="95" applyNumberFormat="1" applyFont="1" applyFill="1" applyBorder="1" applyAlignment="1">
      <alignment horizontal="right" vertical="top"/>
      <protection/>
    </xf>
    <xf numFmtId="0" fontId="7" fillId="38" borderId="0" xfId="81" applyFont="1" applyFill="1" applyBorder="1" applyAlignment="1">
      <alignment vertical="top"/>
    </xf>
    <xf numFmtId="0" fontId="0" fillId="38" borderId="0" xfId="0" applyFont="1" applyFill="1" applyAlignment="1">
      <alignment vertical="top"/>
    </xf>
    <xf numFmtId="0" fontId="0" fillId="38" borderId="0" xfId="81" applyFont="1" applyFill="1" applyBorder="1" applyAlignment="1" applyProtection="1">
      <alignment vertical="top"/>
      <protection locked="0"/>
    </xf>
    <xf numFmtId="0" fontId="7" fillId="38" borderId="15" xfId="0" applyFont="1" applyFill="1" applyBorder="1" applyAlignment="1">
      <alignment horizontal="right" vertical="center" wrapText="1"/>
    </xf>
    <xf numFmtId="3" fontId="44" fillId="38" borderId="0" xfId="65" applyNumberFormat="1" applyFont="1" applyFill="1" applyAlignment="1">
      <alignment horizontal="left" indent="2"/>
    </xf>
    <xf numFmtId="3" fontId="0" fillId="0" borderId="0" xfId="0" applyNumberFormat="1" applyFont="1" applyAlignment="1">
      <alignment vertical="center"/>
    </xf>
    <xf numFmtId="3" fontId="0" fillId="38" borderId="0" xfId="0" applyNumberFormat="1" applyFont="1" applyFill="1" applyAlignment="1">
      <alignment horizontal="right" vertical="top"/>
    </xf>
    <xf numFmtId="0" fontId="44" fillId="38" borderId="0" xfId="0" applyFont="1" applyFill="1" applyAlignment="1" applyProtection="1">
      <alignment horizontal="left" wrapText="1" indent="2"/>
      <protection locked="0"/>
    </xf>
    <xf numFmtId="3" fontId="0" fillId="38" borderId="0" xfId="0" applyNumberFormat="1" applyFont="1" applyFill="1" applyAlignment="1" applyProtection="1">
      <alignment horizontal="right" vertical="top" wrapText="1"/>
      <protection locked="0"/>
    </xf>
    <xf numFmtId="0" fontId="0" fillId="38" borderId="0" xfId="0" applyFont="1" applyFill="1" applyAlignment="1">
      <alignment horizontal="right"/>
    </xf>
    <xf numFmtId="3" fontId="0" fillId="38" borderId="0" xfId="95" applyNumberFormat="1" applyFill="1" applyAlignment="1">
      <alignment horizontal="right" vertical="top"/>
      <protection/>
    </xf>
    <xf numFmtId="0" fontId="0" fillId="0" borderId="0" xfId="0" applyFont="1" applyAlignment="1">
      <alignment vertical="center"/>
    </xf>
    <xf numFmtId="3" fontId="0" fillId="38" borderId="0" xfId="0" applyNumberFormat="1" applyFont="1" applyFill="1" applyAlignment="1">
      <alignment horizontal="right" vertical="top" wrapText="1"/>
    </xf>
    <xf numFmtId="0" fontId="0" fillId="0" borderId="0" xfId="0" applyFont="1" applyAlignment="1">
      <alignment horizontal="left"/>
    </xf>
    <xf numFmtId="1" fontId="44" fillId="38" borderId="0" xfId="0" applyNumberFormat="1" applyFont="1" applyFill="1" applyAlignment="1">
      <alignment horizontal="right"/>
    </xf>
    <xf numFmtId="0" fontId="0" fillId="0" borderId="0" xfId="0" applyFont="1" applyAlignment="1">
      <alignment horizontal="left" wrapText="1"/>
    </xf>
    <xf numFmtId="3" fontId="44" fillId="38" borderId="0" xfId="97" applyNumberFormat="1" applyFont="1" applyFill="1" applyAlignment="1">
      <alignment horizontal="right" vertical="top"/>
      <protection/>
    </xf>
    <xf numFmtId="3" fontId="44" fillId="38" borderId="0" xfId="0" applyNumberFormat="1" applyFont="1" applyFill="1" applyAlignment="1">
      <alignment horizontal="right" vertical="top"/>
    </xf>
    <xf numFmtId="3" fontId="44" fillId="38" borderId="0" xfId="97" applyNumberFormat="1" applyFont="1" applyFill="1" applyAlignment="1">
      <alignment horizontal="right"/>
      <protection/>
    </xf>
    <xf numFmtId="3" fontId="44" fillId="38" borderId="0" xfId="0" applyNumberFormat="1" applyFont="1" applyFill="1" applyAlignment="1">
      <alignment horizontal="right" wrapText="1"/>
    </xf>
    <xf numFmtId="0" fontId="63" fillId="38" borderId="0" xfId="0" applyFont="1" applyFill="1" applyAlignment="1" applyProtection="1">
      <alignment horizontal="left" wrapText="1" indent="2"/>
      <protection locked="0"/>
    </xf>
    <xf numFmtId="3" fontId="0" fillId="38" borderId="0" xfId="97" applyNumberFormat="1" applyFill="1" applyAlignment="1">
      <alignment horizontal="right"/>
      <protection/>
    </xf>
    <xf numFmtId="0" fontId="44" fillId="38" borderId="0" xfId="0" applyFont="1" applyFill="1" applyAlignment="1">
      <alignment vertical="top"/>
    </xf>
    <xf numFmtId="0" fontId="7" fillId="38" borderId="0" xfId="95" applyFont="1" applyFill="1" applyAlignment="1">
      <alignment horizontal="right" vertical="top"/>
      <protection/>
    </xf>
    <xf numFmtId="0" fontId="5" fillId="38" borderId="0" xfId="95" applyFont="1" applyFill="1" applyAlignment="1">
      <alignment horizontal="right" vertical="top"/>
      <protection/>
    </xf>
    <xf numFmtId="0" fontId="64" fillId="38" borderId="0" xfId="95" applyFont="1" applyFill="1" applyAlignment="1">
      <alignment horizontal="right" vertical="top"/>
      <protection/>
    </xf>
    <xf numFmtId="0" fontId="0" fillId="38" borderId="18" xfId="95" applyFill="1" applyBorder="1" applyAlignment="1">
      <alignment horizontal="right" vertical="top"/>
      <protection/>
    </xf>
    <xf numFmtId="0" fontId="22" fillId="38" borderId="18" xfId="95" applyFont="1" applyFill="1" applyBorder="1" applyAlignment="1">
      <alignment horizontal="right" vertical="top"/>
      <protection/>
    </xf>
    <xf numFmtId="0" fontId="22" fillId="38" borderId="0" xfId="95" applyFont="1" applyFill="1" applyAlignment="1">
      <alignment horizontal="right" vertical="top"/>
      <protection/>
    </xf>
    <xf numFmtId="0" fontId="7" fillId="0" borderId="15" xfId="0" applyFont="1" applyBorder="1" applyAlignment="1">
      <alignment wrapText="1"/>
    </xf>
    <xf numFmtId="0" fontId="7" fillId="38" borderId="15" xfId="0" applyFont="1" applyFill="1" applyBorder="1" applyAlignment="1">
      <alignment horizontal="right" wrapText="1"/>
    </xf>
    <xf numFmtId="0" fontId="7" fillId="38" borderId="0" xfId="0" applyFont="1" applyFill="1" applyAlignment="1">
      <alignment horizontal="right" wrapText="1"/>
    </xf>
    <xf numFmtId="3" fontId="7" fillId="0" borderId="0" xfId="95" applyNumberFormat="1" applyFont="1" applyAlignment="1">
      <alignment horizontal="right" vertical="top"/>
      <protection/>
    </xf>
    <xf numFmtId="3" fontId="44" fillId="38" borderId="0" xfId="65" applyNumberFormat="1" applyFont="1" applyFill="1" applyBorder="1" applyAlignment="1">
      <alignment horizontal="left" vertical="top" indent="2"/>
    </xf>
    <xf numFmtId="0" fontId="0" fillId="0" borderId="0" xfId="0" applyFont="1" applyAlignment="1">
      <alignment horizontal="left" vertical="top" indent="2"/>
    </xf>
    <xf numFmtId="0" fontId="0" fillId="38" borderId="0" xfId="0" applyFont="1" applyFill="1" applyAlignment="1" applyProtection="1">
      <alignment horizontal="left" vertical="center" wrapText="1" indent="2"/>
      <protection locked="0"/>
    </xf>
    <xf numFmtId="0" fontId="44" fillId="38" borderId="0" xfId="0" applyFont="1" applyFill="1" applyAlignment="1" applyProtection="1">
      <alignment horizontal="left" vertical="center" wrapText="1" indent="2"/>
      <protection locked="0"/>
    </xf>
    <xf numFmtId="0" fontId="63" fillId="0" borderId="0" xfId="0" applyFont="1" applyAlignment="1">
      <alignment/>
    </xf>
    <xf numFmtId="0" fontId="44" fillId="38" borderId="0" xfId="95" applyFont="1" applyFill="1" applyAlignment="1">
      <alignment horizontal="left" vertical="top" indent="2"/>
      <protection/>
    </xf>
    <xf numFmtId="0" fontId="44" fillId="0" borderId="0" xfId="95" applyFont="1" applyAlignment="1">
      <alignment horizontal="right" vertical="top"/>
      <protection/>
    </xf>
    <xf numFmtId="0" fontId="0" fillId="38" borderId="0" xfId="0" applyFont="1" applyFill="1" applyAlignment="1">
      <alignment horizontal="left" vertical="top" indent="2"/>
    </xf>
    <xf numFmtId="0" fontId="0" fillId="38" borderId="0" xfId="95" applyFill="1" applyAlignment="1">
      <alignment horizontal="right" vertical="top"/>
      <protection/>
    </xf>
    <xf numFmtId="183" fontId="18" fillId="38" borderId="0" xfId="95" applyNumberFormat="1" applyFont="1" applyFill="1" applyAlignment="1">
      <alignment vertical="top"/>
      <protection/>
    </xf>
    <xf numFmtId="3" fontId="18" fillId="38" borderId="0" xfId="65" applyNumberFormat="1" applyFont="1" applyFill="1" applyAlignment="1">
      <alignment horizontal="left" vertical="top"/>
    </xf>
    <xf numFmtId="0" fontId="0" fillId="38" borderId="0" xfId="0" applyFont="1" applyFill="1" applyAlignment="1">
      <alignment horizontal="left" vertical="top" wrapText="1" indent="2"/>
    </xf>
    <xf numFmtId="3" fontId="7" fillId="28" borderId="17" xfId="65" applyNumberFormat="1" applyFont="1" applyFill="1" applyBorder="1" applyAlignment="1">
      <alignment vertical="top"/>
    </xf>
    <xf numFmtId="3" fontId="0" fillId="0" borderId="0" xfId="0" applyNumberFormat="1" applyFont="1" applyAlignment="1">
      <alignment/>
    </xf>
    <xf numFmtId="0" fontId="7" fillId="38" borderId="15" xfId="0" applyFont="1" applyFill="1" applyBorder="1" applyAlignment="1">
      <alignment wrapText="1"/>
    </xf>
    <xf numFmtId="0" fontId="7" fillId="39" borderId="0" xfId="0" applyFont="1" applyFill="1" applyAlignment="1">
      <alignment horizontal="right" wrapText="1"/>
    </xf>
    <xf numFmtId="3" fontId="7" fillId="0" borderId="0" xfId="0" applyNumberFormat="1" applyFont="1" applyAlignment="1">
      <alignment horizontal="right" vertical="top"/>
    </xf>
    <xf numFmtId="3" fontId="44" fillId="38" borderId="0" xfId="65" applyNumberFormat="1" applyFont="1" applyFill="1" applyAlignment="1">
      <alignment horizontal="left" vertical="top" indent="2"/>
    </xf>
    <xf numFmtId="0" fontId="61" fillId="38" borderId="0" xfId="0" applyFont="1" applyFill="1" applyAlignment="1">
      <alignment vertical="top"/>
    </xf>
    <xf numFmtId="0" fontId="63" fillId="38" borderId="0" xfId="0" applyFont="1" applyFill="1" applyAlignment="1">
      <alignment horizontal="left" vertical="top" wrapText="1" indent="2"/>
    </xf>
    <xf numFmtId="0" fontId="63" fillId="38" borderId="0" xfId="0" applyFont="1" applyFill="1" applyAlignment="1">
      <alignment horizontal="left" vertical="top" indent="2"/>
    </xf>
    <xf numFmtId="0" fontId="63" fillId="38" borderId="0" xfId="0" applyFont="1" applyFill="1" applyAlignment="1">
      <alignment vertical="top"/>
    </xf>
    <xf numFmtId="0" fontId="1" fillId="38" borderId="0" xfId="0" applyFont="1" applyFill="1" applyAlignment="1">
      <alignment horizontal="left" vertical="top" wrapText="1" indent="2"/>
    </xf>
    <xf numFmtId="3" fontId="44" fillId="38" borderId="0" xfId="0" applyNumberFormat="1" applyFont="1" applyFill="1" applyAlignment="1" applyProtection="1">
      <alignment horizontal="right" vertical="top" wrapText="1"/>
      <protection locked="0"/>
    </xf>
    <xf numFmtId="0" fontId="18" fillId="38" borderId="0" xfId="0" applyFont="1" applyFill="1" applyAlignment="1">
      <alignment horizontal="left" vertical="top"/>
    </xf>
    <xf numFmtId="3" fontId="7" fillId="38" borderId="0" xfId="0" applyNumberFormat="1" applyFont="1" applyFill="1" applyAlignment="1">
      <alignment horizontal="right"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right" vertical="top"/>
    </xf>
    <xf numFmtId="3" fontId="0" fillId="38" borderId="0" xfId="97" applyNumberFormat="1" applyFill="1" applyAlignment="1">
      <alignment horizontal="right" vertical="top"/>
      <protection/>
    </xf>
    <xf numFmtId="0" fontId="18" fillId="38" borderId="0" xfId="0" applyFont="1" applyFill="1" applyAlignment="1">
      <alignment horizontal="left" vertical="top" wrapText="1"/>
    </xf>
    <xf numFmtId="0" fontId="61" fillId="0" borderId="0" xfId="0" applyFont="1" applyAlignment="1">
      <alignment vertical="top"/>
    </xf>
    <xf numFmtId="0" fontId="0" fillId="38" borderId="0" xfId="0" applyFont="1" applyFill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1" fontId="0" fillId="38" borderId="0" xfId="0" applyNumberFormat="1" applyFont="1" applyFill="1" applyAlignment="1">
      <alignment/>
    </xf>
    <xf numFmtId="3" fontId="63" fillId="38" borderId="0" xfId="65" applyNumberFormat="1" applyFont="1" applyFill="1" applyAlignment="1">
      <alignment horizontal="left" vertical="top" indent="2"/>
    </xf>
    <xf numFmtId="3" fontId="0" fillId="38" borderId="0" xfId="65" applyNumberFormat="1" applyFont="1" applyFill="1" applyAlignment="1">
      <alignment horizontal="left" vertical="top" indent="2"/>
    </xf>
    <xf numFmtId="3" fontId="7" fillId="38" borderId="0" xfId="0" applyNumberFormat="1" applyFont="1" applyFill="1" applyAlignment="1">
      <alignment horizontal="right" vertical="top" wrapText="1"/>
    </xf>
    <xf numFmtId="0" fontId="0" fillId="38" borderId="0" xfId="0" applyFont="1" applyFill="1" applyAlignment="1" applyProtection="1">
      <alignment horizontal="left" vertical="top" wrapText="1" indent="2"/>
      <protection locked="0"/>
    </xf>
    <xf numFmtId="3" fontId="63" fillId="38" borderId="0" xfId="0" applyNumberFormat="1" applyFont="1" applyFill="1" applyAlignment="1">
      <alignment horizontal="right" vertical="top"/>
    </xf>
    <xf numFmtId="3" fontId="0" fillId="38" borderId="19" xfId="0" applyNumberFormat="1" applyFont="1" applyFill="1" applyBorder="1" applyAlignment="1" applyProtection="1">
      <alignment horizontal="right" vertical="top"/>
      <protection locked="0"/>
    </xf>
    <xf numFmtId="3" fontId="0" fillId="38" borderId="0" xfId="0" applyNumberFormat="1" applyFont="1" applyFill="1" applyAlignment="1" applyProtection="1">
      <alignment horizontal="right" vertical="top"/>
      <protection locked="0"/>
    </xf>
    <xf numFmtId="0" fontId="60" fillId="0" borderId="17" xfId="0" applyFont="1" applyBorder="1" applyAlignment="1">
      <alignment horizontal="left" vertical="top" wrapText="1"/>
    </xf>
    <xf numFmtId="3" fontId="7" fillId="0" borderId="17" xfId="0" applyNumberFormat="1" applyFont="1" applyBorder="1" applyAlignment="1">
      <alignment horizontal="right" vertical="top"/>
    </xf>
    <xf numFmtId="0" fontId="60" fillId="38" borderId="0" xfId="0" applyFont="1" applyFill="1" applyAlignment="1">
      <alignment horizontal="left" vertical="top" wrapText="1"/>
    </xf>
    <xf numFmtId="0" fontId="7" fillId="38" borderId="0" xfId="0" applyFont="1" applyFill="1" applyAlignment="1">
      <alignment horizontal="left" vertical="top" wrapText="1"/>
    </xf>
    <xf numFmtId="0" fontId="60" fillId="38" borderId="18" xfId="0" applyFont="1" applyFill="1" applyBorder="1" applyAlignment="1">
      <alignment horizontal="left" vertical="top" wrapText="1"/>
    </xf>
    <xf numFmtId="3" fontId="7" fillId="38" borderId="18" xfId="0" applyNumberFormat="1" applyFont="1" applyFill="1" applyBorder="1" applyAlignment="1">
      <alignment horizontal="right" vertical="top"/>
    </xf>
    <xf numFmtId="3" fontId="7" fillId="38" borderId="18" xfId="95" applyNumberFormat="1" applyFont="1" applyFill="1" applyBorder="1" applyAlignment="1">
      <alignment horizontal="right" vertical="top"/>
      <protection/>
    </xf>
    <xf numFmtId="0" fontId="7" fillId="0" borderId="18" xfId="0" applyFont="1" applyBorder="1" applyAlignment="1">
      <alignment/>
    </xf>
    <xf numFmtId="3" fontId="44" fillId="38" borderId="0" xfId="65" applyNumberFormat="1" applyFont="1" applyFill="1" applyAlignment="1">
      <alignment horizontal="left" indent="2"/>
    </xf>
    <xf numFmtId="0" fontId="44" fillId="38" borderId="0" xfId="0" applyFont="1" applyFill="1" applyAlignment="1">
      <alignment horizontal="left" indent="2"/>
    </xf>
    <xf numFmtId="3" fontId="44" fillId="38" borderId="0" xfId="65" applyNumberFormat="1" applyFont="1" applyFill="1" applyAlignment="1">
      <alignment horizontal="left" vertical="top" indent="2"/>
    </xf>
    <xf numFmtId="0" fontId="44" fillId="38" borderId="0" xfId="0" applyFont="1" applyFill="1" applyAlignment="1">
      <alignment horizontal="left" vertical="top" indent="2"/>
    </xf>
    <xf numFmtId="0" fontId="44" fillId="38" borderId="0" xfId="0" applyFont="1" applyFill="1" applyAlignment="1">
      <alignment horizontal="left" vertical="top" wrapText="1" indent="2"/>
    </xf>
    <xf numFmtId="0" fontId="44" fillId="0" borderId="0" xfId="0" applyFont="1" applyAlignment="1">
      <alignment horizontal="left" vertical="top" indent="2"/>
    </xf>
    <xf numFmtId="0" fontId="44" fillId="38" borderId="0" xfId="0" applyFont="1" applyFill="1" applyAlignment="1">
      <alignment horizontal="left" vertical="center" wrapText="1" indent="2"/>
    </xf>
    <xf numFmtId="0" fontId="19" fillId="38" borderId="0" xfId="0" applyFont="1" applyFill="1" applyAlignment="1">
      <alignment/>
    </xf>
    <xf numFmtId="0" fontId="21" fillId="38" borderId="0" xfId="86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81" applyFont="1" applyFill="1" applyBorder="1" applyAlignment="1" applyProtection="1">
      <alignment/>
      <protection locked="0"/>
    </xf>
    <xf numFmtId="0" fontId="0" fillId="38" borderId="0" xfId="0" applyFont="1" applyFill="1" applyAlignment="1">
      <alignment/>
    </xf>
    <xf numFmtId="0" fontId="19" fillId="38" borderId="0" xfId="8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29" fillId="38" borderId="0" xfId="0" applyFont="1" applyFill="1" applyBorder="1" applyAlignment="1">
      <alignment horizontal="right"/>
    </xf>
    <xf numFmtId="0" fontId="7" fillId="38" borderId="15" xfId="0" applyFont="1" applyFill="1" applyBorder="1" applyAlignment="1">
      <alignment horizontal="left" vertical="center" wrapText="1"/>
    </xf>
    <xf numFmtId="165" fontId="0" fillId="38" borderId="0" xfId="0" applyNumberFormat="1" applyFont="1" applyFill="1" applyBorder="1" applyAlignment="1">
      <alignment/>
    </xf>
    <xf numFmtId="164" fontId="0" fillId="38" borderId="0" xfId="109" applyNumberFormat="1" applyFont="1" applyFill="1" applyBorder="1" applyAlignment="1">
      <alignment/>
    </xf>
    <xf numFmtId="164" fontId="0" fillId="38" borderId="0" xfId="112" applyNumberFormat="1" applyFont="1" applyFill="1" applyBorder="1" applyAlignment="1">
      <alignment/>
    </xf>
    <xf numFmtId="165" fontId="0" fillId="38" borderId="18" xfId="0" applyNumberFormat="1" applyFont="1" applyFill="1" applyBorder="1" applyAlignment="1">
      <alignment/>
    </xf>
    <xf numFmtId="164" fontId="0" fillId="38" borderId="18" xfId="109" applyNumberFormat="1" applyFont="1" applyFill="1" applyBorder="1" applyAlignment="1">
      <alignment/>
    </xf>
    <xf numFmtId="164" fontId="0" fillId="38" borderId="18" xfId="112" applyNumberFormat="1" applyFont="1" applyFill="1" applyBorder="1" applyAlignment="1">
      <alignment/>
    </xf>
    <xf numFmtId="165" fontId="7" fillId="38" borderId="15" xfId="0" applyNumberFormat="1" applyFont="1" applyFill="1" applyBorder="1" applyAlignment="1">
      <alignment/>
    </xf>
    <xf numFmtId="165" fontId="7" fillId="38" borderId="15" xfId="0" applyNumberFormat="1" applyFont="1" applyFill="1" applyBorder="1" applyAlignment="1">
      <alignment/>
    </xf>
    <xf numFmtId="164" fontId="7" fillId="38" borderId="15" xfId="109" applyNumberFormat="1" applyFont="1" applyFill="1" applyBorder="1" applyAlignment="1">
      <alignment/>
    </xf>
    <xf numFmtId="0" fontId="19" fillId="38" borderId="0" xfId="81" applyFont="1" applyFill="1" applyBorder="1" applyAlignment="1" applyProtection="1">
      <alignment/>
      <protection locked="0"/>
    </xf>
    <xf numFmtId="0" fontId="9" fillId="38" borderId="0" xfId="80" applyFont="1" applyFill="1" applyAlignment="1">
      <alignment/>
      <protection locked="0"/>
    </xf>
    <xf numFmtId="0" fontId="7" fillId="38" borderId="0" xfId="80" applyFont="1" applyFill="1" applyAlignment="1">
      <alignment/>
      <protection locked="0"/>
    </xf>
    <xf numFmtId="0" fontId="7" fillId="38" borderId="15" xfId="0" applyFont="1" applyFill="1" applyBorder="1" applyAlignment="1">
      <alignment vertical="center"/>
    </xf>
    <xf numFmtId="165" fontId="0" fillId="38" borderId="0" xfId="0" applyNumberFormat="1" applyFont="1" applyFill="1" applyBorder="1" applyAlignment="1">
      <alignment/>
    </xf>
    <xf numFmtId="164" fontId="0" fillId="38" borderId="0" xfId="0" applyNumberFormat="1" applyFont="1" applyFill="1" applyBorder="1" applyAlignment="1">
      <alignment/>
    </xf>
    <xf numFmtId="189" fontId="3" fillId="38" borderId="0" xfId="0" applyNumberFormat="1" applyFont="1" applyFill="1" applyBorder="1" applyAlignment="1">
      <alignment/>
    </xf>
    <xf numFmtId="188" fontId="3" fillId="38" borderId="0" xfId="0" applyNumberFormat="1" applyFont="1" applyFill="1" applyAlignment="1">
      <alignment/>
    </xf>
    <xf numFmtId="0" fontId="7" fillId="38" borderId="15" xfId="0" applyFont="1" applyFill="1" applyBorder="1" applyAlignment="1">
      <alignment/>
    </xf>
    <xf numFmtId="164" fontId="7" fillId="38" borderId="15" xfId="0" applyNumberFormat="1" applyFont="1" applyFill="1" applyBorder="1" applyAlignment="1">
      <alignment/>
    </xf>
    <xf numFmtId="0" fontId="0" fillId="38" borderId="15" xfId="0" applyFont="1" applyFill="1" applyBorder="1" applyAlignment="1">
      <alignment/>
    </xf>
    <xf numFmtId="187" fontId="3" fillId="38" borderId="0" xfId="0" applyNumberFormat="1" applyFont="1" applyFill="1" applyAlignment="1">
      <alignment/>
    </xf>
    <xf numFmtId="0" fontId="23" fillId="38" borderId="0" xfId="86" applyFont="1" applyFill="1" applyAlignment="1" applyProtection="1">
      <alignment wrapText="1"/>
      <protection/>
    </xf>
    <xf numFmtId="185" fontId="23" fillId="38" borderId="0" xfId="86" applyNumberFormat="1" applyFont="1" applyFill="1" applyAlignment="1" applyProtection="1">
      <alignment wrapText="1"/>
      <protection/>
    </xf>
    <xf numFmtId="165" fontId="23" fillId="38" borderId="0" xfId="86" applyNumberFormat="1" applyFont="1" applyFill="1" applyAlignment="1" applyProtection="1">
      <alignment wrapText="1"/>
      <protection/>
    </xf>
    <xf numFmtId="43" fontId="0" fillId="38" borderId="0" xfId="62" applyNumberFormat="1" applyFont="1" applyFill="1" applyAlignment="1">
      <alignment/>
    </xf>
    <xf numFmtId="0" fontId="0" fillId="38" borderId="18" xfId="0" applyFont="1" applyFill="1" applyBorder="1" applyAlignment="1">
      <alignment/>
    </xf>
    <xf numFmtId="0" fontId="29" fillId="38" borderId="18" xfId="0" applyFont="1" applyFill="1" applyBorder="1" applyAlignment="1">
      <alignment horizontal="right"/>
    </xf>
    <xf numFmtId="0" fontId="7" fillId="38" borderId="15" xfId="0" applyFont="1" applyFill="1" applyBorder="1" applyAlignment="1">
      <alignment horizontal="left" vertical="center"/>
    </xf>
    <xf numFmtId="43" fontId="3" fillId="38" borderId="0" xfId="62" applyFont="1" applyFill="1" applyAlignment="1">
      <alignment/>
    </xf>
    <xf numFmtId="0" fontId="17" fillId="38" borderId="0" xfId="0" applyFont="1" applyFill="1" applyAlignment="1">
      <alignment/>
    </xf>
    <xf numFmtId="0" fontId="20" fillId="0" borderId="0" xfId="86" applyFont="1" applyFill="1" applyAlignment="1" applyProtection="1">
      <alignment horizontal="right"/>
      <protection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29" fillId="0" borderId="18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8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165" fontId="7" fillId="0" borderId="18" xfId="93" applyNumberFormat="1" applyFont="1" applyFill="1" applyBorder="1">
      <alignment/>
      <protection/>
    </xf>
    <xf numFmtId="0" fontId="3" fillId="0" borderId="0" xfId="93" applyFont="1" applyFill="1">
      <alignment/>
      <protection/>
    </xf>
    <xf numFmtId="0" fontId="4" fillId="0" borderId="0" xfId="93" applyFont="1" applyFill="1">
      <alignment/>
      <protection/>
    </xf>
    <xf numFmtId="0" fontId="0" fillId="0" borderId="0" xfId="93" applyFont="1" applyFill="1">
      <alignment/>
      <protection/>
    </xf>
    <xf numFmtId="0" fontId="0" fillId="0" borderId="0" xfId="93" applyFont="1" applyFill="1">
      <alignment/>
      <protection/>
    </xf>
    <xf numFmtId="0" fontId="19" fillId="0" borderId="0" xfId="81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/>
    </xf>
    <xf numFmtId="0" fontId="19" fillId="0" borderId="0" xfId="8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186" fontId="10" fillId="0" borderId="0" xfId="62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165" fontId="7" fillId="0" borderId="15" xfId="0" applyNumberFormat="1" applyFont="1" applyFill="1" applyBorder="1" applyAlignment="1">
      <alignment wrapText="1"/>
    </xf>
    <xf numFmtId="181" fontId="3" fillId="0" borderId="0" xfId="62" applyNumberFormat="1" applyFont="1" applyFill="1" applyAlignment="1">
      <alignment/>
    </xf>
    <xf numFmtId="0" fontId="7" fillId="0" borderId="1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0" fillId="0" borderId="17" xfId="0" applyNumberFormat="1" applyFont="1" applyFill="1" applyBorder="1" applyAlignment="1">
      <alignment/>
    </xf>
    <xf numFmtId="165" fontId="0" fillId="0" borderId="18" xfId="0" applyNumberFormat="1" applyFont="1" applyFill="1" applyBorder="1" applyAlignment="1">
      <alignment/>
    </xf>
    <xf numFmtId="165" fontId="7" fillId="0" borderId="18" xfId="0" applyNumberFormat="1" applyFont="1" applyFill="1" applyBorder="1" applyAlignment="1">
      <alignment/>
    </xf>
    <xf numFmtId="165" fontId="7" fillId="0" borderId="15" xfId="0" applyNumberFormat="1" applyFont="1" applyFill="1" applyBorder="1" applyAlignment="1">
      <alignment/>
    </xf>
    <xf numFmtId="0" fontId="19" fillId="38" borderId="0" xfId="81" applyFont="1" applyFill="1" applyBorder="1" applyAlignment="1">
      <alignment horizontal="left"/>
    </xf>
    <xf numFmtId="0" fontId="7" fillId="38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left" vertical="center"/>
    </xf>
    <xf numFmtId="0" fontId="0" fillId="38" borderId="0" xfId="86" applyFont="1" applyFill="1" applyAlignment="1" applyProtection="1">
      <alignment horizontal="left" vertical="center" wrapText="1"/>
      <protection/>
    </xf>
    <xf numFmtId="0" fontId="3" fillId="38" borderId="0" xfId="0" applyFont="1" applyFill="1" applyAlignment="1">
      <alignment horizontal="left"/>
    </xf>
    <xf numFmtId="0" fontId="3" fillId="38" borderId="0" xfId="86" applyFont="1" applyFill="1" applyAlignment="1" applyProtection="1">
      <alignment horizontal="left" vertical="center" wrapText="1"/>
      <protection/>
    </xf>
    <xf numFmtId="165" fontId="0" fillId="38" borderId="1" xfId="100" applyNumberFormat="1" applyFont="1" applyFill="1" applyBorder="1" applyAlignment="1">
      <alignment vertical="top" wrapText="1"/>
      <protection/>
    </xf>
    <xf numFmtId="0" fontId="7" fillId="38" borderId="0" xfId="100" applyNumberFormat="1" applyFont="1" applyFill="1" applyBorder="1" applyAlignment="1">
      <alignment vertical="top" wrapText="1"/>
      <protection/>
    </xf>
    <xf numFmtId="0" fontId="7" fillId="38" borderId="18" xfId="100" applyNumberFormat="1" applyFont="1" applyFill="1" applyBorder="1" applyAlignment="1">
      <alignment vertical="top" wrapText="1"/>
      <protection/>
    </xf>
    <xf numFmtId="0" fontId="7" fillId="38" borderId="20" xfId="100" applyFont="1" applyFill="1" applyBorder="1" applyAlignment="1">
      <alignment horizontal="left" vertical="center" wrapText="1"/>
      <protection/>
    </xf>
    <xf numFmtId="0" fontId="7" fillId="38" borderId="21" xfId="100" applyFont="1" applyFill="1" applyBorder="1" applyAlignment="1">
      <alignment horizontal="right" wrapText="1"/>
      <protection/>
    </xf>
    <xf numFmtId="0" fontId="7" fillId="38" borderId="22" xfId="100" applyFont="1" applyFill="1" applyBorder="1" applyAlignment="1">
      <alignment horizontal="left" vertical="top" wrapText="1"/>
      <protection/>
    </xf>
    <xf numFmtId="165" fontId="7" fillId="38" borderId="22" xfId="100" applyNumberFormat="1" applyFont="1" applyFill="1" applyBorder="1" applyAlignment="1">
      <alignment vertical="top" wrapText="1"/>
      <protection/>
    </xf>
    <xf numFmtId="0" fontId="0" fillId="38" borderId="23" xfId="100" applyFont="1" applyFill="1" applyBorder="1" applyAlignment="1">
      <alignment horizontal="left" vertical="top" wrapText="1" indent="1"/>
      <protection/>
    </xf>
    <xf numFmtId="165" fontId="0" fillId="38" borderId="24" xfId="100" applyNumberFormat="1" applyFont="1" applyFill="1" applyBorder="1" applyAlignment="1">
      <alignment vertical="top" wrapText="1"/>
      <protection/>
    </xf>
    <xf numFmtId="165" fontId="0" fillId="38" borderId="0" xfId="0" applyNumberFormat="1" applyFont="1" applyFill="1" applyAlignment="1">
      <alignment/>
    </xf>
    <xf numFmtId="168" fontId="0" fillId="38" borderId="0" xfId="0" applyNumberFormat="1" applyFont="1" applyFill="1" applyAlignment="1">
      <alignment/>
    </xf>
    <xf numFmtId="0" fontId="0" fillId="38" borderId="20" xfId="100" applyFont="1" applyFill="1" applyBorder="1" applyAlignment="1">
      <alignment horizontal="left" vertical="top" wrapText="1" indent="1"/>
      <protection/>
    </xf>
    <xf numFmtId="165" fontId="0" fillId="38" borderId="25" xfId="100" applyNumberFormat="1" applyFont="1" applyFill="1" applyBorder="1" applyAlignment="1">
      <alignment vertical="top" wrapText="1"/>
      <protection/>
    </xf>
    <xf numFmtId="0" fontId="7" fillId="38" borderId="22" xfId="100" applyFont="1" applyFill="1" applyBorder="1" applyAlignment="1">
      <alignment horizontal="left" wrapText="1"/>
      <protection/>
    </xf>
    <xf numFmtId="165" fontId="7" fillId="38" borderId="22" xfId="100" applyNumberFormat="1" applyFont="1" applyFill="1" applyBorder="1" applyAlignment="1">
      <alignment wrapText="1"/>
      <protection/>
    </xf>
    <xf numFmtId="165" fontId="7" fillId="38" borderId="0" xfId="0" applyNumberFormat="1" applyFont="1" applyFill="1" applyAlignment="1">
      <alignment/>
    </xf>
    <xf numFmtId="168" fontId="7" fillId="38" borderId="0" xfId="0" applyNumberFormat="1" applyFont="1" applyFill="1" applyAlignment="1">
      <alignment/>
    </xf>
    <xf numFmtId="165" fontId="7" fillId="38" borderId="26" xfId="100" applyNumberFormat="1" applyFont="1" applyFill="1" applyBorder="1" applyAlignment="1">
      <alignment wrapText="1"/>
      <protection/>
    </xf>
    <xf numFmtId="165" fontId="0" fillId="38" borderId="23" xfId="100" applyNumberFormat="1" applyFont="1" applyFill="1" applyBorder="1" applyAlignment="1">
      <alignment vertical="top" wrapText="1"/>
      <protection/>
    </xf>
    <xf numFmtId="165" fontId="0" fillId="38" borderId="20" xfId="100" applyNumberFormat="1" applyFont="1" applyFill="1" applyBorder="1" applyAlignment="1">
      <alignment vertical="top" wrapText="1"/>
      <protection/>
    </xf>
    <xf numFmtId="0" fontId="7" fillId="38" borderId="27" xfId="100" applyFont="1" applyFill="1" applyBorder="1" applyAlignment="1">
      <alignment horizontal="left" wrapText="1"/>
      <protection/>
    </xf>
    <xf numFmtId="165" fontId="7" fillId="38" borderId="27" xfId="100" applyNumberFormat="1" applyFont="1" applyFill="1" applyBorder="1" applyAlignment="1">
      <alignment wrapText="1"/>
      <protection/>
    </xf>
    <xf numFmtId="165" fontId="0" fillId="38" borderId="28" xfId="100" applyNumberFormat="1" applyFont="1" applyFill="1" applyBorder="1" applyAlignment="1">
      <alignment vertical="top" wrapText="1"/>
      <protection/>
    </xf>
    <xf numFmtId="0" fontId="0" fillId="38" borderId="1" xfId="0" applyFont="1" applyFill="1" applyBorder="1" applyAlignment="1">
      <alignment/>
    </xf>
    <xf numFmtId="165" fontId="0" fillId="38" borderId="0" xfId="0" applyNumberFormat="1" applyFont="1" applyFill="1" applyAlignment="1">
      <alignment/>
    </xf>
    <xf numFmtId="168" fontId="0" fillId="38" borderId="0" xfId="0" applyNumberFormat="1" applyFont="1" applyFill="1" applyAlignment="1">
      <alignment/>
    </xf>
    <xf numFmtId="0" fontId="0" fillId="38" borderId="0" xfId="0" applyFill="1" applyAlignment="1">
      <alignment/>
    </xf>
    <xf numFmtId="3" fontId="7" fillId="38" borderId="0" xfId="65" applyNumberFormat="1" applyFont="1" applyFill="1" applyAlignment="1">
      <alignment horizontal="left" vertical="top" indent="2"/>
    </xf>
  </cellXfs>
  <cellStyles count="113">
    <cellStyle name="Normal" xfId="0"/>
    <cellStyle name="£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by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ellBACode" xfId="43"/>
    <cellStyle name="CellBAName" xfId="44"/>
    <cellStyle name="CellBAValue" xfId="45"/>
    <cellStyle name="CellMCCode" xfId="46"/>
    <cellStyle name="CellMCName" xfId="47"/>
    <cellStyle name="CellMCValue" xfId="48"/>
    <cellStyle name="CellNationCode" xfId="49"/>
    <cellStyle name="CellNationName" xfId="50"/>
    <cellStyle name="CellNationValue" xfId="51"/>
    <cellStyle name="CellNormal" xfId="52"/>
    <cellStyle name="CellRegionCode" xfId="53"/>
    <cellStyle name="CellRegionName" xfId="54"/>
    <cellStyle name="CellRegionValue" xfId="55"/>
    <cellStyle name="cells" xfId="56"/>
    <cellStyle name="CellUACode" xfId="57"/>
    <cellStyle name="CellUAName" xfId="58"/>
    <cellStyle name="CellUAValue" xfId="59"/>
    <cellStyle name="Check Cell" xfId="60"/>
    <cellStyle name="column field" xfId="61"/>
    <cellStyle name="Comma" xfId="62"/>
    <cellStyle name="Comma [0]" xfId="63"/>
    <cellStyle name="Comma 2" xfId="64"/>
    <cellStyle name="Comma 2 2" xfId="65"/>
    <cellStyle name="Comma 3" xfId="66"/>
    <cellStyle name="Currency" xfId="67"/>
    <cellStyle name="Currency [0]" xfId="68"/>
    <cellStyle name="Currency 2" xfId="69"/>
    <cellStyle name="Data_Total" xfId="70"/>
    <cellStyle name="Explanatory Text" xfId="71"/>
    <cellStyle name="field" xfId="72"/>
    <cellStyle name="field names" xfId="73"/>
    <cellStyle name="Followed Hyperlink" xfId="74"/>
    <cellStyle name="footer" xfId="75"/>
    <cellStyle name="Good" xfId="76"/>
    <cellStyle name="Gray2" xfId="77"/>
    <cellStyle name="Gray2M" xfId="78"/>
    <cellStyle name="Gray2M1P" xfId="79"/>
    <cellStyle name="heading" xfId="80"/>
    <cellStyle name="Heading 1" xfId="81"/>
    <cellStyle name="Heading 2" xfId="82"/>
    <cellStyle name="Heading 3" xfId="83"/>
    <cellStyle name="Heading 4" xfId="84"/>
    <cellStyle name="Headings" xfId="85"/>
    <cellStyle name="Hyperlink" xfId="86"/>
    <cellStyle name="Hyperlink 2" xfId="87"/>
    <cellStyle name="Hyperlink 3" xfId="88"/>
    <cellStyle name="Input" xfId="89"/>
    <cellStyle name="Integer" xfId="90"/>
    <cellStyle name="Linked Cell" xfId="91"/>
    <cellStyle name="Neutral" xfId="92"/>
    <cellStyle name="Normal 2" xfId="93"/>
    <cellStyle name="Normal 2 2" xfId="94"/>
    <cellStyle name="Normal 2 3" xfId="95"/>
    <cellStyle name="Normal 3" xfId="96"/>
    <cellStyle name="Normal 3 2" xfId="97"/>
    <cellStyle name="Normal 4" xfId="98"/>
    <cellStyle name="Normal 5" xfId="99"/>
    <cellStyle name="Normal_Final serviceIBA_table" xfId="100"/>
    <cellStyle name="Note" xfId="101"/>
    <cellStyle name="Num" xfId="102"/>
    <cellStyle name="Num 1D" xfId="103"/>
    <cellStyle name="Num 1D 2" xfId="104"/>
    <cellStyle name="Num 2" xfId="105"/>
    <cellStyle name="Output" xfId="106"/>
    <cellStyle name="P10Diff" xfId="107"/>
    <cellStyle name="P20Diff" xfId="108"/>
    <cellStyle name="Percent" xfId="109"/>
    <cellStyle name="Percent 2" xfId="110"/>
    <cellStyle name="Percent 3" xfId="111"/>
    <cellStyle name="Percent 4" xfId="112"/>
    <cellStyle name="Row_CategoryHeadings" xfId="113"/>
    <cellStyle name="rowfield" xfId="114"/>
    <cellStyle name="Source" xfId="115"/>
    <cellStyle name="Table_Name" xfId="116"/>
    <cellStyle name="Test" xfId="117"/>
    <cellStyle name="Title" xfId="118"/>
    <cellStyle name="Total" xfId="119"/>
    <cellStyle name="Tou_Rev" xfId="120"/>
    <cellStyle name="Toupdate" xfId="121"/>
    <cellStyle name="updated" xfId="122"/>
    <cellStyle name="Warning Text" xfId="123"/>
    <cellStyle name="Warnings" xfId="124"/>
    <cellStyle name="Xs% 250" xfId="125"/>
    <cellStyle name="Xs% -250" xfId="126"/>
  </cellStyles>
  <dxfs count="10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="90" zoomScaleNormal="90" zoomScalePageLayoutView="0" workbookViewId="0" topLeftCell="A1">
      <selection activeCell="C24" sqref="C24"/>
    </sheetView>
  </sheetViews>
  <sheetFormatPr defaultColWidth="8.88671875" defaultRowHeight="15"/>
  <cols>
    <col min="1" max="1" width="8.99609375" style="14" customWidth="1"/>
    <col min="2" max="16384" width="8.88671875" style="14" customWidth="1"/>
  </cols>
  <sheetData>
    <row r="1" ht="18.75">
      <c r="A1" s="159" t="s">
        <v>214</v>
      </c>
    </row>
    <row r="2" spans="1:2" ht="15">
      <c r="A2" s="160" t="s">
        <v>167</v>
      </c>
      <c r="B2" s="13"/>
    </row>
    <row r="3" spans="1:2" ht="15">
      <c r="A3" s="160" t="s">
        <v>168</v>
      </c>
      <c r="B3" s="13"/>
    </row>
    <row r="4" spans="1:2" ht="15">
      <c r="A4" s="160" t="s">
        <v>208</v>
      </c>
      <c r="B4" s="13"/>
    </row>
    <row r="5" spans="1:2" ht="15">
      <c r="A5" s="160" t="s">
        <v>209</v>
      </c>
      <c r="B5" s="13"/>
    </row>
    <row r="6" spans="1:2" ht="15">
      <c r="A6" s="160" t="s">
        <v>193</v>
      </c>
      <c r="B6" s="13"/>
    </row>
    <row r="7" spans="1:2" ht="15">
      <c r="A7" s="160" t="s">
        <v>31</v>
      </c>
      <c r="B7" s="13"/>
    </row>
    <row r="8" spans="1:2" ht="15">
      <c r="A8" s="160" t="s">
        <v>169</v>
      </c>
      <c r="B8" s="13"/>
    </row>
    <row r="9" spans="1:2" ht="15">
      <c r="A9" s="160" t="s">
        <v>170</v>
      </c>
      <c r="B9" s="13"/>
    </row>
    <row r="10" spans="1:2" ht="15">
      <c r="A10" s="160" t="s">
        <v>210</v>
      </c>
      <c r="B10" s="13"/>
    </row>
    <row r="11" spans="1:2" ht="15">
      <c r="A11" s="160" t="s">
        <v>211</v>
      </c>
      <c r="B11" s="13"/>
    </row>
    <row r="12" spans="1:2" ht="15">
      <c r="A12" s="160" t="s">
        <v>215</v>
      </c>
      <c r="B12" s="13"/>
    </row>
    <row r="13" spans="1:2" ht="15">
      <c r="A13" s="160" t="s">
        <v>212</v>
      </c>
      <c r="B13" s="13"/>
    </row>
    <row r="14" spans="1:2" ht="15">
      <c r="A14" s="160" t="s">
        <v>213</v>
      </c>
      <c r="B14" s="13"/>
    </row>
    <row r="15" spans="1:2" ht="15">
      <c r="A15" s="160" t="s">
        <v>192</v>
      </c>
      <c r="B15" s="13"/>
    </row>
    <row r="16" spans="1:2" ht="15">
      <c r="A16" s="160" t="s">
        <v>217</v>
      </c>
      <c r="B16" s="13"/>
    </row>
    <row r="17" ht="15">
      <c r="A17" s="42"/>
    </row>
  </sheetData>
  <sheetProtection/>
  <hyperlinks>
    <hyperlink ref="A2" location="'tbl 1a Adjusted AEF Change'!A1" display="'tbl 1a Adjusted AEF Change'!A1"/>
    <hyperlink ref="A3" location="'tbl 1b Unadjusted AEF Change'!A1" display="'tbl 1b Unadjusted AEF Change'!A1"/>
    <hyperlink ref="A4" location="'tbl 1c AEF per Capita'!A1" display="'tbl 1c AEF per Capita'!A1"/>
    <hyperlink ref="A5" location="'tbl 2a GCF (CurrYr)'!A1" display="'tbl 2a GCF (CurrYr)'!A1"/>
    <hyperlink ref="A6" location="'tbl 2b Capital Change (CurrYr)'!A1" display="'tbl 2b Capital Change (CurrYr)'!A1"/>
    <hyperlink ref="A7" location="'tbl 2c Capital Financing'!A1" display="'tbl 2c Capital Financing'!A1"/>
    <hyperlink ref="A8" location="'tbl 3 New Responsibilities'!A1" display="'tbl 3 New Responsibilities'!A1"/>
    <hyperlink ref="A9" location="'tbl 4a SSA Comparison'!A1" display="'tbl 4a SSA Comparison'!A1"/>
    <hyperlink ref="A10" location="'tbl 4b SSA Sectors (PrevYr)'!A1" display="'tbl 4b SSA Sectors (PrevYr)'!A1"/>
    <hyperlink ref="A11" location="'tbl 4c SSA Sectors (CurrYr)'!A1" display="'tbl 4c SSA Sectors (CurrYr)'!A1"/>
    <hyperlink ref="A12" location="'tbl 4d Service IBAs'!A1" display="'tbl 4d Service IBAs'!A1"/>
    <hyperlink ref="A13" location="'tbl 5 Principal Council Funding'!A1" display="'tbl 5 Principal Council Funding'!A1"/>
    <hyperlink ref="A14" location="'tbl 6 Transfers (PrevYr)'!A1" display="'tbl 6 Transfers (PrevYr)'!A1"/>
    <hyperlink ref="A15" location="'tbl 7 Grants'!A1" display="'tbl 7 Grants'!A1"/>
    <hyperlink ref="A16" location="'Tbl 8 CC'!A1" display="'Tbl 8 CC'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="70" zoomScaleNormal="70" zoomScalePageLayoutView="0" workbookViewId="0" topLeftCell="A1">
      <selection activeCell="M3" sqref="M3"/>
    </sheetView>
  </sheetViews>
  <sheetFormatPr defaultColWidth="9.21484375" defaultRowHeight="15"/>
  <cols>
    <col min="1" max="1" width="30.21484375" style="10" customWidth="1"/>
    <col min="2" max="4" width="11.6640625" style="10" customWidth="1"/>
    <col min="5" max="5" width="12.6640625" style="10" customWidth="1"/>
    <col min="6" max="7" width="11.6640625" style="10" customWidth="1"/>
    <col min="8" max="8" width="12.6640625" style="10" customWidth="1"/>
    <col min="9" max="11" width="11.6640625" style="10" customWidth="1"/>
    <col min="12" max="16384" width="9.21484375" style="10" customWidth="1"/>
  </cols>
  <sheetData>
    <row r="1" spans="1:11" s="5" customFormat="1" ht="21" customHeight="1">
      <c r="A1" s="215" t="s">
        <v>377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2" s="5" customFormat="1" ht="20.25" customHeight="1">
      <c r="A2" s="34" t="s">
        <v>102</v>
      </c>
      <c r="B2" s="209"/>
      <c r="C2" s="209"/>
      <c r="D2" s="209"/>
      <c r="E2" s="209"/>
      <c r="F2" s="209"/>
      <c r="G2" s="209"/>
      <c r="H2" s="209"/>
      <c r="I2" s="209"/>
      <c r="J2" s="209"/>
      <c r="K2" s="210"/>
      <c r="L2" s="22"/>
    </row>
    <row r="3" spans="1:11" s="212" customFormat="1" ht="46.5" customHeight="1">
      <c r="A3" s="234" t="s">
        <v>23</v>
      </c>
      <c r="B3" s="235" t="s">
        <v>33</v>
      </c>
      <c r="C3" s="235" t="s">
        <v>34</v>
      </c>
      <c r="D3" s="235" t="s">
        <v>35</v>
      </c>
      <c r="E3" s="235" t="s">
        <v>36</v>
      </c>
      <c r="F3" s="235" t="s">
        <v>37</v>
      </c>
      <c r="G3" s="235" t="s">
        <v>69</v>
      </c>
      <c r="H3" s="235" t="s">
        <v>38</v>
      </c>
      <c r="I3" s="235" t="s">
        <v>39</v>
      </c>
      <c r="J3" s="235" t="s">
        <v>40</v>
      </c>
      <c r="K3" s="235" t="s">
        <v>30</v>
      </c>
    </row>
    <row r="4" spans="1:14" s="5" customFormat="1" ht="15">
      <c r="A4" s="161" t="s">
        <v>7</v>
      </c>
      <c r="B4" s="201">
        <v>62581602.5626234</v>
      </c>
      <c r="C4" s="201">
        <v>985321.991955009</v>
      </c>
      <c r="D4" s="201">
        <v>45467915.7369393</v>
      </c>
      <c r="E4" s="201">
        <v>6036625.4661973</v>
      </c>
      <c r="F4" s="201">
        <v>3608716.22032937</v>
      </c>
      <c r="G4" s="201">
        <v>27137291.6452954</v>
      </c>
      <c r="H4" s="201">
        <v>508247.226582517</v>
      </c>
      <c r="I4" s="201">
        <v>5240008.24387046</v>
      </c>
      <c r="J4" s="201">
        <v>8128804.48702896</v>
      </c>
      <c r="K4" s="226">
        <v>159694533.58082172</v>
      </c>
      <c r="M4" s="231"/>
      <c r="N4" s="231"/>
    </row>
    <row r="5" spans="1:14" s="5" customFormat="1" ht="15">
      <c r="A5" s="161" t="s">
        <v>0</v>
      </c>
      <c r="B5" s="201">
        <v>108742849.546807</v>
      </c>
      <c r="C5" s="201">
        <v>1851948.2421014</v>
      </c>
      <c r="D5" s="201">
        <v>79041330.3276685</v>
      </c>
      <c r="E5" s="201">
        <v>12421035.7670678</v>
      </c>
      <c r="F5" s="201">
        <v>6468044.27329733</v>
      </c>
      <c r="G5" s="201">
        <v>52975377.0624396</v>
      </c>
      <c r="H5" s="201">
        <v>493834.391381792</v>
      </c>
      <c r="I5" s="201">
        <v>8263060.3152807</v>
      </c>
      <c r="J5" s="201">
        <v>14760679.5063187</v>
      </c>
      <c r="K5" s="226">
        <v>285018159.4323628</v>
      </c>
      <c r="M5" s="231"/>
      <c r="N5" s="231"/>
    </row>
    <row r="6" spans="1:14" s="5" customFormat="1" ht="15">
      <c r="A6" s="161" t="s">
        <v>1</v>
      </c>
      <c r="B6" s="201">
        <v>93425641.5670616</v>
      </c>
      <c r="C6" s="201">
        <v>1526392.0996389</v>
      </c>
      <c r="D6" s="201">
        <v>79557186.7060824</v>
      </c>
      <c r="E6" s="201">
        <v>9061001.2580878</v>
      </c>
      <c r="F6" s="201">
        <v>6111635.50883677</v>
      </c>
      <c r="G6" s="201">
        <v>43566301.5243908</v>
      </c>
      <c r="H6" s="201">
        <v>174108.736588734</v>
      </c>
      <c r="I6" s="201">
        <v>9188919.20250279</v>
      </c>
      <c r="J6" s="201">
        <v>15646285.5661602</v>
      </c>
      <c r="K6" s="226">
        <v>258257472.16935</v>
      </c>
      <c r="M6" s="231"/>
      <c r="N6" s="231"/>
    </row>
    <row r="7" spans="1:14" s="5" customFormat="1" ht="15">
      <c r="A7" s="161" t="s">
        <v>8</v>
      </c>
      <c r="B7" s="201">
        <v>92796693.6769006</v>
      </c>
      <c r="C7" s="201">
        <v>1244426.05490264</v>
      </c>
      <c r="D7" s="201">
        <v>68133288.1276729</v>
      </c>
      <c r="E7" s="201">
        <v>7591744.12675077</v>
      </c>
      <c r="F7" s="201">
        <v>4959815.35829965</v>
      </c>
      <c r="G7" s="201">
        <v>35657934.1498784</v>
      </c>
      <c r="H7" s="201">
        <v>168517.710905036</v>
      </c>
      <c r="I7" s="201">
        <v>8536146.38767825</v>
      </c>
      <c r="J7" s="201">
        <v>13796983.767033</v>
      </c>
      <c r="K7" s="226">
        <v>232885549.36002126</v>
      </c>
      <c r="M7" s="231"/>
      <c r="N7" s="231"/>
    </row>
    <row r="8" spans="1:14" s="5" customFormat="1" ht="15">
      <c r="A8" s="161" t="s">
        <v>9</v>
      </c>
      <c r="B8" s="201">
        <v>135161419.73886</v>
      </c>
      <c r="C8" s="201">
        <v>2051590.42502908</v>
      </c>
      <c r="D8" s="201">
        <v>89014686.6851394</v>
      </c>
      <c r="E8" s="201">
        <v>10132836.4294979</v>
      </c>
      <c r="F8" s="201">
        <v>8123227.23682983</v>
      </c>
      <c r="G8" s="201">
        <v>58352020.7962039</v>
      </c>
      <c r="H8" s="201">
        <v>225093.538663015</v>
      </c>
      <c r="I8" s="201">
        <v>9679538.88319231</v>
      </c>
      <c r="J8" s="201">
        <v>15033981.9435256</v>
      </c>
      <c r="K8" s="226">
        <v>327774395.67694104</v>
      </c>
      <c r="M8" s="231"/>
      <c r="N8" s="231"/>
    </row>
    <row r="9" spans="1:14" s="5" customFormat="1" ht="15">
      <c r="A9" s="161" t="s">
        <v>10</v>
      </c>
      <c r="B9" s="201">
        <v>114045796.104687</v>
      </c>
      <c r="C9" s="201">
        <v>1851698.87445759</v>
      </c>
      <c r="D9" s="201">
        <v>87008359.7611541</v>
      </c>
      <c r="E9" s="201">
        <v>7650891.42731088</v>
      </c>
      <c r="F9" s="201">
        <v>7052502.99356853</v>
      </c>
      <c r="G9" s="201">
        <v>45549474.6582179</v>
      </c>
      <c r="H9" s="201">
        <v>321698.495176122</v>
      </c>
      <c r="I9" s="201">
        <v>9275108.48616383</v>
      </c>
      <c r="J9" s="201">
        <v>13756858.1027841</v>
      </c>
      <c r="K9" s="226">
        <v>286512388.9035201</v>
      </c>
      <c r="M9" s="231"/>
      <c r="N9" s="231"/>
    </row>
    <row r="10" spans="1:14" s="5" customFormat="1" ht="15">
      <c r="A10" s="161" t="s">
        <v>2</v>
      </c>
      <c r="B10" s="201">
        <v>114118643.01473</v>
      </c>
      <c r="C10" s="201">
        <v>1760892.20144254</v>
      </c>
      <c r="D10" s="201">
        <v>84275333.7235272</v>
      </c>
      <c r="E10" s="201">
        <v>14340694.1914793</v>
      </c>
      <c r="F10" s="201">
        <v>6846044.17740202</v>
      </c>
      <c r="G10" s="201">
        <v>54099206.244605</v>
      </c>
      <c r="H10" s="201">
        <v>47934.2637391197</v>
      </c>
      <c r="I10" s="201">
        <v>8977543.91940622</v>
      </c>
      <c r="J10" s="201">
        <v>17470585.6782204</v>
      </c>
      <c r="K10" s="226">
        <v>301936877.4145518</v>
      </c>
      <c r="M10" s="231"/>
      <c r="N10" s="231"/>
    </row>
    <row r="11" spans="1:14" s="5" customFormat="1" ht="15">
      <c r="A11" s="161" t="s">
        <v>3</v>
      </c>
      <c r="B11" s="201">
        <v>62686288.9961753</v>
      </c>
      <c r="C11" s="201">
        <v>1074683.6608327</v>
      </c>
      <c r="D11" s="201">
        <v>46980656.8229989</v>
      </c>
      <c r="E11" s="201">
        <v>6957879.86331165</v>
      </c>
      <c r="F11" s="201">
        <v>3675194.20291789</v>
      </c>
      <c r="G11" s="201">
        <v>29010772.505646</v>
      </c>
      <c r="H11" s="201">
        <v>107276.174816023</v>
      </c>
      <c r="I11" s="201">
        <v>5126457.50882593</v>
      </c>
      <c r="J11" s="201">
        <v>10755443.7447772</v>
      </c>
      <c r="K11" s="226">
        <v>166374653.4803016</v>
      </c>
      <c r="M11" s="231"/>
      <c r="N11" s="231"/>
    </row>
    <row r="12" spans="1:14" s="5" customFormat="1" ht="15">
      <c r="A12" s="161" t="s">
        <v>11</v>
      </c>
      <c r="B12" s="201">
        <v>107010347.282941</v>
      </c>
      <c r="C12" s="201">
        <v>1779870.65863792</v>
      </c>
      <c r="D12" s="201">
        <v>81491271.1352791</v>
      </c>
      <c r="E12" s="201">
        <v>10501866.4933063</v>
      </c>
      <c r="F12" s="201">
        <v>6523881.64639615</v>
      </c>
      <c r="G12" s="201">
        <v>48150206.9262457</v>
      </c>
      <c r="H12" s="201">
        <v>365928.641313968</v>
      </c>
      <c r="I12" s="201">
        <v>8180128.78374034</v>
      </c>
      <c r="J12" s="201">
        <v>15064250.8734403</v>
      </c>
      <c r="K12" s="226">
        <v>279067752.4413008</v>
      </c>
      <c r="M12" s="231"/>
      <c r="N12" s="231"/>
    </row>
    <row r="13" spans="1:14" s="5" customFormat="1" ht="15">
      <c r="A13" s="161" t="s">
        <v>12</v>
      </c>
      <c r="B13" s="201">
        <v>167751456.007695</v>
      </c>
      <c r="C13" s="201">
        <v>2549937.0992337</v>
      </c>
      <c r="D13" s="201">
        <v>123910518.336856</v>
      </c>
      <c r="E13" s="201">
        <v>14600873.9517798</v>
      </c>
      <c r="F13" s="201">
        <v>9789618.99773739</v>
      </c>
      <c r="G13" s="201">
        <v>68536308.1080083</v>
      </c>
      <c r="H13" s="201">
        <v>1194545.54229126</v>
      </c>
      <c r="I13" s="201">
        <v>14005710.7537339</v>
      </c>
      <c r="J13" s="201">
        <v>20544829.0186708</v>
      </c>
      <c r="K13" s="226">
        <v>422883797.81600606</v>
      </c>
      <c r="M13" s="231"/>
      <c r="N13" s="231"/>
    </row>
    <row r="14" spans="1:14" s="5" customFormat="1" ht="15">
      <c r="A14" s="161" t="s">
        <v>13</v>
      </c>
      <c r="B14" s="201">
        <v>199145306.439777</v>
      </c>
      <c r="C14" s="201">
        <v>3078302.58671721</v>
      </c>
      <c r="D14" s="201">
        <v>162507900.685033</v>
      </c>
      <c r="E14" s="201">
        <v>12966580.0169088</v>
      </c>
      <c r="F14" s="201">
        <v>12875912.2841893</v>
      </c>
      <c r="G14" s="201">
        <v>88390820.6076103</v>
      </c>
      <c r="H14" s="201">
        <v>969377.356782491</v>
      </c>
      <c r="I14" s="201">
        <v>19339170.4253708</v>
      </c>
      <c r="J14" s="201">
        <v>23940854.7425265</v>
      </c>
      <c r="K14" s="226">
        <v>523214225.14491546</v>
      </c>
      <c r="M14" s="231"/>
      <c r="N14" s="231"/>
    </row>
    <row r="15" spans="1:14" s="5" customFormat="1" ht="15">
      <c r="A15" s="161" t="s">
        <v>14</v>
      </c>
      <c r="B15" s="201">
        <v>126749036.527479</v>
      </c>
      <c r="C15" s="201">
        <v>1870537.21123014</v>
      </c>
      <c r="D15" s="201">
        <v>101950871.383538</v>
      </c>
      <c r="E15" s="201">
        <v>8452682.92025809</v>
      </c>
      <c r="F15" s="201">
        <v>7461185.0434833</v>
      </c>
      <c r="G15" s="201">
        <v>49845701.1165406</v>
      </c>
      <c r="H15" s="201">
        <v>2358764.33330297</v>
      </c>
      <c r="I15" s="201">
        <v>15955162.4208793</v>
      </c>
      <c r="J15" s="201">
        <v>15522299.3465776</v>
      </c>
      <c r="K15" s="226">
        <v>330166240.30328894</v>
      </c>
      <c r="M15" s="231"/>
      <c r="N15" s="231"/>
    </row>
    <row r="16" spans="1:14" s="5" customFormat="1" ht="15">
      <c r="A16" s="161" t="s">
        <v>15</v>
      </c>
      <c r="B16" s="201">
        <v>125712381.875168</v>
      </c>
      <c r="C16" s="201">
        <v>1814794.28382618</v>
      </c>
      <c r="D16" s="201">
        <v>91228724.345847</v>
      </c>
      <c r="E16" s="201">
        <v>8710551.71999708</v>
      </c>
      <c r="F16" s="201">
        <v>7639131.15849296</v>
      </c>
      <c r="G16" s="201">
        <v>49323899.1595893</v>
      </c>
      <c r="H16" s="201">
        <v>757871.506671672</v>
      </c>
      <c r="I16" s="201">
        <v>12866431.8840446</v>
      </c>
      <c r="J16" s="201">
        <v>15608936.5334198</v>
      </c>
      <c r="K16" s="226">
        <v>313662722.4670566</v>
      </c>
      <c r="M16" s="231"/>
      <c r="N16" s="231"/>
    </row>
    <row r="17" spans="1:14" s="5" customFormat="1" ht="15">
      <c r="A17" s="161" t="s">
        <v>16</v>
      </c>
      <c r="B17" s="201">
        <v>120618414.024459</v>
      </c>
      <c r="C17" s="201">
        <v>1550565.65278289</v>
      </c>
      <c r="D17" s="201">
        <v>76246172.4821992</v>
      </c>
      <c r="E17" s="201">
        <v>7899625.3912522</v>
      </c>
      <c r="F17" s="201">
        <v>7005085.13186203</v>
      </c>
      <c r="G17" s="201">
        <v>44677173.2630596</v>
      </c>
      <c r="H17" s="201">
        <v>167442.525329094</v>
      </c>
      <c r="I17" s="201">
        <v>9087563.14602851</v>
      </c>
      <c r="J17" s="201">
        <v>11463005.0734774</v>
      </c>
      <c r="K17" s="226">
        <v>278715046.69044995</v>
      </c>
      <c r="M17" s="231"/>
      <c r="N17" s="231"/>
    </row>
    <row r="18" spans="1:14" s="5" customFormat="1" ht="15">
      <c r="A18" s="161" t="s">
        <v>4</v>
      </c>
      <c r="B18" s="201">
        <v>221462900.636902</v>
      </c>
      <c r="C18" s="201">
        <v>3270726.81811552</v>
      </c>
      <c r="D18" s="201">
        <v>167331594.961565</v>
      </c>
      <c r="E18" s="201">
        <v>13867251.7432748</v>
      </c>
      <c r="F18" s="201">
        <v>12540629.7783758</v>
      </c>
      <c r="G18" s="201">
        <v>85319403.1573075</v>
      </c>
      <c r="H18" s="201">
        <v>4223497.22383747</v>
      </c>
      <c r="I18" s="201">
        <v>21004733.0726177</v>
      </c>
      <c r="J18" s="201">
        <v>28521397.9913995</v>
      </c>
      <c r="K18" s="226">
        <v>557542135.3833953</v>
      </c>
      <c r="M18" s="231"/>
      <c r="N18" s="231"/>
    </row>
    <row r="19" spans="1:14" s="5" customFormat="1" ht="15">
      <c r="A19" s="161" t="s">
        <v>17</v>
      </c>
      <c r="B19" s="201">
        <v>53337359.4529253</v>
      </c>
      <c r="C19" s="201">
        <v>772483.401906831</v>
      </c>
      <c r="D19" s="201">
        <v>43991903.6479847</v>
      </c>
      <c r="E19" s="201">
        <v>2968313.34631457</v>
      </c>
      <c r="F19" s="201">
        <v>3146676.16263376</v>
      </c>
      <c r="G19" s="201">
        <v>20454788.9700629</v>
      </c>
      <c r="H19" s="201">
        <v>2145633.58262091</v>
      </c>
      <c r="I19" s="201">
        <v>5627269.03562401</v>
      </c>
      <c r="J19" s="201">
        <v>6307356.96559434</v>
      </c>
      <c r="K19" s="226">
        <v>138751784.5656673</v>
      </c>
      <c r="M19" s="231"/>
      <c r="N19" s="231"/>
    </row>
    <row r="20" spans="1:14" s="5" customFormat="1" ht="15">
      <c r="A20" s="161" t="s">
        <v>18</v>
      </c>
      <c r="B20" s="201">
        <v>163632633.882539</v>
      </c>
      <c r="C20" s="201">
        <v>2491682.00403105</v>
      </c>
      <c r="D20" s="201">
        <v>122188396.044325</v>
      </c>
      <c r="E20" s="201">
        <v>11143445.1047975</v>
      </c>
      <c r="F20" s="201">
        <v>9404026.03734637</v>
      </c>
      <c r="G20" s="201">
        <v>61571413.0947797</v>
      </c>
      <c r="H20" s="201">
        <v>2465636.68040986</v>
      </c>
      <c r="I20" s="201">
        <v>12651090.6663788</v>
      </c>
      <c r="J20" s="201">
        <v>22877389.5092068</v>
      </c>
      <c r="K20" s="226">
        <v>408425713.0238141</v>
      </c>
      <c r="M20" s="231"/>
      <c r="N20" s="231"/>
    </row>
    <row r="21" spans="1:14" s="5" customFormat="1" ht="15">
      <c r="A21" s="161" t="s">
        <v>5</v>
      </c>
      <c r="B21" s="201">
        <v>56854305.0959115</v>
      </c>
      <c r="C21" s="201">
        <v>962390.061839869</v>
      </c>
      <c r="D21" s="201">
        <v>52177247.1821834</v>
      </c>
      <c r="E21" s="201">
        <v>4561905.96962774</v>
      </c>
      <c r="F21" s="201">
        <v>3592393.73198596</v>
      </c>
      <c r="G21" s="201">
        <v>25077291.0004066</v>
      </c>
      <c r="H21" s="201">
        <v>2625414.23467047</v>
      </c>
      <c r="I21" s="201">
        <v>8165823.47593713</v>
      </c>
      <c r="J21" s="201">
        <v>8699331.42718385</v>
      </c>
      <c r="K21" s="226">
        <v>162716102.17974648</v>
      </c>
      <c r="M21" s="231"/>
      <c r="N21" s="231"/>
    </row>
    <row r="22" spans="1:14" s="5" customFormat="1" ht="15">
      <c r="A22" s="161" t="s">
        <v>6</v>
      </c>
      <c r="B22" s="201">
        <v>84459775.0028818</v>
      </c>
      <c r="C22" s="201">
        <v>1167572.81595425</v>
      </c>
      <c r="D22" s="201">
        <v>64817073.1855841</v>
      </c>
      <c r="E22" s="201">
        <v>4777336.35337983</v>
      </c>
      <c r="F22" s="201">
        <v>4861157.28002144</v>
      </c>
      <c r="G22" s="201">
        <v>31364294.5264461</v>
      </c>
      <c r="H22" s="201">
        <v>452037.911060673</v>
      </c>
      <c r="I22" s="201">
        <v>8500146.05338235</v>
      </c>
      <c r="J22" s="201">
        <v>10332507.3280837</v>
      </c>
      <c r="K22" s="226">
        <v>210731900.4567942</v>
      </c>
      <c r="M22" s="231"/>
      <c r="N22" s="231"/>
    </row>
    <row r="23" spans="1:14" s="5" customFormat="1" ht="15">
      <c r="A23" s="161" t="s">
        <v>19</v>
      </c>
      <c r="B23" s="201">
        <v>70961500.242593</v>
      </c>
      <c r="C23" s="201">
        <v>1238012.7219368</v>
      </c>
      <c r="D23" s="201">
        <v>51180694.0425928</v>
      </c>
      <c r="E23" s="201">
        <v>6409129.65733903</v>
      </c>
      <c r="F23" s="201">
        <v>4932335.7260253</v>
      </c>
      <c r="G23" s="201">
        <v>32194638.4313988</v>
      </c>
      <c r="H23" s="201">
        <v>431.3001184612</v>
      </c>
      <c r="I23" s="201">
        <v>5917720.87017598</v>
      </c>
      <c r="J23" s="201">
        <v>8946613.48153787</v>
      </c>
      <c r="K23" s="226">
        <v>181781076.47371808</v>
      </c>
      <c r="M23" s="231"/>
      <c r="N23" s="231"/>
    </row>
    <row r="24" spans="1:14" s="5" customFormat="1" ht="15">
      <c r="A24" s="161" t="s">
        <v>20</v>
      </c>
      <c r="B24" s="201">
        <v>145540797.425605</v>
      </c>
      <c r="C24" s="201">
        <v>1858910.62618729</v>
      </c>
      <c r="D24" s="201">
        <v>104653791.563081</v>
      </c>
      <c r="E24" s="201">
        <v>7918382.96678588</v>
      </c>
      <c r="F24" s="201">
        <v>8169198.80210083</v>
      </c>
      <c r="G24" s="201">
        <v>54953949.6679982</v>
      </c>
      <c r="H24" s="201">
        <v>715569.516554965</v>
      </c>
      <c r="I24" s="201">
        <v>10336716.5042796</v>
      </c>
      <c r="J24" s="201">
        <v>21293508.2632531</v>
      </c>
      <c r="K24" s="226">
        <v>355440825.3358459</v>
      </c>
      <c r="M24" s="231"/>
      <c r="N24" s="231"/>
    </row>
    <row r="25" spans="1:14" s="5" customFormat="1" ht="15">
      <c r="A25" s="161" t="s">
        <v>21</v>
      </c>
      <c r="B25" s="201">
        <v>300079273.895272</v>
      </c>
      <c r="C25" s="201">
        <v>4364506.50724041</v>
      </c>
      <c r="D25" s="201">
        <v>230118864.112745</v>
      </c>
      <c r="E25" s="201">
        <v>17751930.8352745</v>
      </c>
      <c r="F25" s="201">
        <v>19013116.2478678</v>
      </c>
      <c r="G25" s="201">
        <v>131741649.383868</v>
      </c>
      <c r="H25" s="201">
        <v>1511139.10718334</v>
      </c>
      <c r="I25" s="201">
        <v>28075549.9608862</v>
      </c>
      <c r="J25" s="201">
        <v>31330377.6497803</v>
      </c>
      <c r="K25" s="201">
        <v>763986407.7001176</v>
      </c>
      <c r="M25" s="231"/>
      <c r="N25" s="231"/>
    </row>
    <row r="26" spans="1:14" s="5" customFormat="1" ht="16.5" customHeight="1">
      <c r="A26" s="205" t="s">
        <v>22</v>
      </c>
      <c r="B26" s="206">
        <v>2726874422.9999933</v>
      </c>
      <c r="C26" s="206">
        <v>41117245.99999991</v>
      </c>
      <c r="D26" s="206">
        <v>2053273780.9999962</v>
      </c>
      <c r="E26" s="206">
        <v>206722584.9999995</v>
      </c>
      <c r="F26" s="206">
        <v>163799527.9999998</v>
      </c>
      <c r="G26" s="206">
        <v>1137949915.9999986</v>
      </c>
      <c r="H26" s="206">
        <v>21999999.999999963</v>
      </c>
      <c r="I26" s="206">
        <v>243999999.99999973</v>
      </c>
      <c r="J26" s="206">
        <v>349802281</v>
      </c>
      <c r="K26" s="206">
        <v>6945539759.999987</v>
      </c>
      <c r="M26" s="231"/>
      <c r="N26" s="231"/>
    </row>
    <row r="27" spans="1:11" s="5" customFormat="1" ht="1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</row>
  </sheetData>
  <sheetProtection/>
  <conditionalFormatting sqref="K2">
    <cfRule type="expression" priority="1" dxfId="9" stopIfTrue="1">
      <formula>Tabl_4b!#REF!&gt;0</formula>
    </cfRule>
  </conditionalFormatting>
  <printOptions/>
  <pageMargins left="0.35" right="0.41" top="0.984251968503937" bottom="0.984251968503937" header="0.5118110236220472" footer="0.5118110236220472"/>
  <pageSetup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zoomScale="70" zoomScaleNormal="70" zoomScalePageLayoutView="0" workbookViewId="0" topLeftCell="A1">
      <selection activeCell="N24" sqref="N24"/>
    </sheetView>
  </sheetViews>
  <sheetFormatPr defaultColWidth="9.21484375" defaultRowHeight="15"/>
  <cols>
    <col min="1" max="1" width="28.99609375" style="8" customWidth="1"/>
    <col min="2" max="4" width="11.6640625" style="8" customWidth="1"/>
    <col min="5" max="5" width="12.88671875" style="8" customWidth="1"/>
    <col min="6" max="7" width="11.6640625" style="8" customWidth="1"/>
    <col min="8" max="8" width="12.99609375" style="8" customWidth="1"/>
    <col min="9" max="11" width="11.6640625" style="8" customWidth="1"/>
    <col min="12" max="12" width="9.21484375" style="8" customWidth="1"/>
    <col min="13" max="13" width="11.6640625" style="8" bestFit="1" customWidth="1"/>
    <col min="14" max="17" width="9.21484375" style="8" customWidth="1"/>
    <col min="18" max="18" width="12.4453125" style="8" bestFit="1" customWidth="1"/>
    <col min="19" max="16384" width="9.21484375" style="8" customWidth="1"/>
  </cols>
  <sheetData>
    <row r="1" s="5" customFormat="1" ht="21" customHeight="1">
      <c r="A1" s="230" t="s">
        <v>378</v>
      </c>
    </row>
    <row r="2" spans="1:11" s="5" customFormat="1" ht="20.25" customHeight="1">
      <c r="A2" s="34" t="s">
        <v>102</v>
      </c>
      <c r="B2" s="161"/>
      <c r="C2" s="161"/>
      <c r="D2" s="161"/>
      <c r="E2" s="161"/>
      <c r="F2" s="161"/>
      <c r="G2" s="161"/>
      <c r="H2" s="161"/>
      <c r="I2" s="161"/>
      <c r="J2" s="161"/>
      <c r="K2" s="210"/>
    </row>
    <row r="3" spans="1:11" s="212" customFormat="1" ht="44.25" customHeight="1">
      <c r="A3" s="235" t="s">
        <v>23</v>
      </c>
      <c r="B3" s="236" t="s">
        <v>33</v>
      </c>
      <c r="C3" s="236" t="s">
        <v>34</v>
      </c>
      <c r="D3" s="236" t="s">
        <v>35</v>
      </c>
      <c r="E3" s="236" t="s">
        <v>36</v>
      </c>
      <c r="F3" s="236" t="s">
        <v>37</v>
      </c>
      <c r="G3" s="236" t="s">
        <v>69</v>
      </c>
      <c r="H3" s="236" t="s">
        <v>38</v>
      </c>
      <c r="I3" s="236" t="s">
        <v>39</v>
      </c>
      <c r="J3" s="236" t="s">
        <v>40</v>
      </c>
      <c r="K3" s="236" t="s">
        <v>30</v>
      </c>
    </row>
    <row r="4" spans="1:18" s="5" customFormat="1" ht="15">
      <c r="A4" s="161" t="s">
        <v>7</v>
      </c>
      <c r="B4" s="201">
        <v>65420309.1055955</v>
      </c>
      <c r="C4" s="201">
        <v>1044261.36604753</v>
      </c>
      <c r="D4" s="201">
        <v>48495205.5498266</v>
      </c>
      <c r="E4" s="201">
        <v>6463533.26918511</v>
      </c>
      <c r="F4" s="201">
        <v>3731735.99572488</v>
      </c>
      <c r="G4" s="201">
        <v>31111422.8136913</v>
      </c>
      <c r="H4" s="201">
        <v>508247.226582517</v>
      </c>
      <c r="I4" s="201">
        <v>5221796.544115</v>
      </c>
      <c r="J4" s="201">
        <v>7409851.48702896</v>
      </c>
      <c r="K4" s="226">
        <v>169406363.3577974</v>
      </c>
      <c r="L4" s="237"/>
      <c r="M4" s="237"/>
      <c r="N4" s="237"/>
      <c r="O4" s="237"/>
      <c r="P4" s="237"/>
      <c r="Q4" s="237"/>
      <c r="R4" s="237"/>
    </row>
    <row r="5" spans="1:18" s="5" customFormat="1" ht="15">
      <c r="A5" s="161" t="s">
        <v>0</v>
      </c>
      <c r="B5" s="201">
        <v>113477951.661677</v>
      </c>
      <c r="C5" s="201">
        <v>1919485.25225133</v>
      </c>
      <c r="D5" s="201">
        <v>83804743.1223677</v>
      </c>
      <c r="E5" s="201">
        <v>13262719.5161029</v>
      </c>
      <c r="F5" s="201">
        <v>6535461.05609605</v>
      </c>
      <c r="G5" s="201">
        <v>59751057.5219201</v>
      </c>
      <c r="H5" s="201">
        <v>493834.391381792</v>
      </c>
      <c r="I5" s="201">
        <v>8170573.0785007</v>
      </c>
      <c r="J5" s="201">
        <v>13639417.5063187</v>
      </c>
      <c r="K5" s="226">
        <v>301055243.10661626</v>
      </c>
      <c r="L5" s="237"/>
      <c r="M5" s="237"/>
      <c r="N5" s="237"/>
      <c r="O5" s="237"/>
      <c r="P5" s="237"/>
      <c r="Q5" s="237"/>
      <c r="R5" s="237"/>
    </row>
    <row r="6" spans="1:18" s="5" customFormat="1" ht="15">
      <c r="A6" s="161" t="s">
        <v>1</v>
      </c>
      <c r="B6" s="201">
        <v>97428716.9409288</v>
      </c>
      <c r="C6" s="201">
        <v>1599817.41571818</v>
      </c>
      <c r="D6" s="201">
        <v>84418838.825165</v>
      </c>
      <c r="E6" s="201">
        <v>9670760.71376497</v>
      </c>
      <c r="F6" s="201">
        <v>6278009.04278044</v>
      </c>
      <c r="G6" s="201">
        <v>49645825.3796745</v>
      </c>
      <c r="H6" s="201">
        <v>174108.736588734</v>
      </c>
      <c r="I6" s="201">
        <v>9209778.88646164</v>
      </c>
      <c r="J6" s="201">
        <v>15705911.5661602</v>
      </c>
      <c r="K6" s="226">
        <v>274131767.50724244</v>
      </c>
      <c r="L6" s="237"/>
      <c r="M6" s="237"/>
      <c r="N6" s="237"/>
      <c r="O6" s="237"/>
      <c r="P6" s="237"/>
      <c r="Q6" s="237"/>
      <c r="R6" s="237"/>
    </row>
    <row r="7" spans="1:18" s="5" customFormat="1" ht="15">
      <c r="A7" s="161" t="s">
        <v>8</v>
      </c>
      <c r="B7" s="201">
        <v>97488473.5999408</v>
      </c>
      <c r="C7" s="201">
        <v>1314276.81592077</v>
      </c>
      <c r="D7" s="201">
        <v>73172598.8064841</v>
      </c>
      <c r="E7" s="201">
        <v>8147472.93760672</v>
      </c>
      <c r="F7" s="201">
        <v>5165558.08618412</v>
      </c>
      <c r="G7" s="201">
        <v>41042922.148782</v>
      </c>
      <c r="H7" s="201">
        <v>168517.710905036</v>
      </c>
      <c r="I7" s="201">
        <v>8768886.297566</v>
      </c>
      <c r="J7" s="201">
        <v>12741080.767033</v>
      </c>
      <c r="K7" s="226">
        <v>248009787.17042255</v>
      </c>
      <c r="L7" s="237"/>
      <c r="M7" s="237"/>
      <c r="N7" s="237"/>
      <c r="O7" s="237"/>
      <c r="P7" s="237"/>
      <c r="Q7" s="237"/>
      <c r="R7" s="237"/>
    </row>
    <row r="8" spans="1:18" s="5" customFormat="1" ht="15">
      <c r="A8" s="161" t="s">
        <v>9</v>
      </c>
      <c r="B8" s="201">
        <v>142198581.836034</v>
      </c>
      <c r="C8" s="201">
        <v>2153496.56068167</v>
      </c>
      <c r="D8" s="201">
        <v>95130349.329476</v>
      </c>
      <c r="E8" s="201">
        <v>10854043.5208418</v>
      </c>
      <c r="F8" s="201">
        <v>8409345.84601367</v>
      </c>
      <c r="G8" s="201">
        <v>66138634.5230639</v>
      </c>
      <c r="H8" s="201">
        <v>225093.538663015</v>
      </c>
      <c r="I8" s="201">
        <v>9746169.05436288</v>
      </c>
      <c r="J8" s="201">
        <v>13696219.9435256</v>
      </c>
      <c r="K8" s="226">
        <v>348551934.1526626</v>
      </c>
      <c r="L8" s="237"/>
      <c r="M8" s="237"/>
      <c r="N8" s="237"/>
      <c r="O8" s="237"/>
      <c r="P8" s="237"/>
      <c r="Q8" s="237"/>
      <c r="R8" s="237"/>
    </row>
    <row r="9" spans="1:18" s="5" customFormat="1" ht="15">
      <c r="A9" s="161" t="s">
        <v>10</v>
      </c>
      <c r="B9" s="201">
        <v>119755594.081395</v>
      </c>
      <c r="C9" s="201">
        <v>1938799.26677088</v>
      </c>
      <c r="D9" s="201">
        <v>92955385.2331948</v>
      </c>
      <c r="E9" s="201">
        <v>8198718.93432803</v>
      </c>
      <c r="F9" s="201">
        <v>7304804.07352547</v>
      </c>
      <c r="G9" s="201">
        <v>52246531.7793042</v>
      </c>
      <c r="H9" s="201">
        <v>321698.495176122</v>
      </c>
      <c r="I9" s="201">
        <v>9658111.00266664</v>
      </c>
      <c r="J9" s="201">
        <v>12609459.1027841</v>
      </c>
      <c r="K9" s="226">
        <v>304989101.96914524</v>
      </c>
      <c r="L9" s="237"/>
      <c r="M9" s="237"/>
      <c r="N9" s="237"/>
      <c r="O9" s="237"/>
      <c r="P9" s="237"/>
      <c r="Q9" s="237"/>
      <c r="R9" s="237"/>
    </row>
    <row r="10" spans="1:18" s="5" customFormat="1" ht="15">
      <c r="A10" s="161" t="s">
        <v>2</v>
      </c>
      <c r="B10" s="201">
        <v>119937254.889624</v>
      </c>
      <c r="C10" s="201">
        <v>1854933.03744406</v>
      </c>
      <c r="D10" s="201">
        <v>90134005.1385256</v>
      </c>
      <c r="E10" s="201">
        <v>15345720.3453031</v>
      </c>
      <c r="F10" s="201">
        <v>7149741.02182734</v>
      </c>
      <c r="G10" s="201">
        <v>62302745.9889475</v>
      </c>
      <c r="H10" s="201">
        <v>47934.2637391197</v>
      </c>
      <c r="I10" s="201">
        <v>8831137.06293629</v>
      </c>
      <c r="J10" s="201">
        <v>15947157.6782204</v>
      </c>
      <c r="K10" s="226">
        <v>321550629.4265674</v>
      </c>
      <c r="L10" s="237"/>
      <c r="M10" s="237"/>
      <c r="N10" s="237"/>
      <c r="O10" s="237"/>
      <c r="P10" s="237"/>
      <c r="Q10" s="237"/>
      <c r="R10" s="237"/>
    </row>
    <row r="11" spans="1:18" s="5" customFormat="1" ht="15">
      <c r="A11" s="161" t="s">
        <v>3</v>
      </c>
      <c r="B11" s="201">
        <v>65715844.299705</v>
      </c>
      <c r="C11" s="201">
        <v>1125950.90477167</v>
      </c>
      <c r="D11" s="201">
        <v>50162614.9149639</v>
      </c>
      <c r="E11" s="201">
        <v>7452885.36605673</v>
      </c>
      <c r="F11" s="201">
        <v>3830197.26727505</v>
      </c>
      <c r="G11" s="201">
        <v>33402303.4566437</v>
      </c>
      <c r="H11" s="201">
        <v>107276.174816023</v>
      </c>
      <c r="I11" s="201">
        <v>5197127.53782398</v>
      </c>
      <c r="J11" s="201">
        <v>9867449.74477724</v>
      </c>
      <c r="K11" s="226">
        <v>176861649.66683325</v>
      </c>
      <c r="L11" s="237"/>
      <c r="M11" s="237"/>
      <c r="N11" s="237"/>
      <c r="O11" s="237"/>
      <c r="P11" s="237"/>
      <c r="Q11" s="237"/>
      <c r="R11" s="237"/>
    </row>
    <row r="12" spans="1:18" s="5" customFormat="1" ht="15">
      <c r="A12" s="161" t="s">
        <v>11</v>
      </c>
      <c r="B12" s="201">
        <v>112374390.142796</v>
      </c>
      <c r="C12" s="201">
        <v>1867029.5375412</v>
      </c>
      <c r="D12" s="201">
        <v>86667949.9199113</v>
      </c>
      <c r="E12" s="201">
        <v>11247378.9927737</v>
      </c>
      <c r="F12" s="201">
        <v>6724043.98330006</v>
      </c>
      <c r="G12" s="201">
        <v>54921998.1606017</v>
      </c>
      <c r="H12" s="201">
        <v>365928.641313968</v>
      </c>
      <c r="I12" s="201">
        <v>7885441.80733814</v>
      </c>
      <c r="J12" s="201">
        <v>13831177.8734403</v>
      </c>
      <c r="K12" s="226">
        <v>295885339.05901635</v>
      </c>
      <c r="L12" s="237"/>
      <c r="M12" s="237"/>
      <c r="N12" s="237"/>
      <c r="O12" s="237"/>
      <c r="P12" s="237"/>
      <c r="Q12" s="237"/>
      <c r="R12" s="237"/>
    </row>
    <row r="13" spans="1:18" s="5" customFormat="1" ht="15">
      <c r="A13" s="161" t="s">
        <v>12</v>
      </c>
      <c r="B13" s="201">
        <v>176730301.092349</v>
      </c>
      <c r="C13" s="201">
        <v>2693570.93886164</v>
      </c>
      <c r="D13" s="201">
        <v>132741601.686528</v>
      </c>
      <c r="E13" s="201">
        <v>15691818.1736704</v>
      </c>
      <c r="F13" s="201">
        <v>10166691.2292768</v>
      </c>
      <c r="G13" s="201">
        <v>78771902.0250138</v>
      </c>
      <c r="H13" s="201">
        <v>1194545.54229126</v>
      </c>
      <c r="I13" s="201">
        <v>14149991.8440725</v>
      </c>
      <c r="J13" s="201">
        <v>18770178.0186708</v>
      </c>
      <c r="K13" s="226">
        <v>450910600.5507342</v>
      </c>
      <c r="L13" s="237"/>
      <c r="M13" s="237"/>
      <c r="N13" s="237"/>
      <c r="O13" s="237"/>
      <c r="P13" s="237"/>
      <c r="Q13" s="237"/>
      <c r="R13" s="237"/>
    </row>
    <row r="14" spans="1:18" s="5" customFormat="1" ht="15">
      <c r="A14" s="161" t="s">
        <v>13</v>
      </c>
      <c r="B14" s="201">
        <v>209179449.01597</v>
      </c>
      <c r="C14" s="201">
        <v>3227226.50103766</v>
      </c>
      <c r="D14" s="201">
        <v>172846356.674503</v>
      </c>
      <c r="E14" s="201">
        <v>13849852.9636996</v>
      </c>
      <c r="F14" s="201">
        <v>13141728.1413505</v>
      </c>
      <c r="G14" s="201">
        <v>100391046.874473</v>
      </c>
      <c r="H14" s="201">
        <v>969377.356782491</v>
      </c>
      <c r="I14" s="201">
        <v>19197344.6477239</v>
      </c>
      <c r="J14" s="201">
        <v>23287340.7425265</v>
      </c>
      <c r="K14" s="226">
        <v>556089722.9180666</v>
      </c>
      <c r="L14" s="237"/>
      <c r="M14" s="237"/>
      <c r="N14" s="237"/>
      <c r="O14" s="237"/>
      <c r="P14" s="237"/>
      <c r="Q14" s="237"/>
      <c r="R14" s="237"/>
    </row>
    <row r="15" spans="1:18" s="5" customFormat="1" ht="15">
      <c r="A15" s="161" t="s">
        <v>14</v>
      </c>
      <c r="B15" s="201">
        <v>132414700.581309</v>
      </c>
      <c r="C15" s="201">
        <v>2012680.18838996</v>
      </c>
      <c r="D15" s="201">
        <v>108808926.319699</v>
      </c>
      <c r="E15" s="201">
        <v>9058266.71790325</v>
      </c>
      <c r="F15" s="201">
        <v>7725820.16635611</v>
      </c>
      <c r="G15" s="201">
        <v>57083802.363035</v>
      </c>
      <c r="H15" s="201">
        <v>2358764.33330297</v>
      </c>
      <c r="I15" s="201">
        <v>15769422.6979311</v>
      </c>
      <c r="J15" s="201">
        <v>14188063.3465776</v>
      </c>
      <c r="K15" s="226">
        <v>349420446.714504</v>
      </c>
      <c r="L15" s="237"/>
      <c r="M15" s="237"/>
      <c r="N15" s="237"/>
      <c r="O15" s="237"/>
      <c r="P15" s="237"/>
      <c r="Q15" s="237"/>
      <c r="R15" s="237"/>
    </row>
    <row r="16" spans="1:18" s="5" customFormat="1" ht="15">
      <c r="A16" s="161" t="s">
        <v>15</v>
      </c>
      <c r="B16" s="201">
        <v>131713841.321121</v>
      </c>
      <c r="C16" s="201">
        <v>1916469.4364084</v>
      </c>
      <c r="D16" s="201">
        <v>97400670.7461735</v>
      </c>
      <c r="E16" s="201">
        <v>9327763.8502034</v>
      </c>
      <c r="F16" s="201">
        <v>7910852.03130749</v>
      </c>
      <c r="G16" s="201">
        <v>56608428.0803113</v>
      </c>
      <c r="H16" s="201">
        <v>757871.506671672</v>
      </c>
      <c r="I16" s="201">
        <v>12641553.1043037</v>
      </c>
      <c r="J16" s="201">
        <v>14339333.5334198</v>
      </c>
      <c r="K16" s="226">
        <v>332616783.60992026</v>
      </c>
      <c r="L16" s="237"/>
      <c r="M16" s="237"/>
      <c r="N16" s="237"/>
      <c r="O16" s="237"/>
      <c r="P16" s="237"/>
      <c r="Q16" s="237"/>
      <c r="R16" s="237"/>
    </row>
    <row r="17" spans="1:18" s="5" customFormat="1" ht="15">
      <c r="A17" s="161" t="s">
        <v>16</v>
      </c>
      <c r="B17" s="201">
        <v>126761263.794292</v>
      </c>
      <c r="C17" s="201">
        <v>1637316.98545311</v>
      </c>
      <c r="D17" s="201">
        <v>81613712.4120312</v>
      </c>
      <c r="E17" s="201">
        <v>8432436.90173169</v>
      </c>
      <c r="F17" s="201">
        <v>7220062.8152241</v>
      </c>
      <c r="G17" s="201">
        <v>51136331.8246689</v>
      </c>
      <c r="H17" s="201">
        <v>167442.525329094</v>
      </c>
      <c r="I17" s="201">
        <v>9229810.93585211</v>
      </c>
      <c r="J17" s="201">
        <v>10449980.0734774</v>
      </c>
      <c r="K17" s="226">
        <v>296648358.2680597</v>
      </c>
      <c r="L17" s="237"/>
      <c r="M17" s="237"/>
      <c r="N17" s="237"/>
      <c r="O17" s="237"/>
      <c r="P17" s="237"/>
      <c r="Q17" s="237"/>
      <c r="R17" s="237"/>
    </row>
    <row r="18" spans="1:18" s="5" customFormat="1" ht="15">
      <c r="A18" s="161" t="s">
        <v>4</v>
      </c>
      <c r="B18" s="201">
        <v>230668011.5487</v>
      </c>
      <c r="C18" s="201">
        <v>3452119.57267597</v>
      </c>
      <c r="D18" s="201">
        <v>178138153.880979</v>
      </c>
      <c r="E18" s="201">
        <v>14842805.2032168</v>
      </c>
      <c r="F18" s="201">
        <v>12941362.1439446</v>
      </c>
      <c r="G18" s="201">
        <v>97253582.0201721</v>
      </c>
      <c r="H18" s="201">
        <v>4223497.22383747</v>
      </c>
      <c r="I18" s="201">
        <v>20865914.0324531</v>
      </c>
      <c r="J18" s="201">
        <v>26068816.9913995</v>
      </c>
      <c r="K18" s="226">
        <v>588454262.6173786</v>
      </c>
      <c r="L18" s="237"/>
      <c r="M18" s="237"/>
      <c r="N18" s="237"/>
      <c r="O18" s="237"/>
      <c r="P18" s="237"/>
      <c r="Q18" s="237"/>
      <c r="R18" s="237"/>
    </row>
    <row r="19" spans="1:18" s="5" customFormat="1" ht="15">
      <c r="A19" s="161" t="s">
        <v>17</v>
      </c>
      <c r="B19" s="201">
        <v>56159302.5127116</v>
      </c>
      <c r="C19" s="201">
        <v>813724.576492309</v>
      </c>
      <c r="D19" s="201">
        <v>46820440.1794562</v>
      </c>
      <c r="E19" s="201">
        <v>3167268.51196304</v>
      </c>
      <c r="F19" s="201">
        <v>3226247.66446049</v>
      </c>
      <c r="G19" s="201">
        <v>23306899.0794124</v>
      </c>
      <c r="H19" s="201">
        <v>2145633.58262091</v>
      </c>
      <c r="I19" s="201">
        <v>5593907.27240722</v>
      </c>
      <c r="J19" s="201">
        <v>5713090.96559434</v>
      </c>
      <c r="K19" s="226">
        <v>146946514.34511852</v>
      </c>
      <c r="L19" s="237"/>
      <c r="M19" s="237"/>
      <c r="N19" s="237"/>
      <c r="O19" s="237"/>
      <c r="P19" s="237"/>
      <c r="Q19" s="237"/>
      <c r="R19" s="237"/>
    </row>
    <row r="20" spans="1:18" s="5" customFormat="1" ht="15">
      <c r="A20" s="161" t="s">
        <v>18</v>
      </c>
      <c r="B20" s="201">
        <v>170978136.409012</v>
      </c>
      <c r="C20" s="201">
        <v>2603300.07624335</v>
      </c>
      <c r="D20" s="201">
        <v>130063416.306507</v>
      </c>
      <c r="E20" s="201">
        <v>11890376.1273531</v>
      </c>
      <c r="F20" s="201">
        <v>9636076.44237641</v>
      </c>
      <c r="G20" s="201">
        <v>70088949.562394</v>
      </c>
      <c r="H20" s="201">
        <v>2465636.68040986</v>
      </c>
      <c r="I20" s="201">
        <v>12704456.8091177</v>
      </c>
      <c r="J20" s="201">
        <v>21115108.5092068</v>
      </c>
      <c r="K20" s="226">
        <v>431545456.9226202</v>
      </c>
      <c r="L20" s="237"/>
      <c r="M20" s="237"/>
      <c r="N20" s="237"/>
      <c r="O20" s="237"/>
      <c r="P20" s="237"/>
      <c r="Q20" s="237"/>
      <c r="R20" s="237"/>
    </row>
    <row r="21" spans="1:18" s="5" customFormat="1" ht="15">
      <c r="A21" s="161" t="s">
        <v>5</v>
      </c>
      <c r="B21" s="201">
        <v>59665897.5124947</v>
      </c>
      <c r="C21" s="201">
        <v>999362.000759462</v>
      </c>
      <c r="D21" s="201">
        <v>55482527.8505274</v>
      </c>
      <c r="E21" s="201">
        <v>4862591.26428059</v>
      </c>
      <c r="F21" s="201">
        <v>3669646.2102774</v>
      </c>
      <c r="G21" s="201">
        <v>28468984.5185422</v>
      </c>
      <c r="H21" s="201">
        <v>2625414.23467047</v>
      </c>
      <c r="I21" s="201">
        <v>8080799.93658034</v>
      </c>
      <c r="J21" s="201">
        <v>7854531.42718385</v>
      </c>
      <c r="K21" s="226">
        <v>171709754.95531636</v>
      </c>
      <c r="L21" s="237"/>
      <c r="M21" s="237"/>
      <c r="N21" s="237"/>
      <c r="O21" s="237"/>
      <c r="P21" s="237"/>
      <c r="Q21" s="237"/>
      <c r="R21" s="237"/>
    </row>
    <row r="22" spans="1:18" s="5" customFormat="1" ht="15">
      <c r="A22" s="161" t="s">
        <v>6</v>
      </c>
      <c r="B22" s="201">
        <v>88767516.842573</v>
      </c>
      <c r="C22" s="201">
        <v>1226315.5278899</v>
      </c>
      <c r="D22" s="201">
        <v>69087931.4483008</v>
      </c>
      <c r="E22" s="201">
        <v>5115119.41236729</v>
      </c>
      <c r="F22" s="201">
        <v>5020663.98548216</v>
      </c>
      <c r="G22" s="201">
        <v>35895120.5213755</v>
      </c>
      <c r="H22" s="201">
        <v>452037.911060673</v>
      </c>
      <c r="I22" s="201">
        <v>8477749.14503928</v>
      </c>
      <c r="J22" s="201">
        <v>9417935.32808374</v>
      </c>
      <c r="K22" s="226">
        <v>223460390.12217233</v>
      </c>
      <c r="L22" s="237"/>
      <c r="M22" s="237"/>
      <c r="N22" s="237"/>
      <c r="O22" s="237"/>
      <c r="P22" s="237"/>
      <c r="Q22" s="237"/>
      <c r="R22" s="237"/>
    </row>
    <row r="23" spans="1:18" s="5" customFormat="1" ht="15">
      <c r="A23" s="161" t="s">
        <v>19</v>
      </c>
      <c r="B23" s="201">
        <v>74494852.496616</v>
      </c>
      <c r="C23" s="201">
        <v>1297234.23437115</v>
      </c>
      <c r="D23" s="201">
        <v>54558063.8308013</v>
      </c>
      <c r="E23" s="201">
        <v>6850806.3977461</v>
      </c>
      <c r="F23" s="201">
        <v>5078718.47291529</v>
      </c>
      <c r="G23" s="201">
        <v>36786290.7781406</v>
      </c>
      <c r="H23" s="201">
        <v>431.3001184612</v>
      </c>
      <c r="I23" s="201">
        <v>5989601.02018696</v>
      </c>
      <c r="J23" s="201">
        <v>8194287.48153787</v>
      </c>
      <c r="K23" s="226">
        <v>193250286.01243374</v>
      </c>
      <c r="L23" s="237"/>
      <c r="M23" s="237"/>
      <c r="N23" s="237"/>
      <c r="O23" s="237"/>
      <c r="P23" s="237"/>
      <c r="Q23" s="237"/>
      <c r="R23" s="237"/>
    </row>
    <row r="24" spans="1:18" s="5" customFormat="1" ht="15">
      <c r="A24" s="161" t="s">
        <v>20</v>
      </c>
      <c r="B24" s="201">
        <v>154345487.436741</v>
      </c>
      <c r="C24" s="201">
        <v>1975163.917606</v>
      </c>
      <c r="D24" s="201">
        <v>112345596.066731</v>
      </c>
      <c r="E24" s="201">
        <v>8623886.27301955</v>
      </c>
      <c r="F24" s="201">
        <v>8578828.36261641</v>
      </c>
      <c r="G24" s="201">
        <v>63816009.6213255</v>
      </c>
      <c r="H24" s="201">
        <v>715569.516554965</v>
      </c>
      <c r="I24" s="201">
        <v>10284901.3417683</v>
      </c>
      <c r="J24" s="201">
        <v>19752702.2632531</v>
      </c>
      <c r="K24" s="226">
        <v>380438144.7996158</v>
      </c>
      <c r="L24" s="237"/>
      <c r="M24" s="237"/>
      <c r="N24" s="237"/>
      <c r="O24" s="237"/>
      <c r="P24" s="237"/>
      <c r="Q24" s="237"/>
      <c r="R24" s="237"/>
    </row>
    <row r="25" spans="1:18" s="5" customFormat="1" ht="15">
      <c r="A25" s="161" t="s">
        <v>21</v>
      </c>
      <c r="B25" s="201">
        <v>318065649.87841</v>
      </c>
      <c r="C25" s="201">
        <v>4728197.88666371</v>
      </c>
      <c r="D25" s="201">
        <v>245700962.757845</v>
      </c>
      <c r="E25" s="201">
        <v>19019273.6068816</v>
      </c>
      <c r="F25" s="201">
        <v>19676704.9616849</v>
      </c>
      <c r="G25" s="201">
        <v>150618020.958505</v>
      </c>
      <c r="H25" s="201">
        <v>1511139.10718334</v>
      </c>
      <c r="I25" s="201">
        <v>28325525.940792</v>
      </c>
      <c r="J25" s="201">
        <v>28576324.6497803</v>
      </c>
      <c r="K25" s="201">
        <v>816221799.7477459</v>
      </c>
      <c r="L25" s="237"/>
      <c r="M25" s="237"/>
      <c r="N25" s="237"/>
      <c r="O25" s="237"/>
      <c r="P25" s="237"/>
      <c r="Q25" s="237"/>
      <c r="R25" s="237"/>
    </row>
    <row r="26" spans="1:11" s="5" customFormat="1" ht="15.75" customHeight="1">
      <c r="A26" s="205" t="s">
        <v>22</v>
      </c>
      <c r="B26" s="206">
        <v>2863741526.999995</v>
      </c>
      <c r="C26" s="206">
        <v>43400731.99999992</v>
      </c>
      <c r="D26" s="206">
        <v>2190550050.9999976</v>
      </c>
      <c r="E26" s="206">
        <v>221375498.99999943</v>
      </c>
      <c r="F26" s="206">
        <v>169122298.99999976</v>
      </c>
      <c r="G26" s="206">
        <v>1300788809.999998</v>
      </c>
      <c r="H26" s="206">
        <v>21999999.999999963</v>
      </c>
      <c r="I26" s="206">
        <v>243999999.99999946</v>
      </c>
      <c r="J26" s="206">
        <v>323175419</v>
      </c>
      <c r="K26" s="206">
        <v>7378154336.999989</v>
      </c>
    </row>
    <row r="27" spans="1:11" s="1" customFormat="1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</row>
  </sheetData>
  <sheetProtection/>
  <conditionalFormatting sqref="K2">
    <cfRule type="expression" priority="1" dxfId="9" stopIfTrue="1">
      <formula>Tabl_4c!#REF!&gt;0</formula>
    </cfRule>
  </conditionalFormatting>
  <printOptions/>
  <pageMargins left="0.3" right="0.35" top="1" bottom="1" header="0.5" footer="0.5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7"/>
  <sheetViews>
    <sheetView showGridLines="0" view="pageBreakPreview" zoomScale="70" zoomScaleNormal="63" zoomScaleSheetLayoutView="7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" sqref="G2"/>
    </sheetView>
  </sheetViews>
  <sheetFormatPr defaultColWidth="8.88671875" defaultRowHeight="15"/>
  <cols>
    <col min="1" max="1" width="50.88671875" style="14" customWidth="1"/>
    <col min="2" max="11" width="12.6640625" style="14" customWidth="1"/>
    <col min="12" max="24" width="14.6640625" style="14" customWidth="1"/>
    <col min="25" max="25" width="8.88671875" style="14" bestFit="1" customWidth="1"/>
    <col min="26" max="16384" width="8.88671875" style="14" customWidth="1"/>
  </cols>
  <sheetData>
    <row r="1" spans="1:24" s="7" customFormat="1" ht="21" customHeight="1">
      <c r="A1" s="164" t="s">
        <v>379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s="42" customFormat="1" ht="15" customHeight="1">
      <c r="A2" s="72" t="s">
        <v>102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166"/>
    </row>
    <row r="3" spans="1:24" s="42" customFormat="1" ht="15" customHeight="1">
      <c r="A3" s="72" t="s">
        <v>111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194"/>
    </row>
    <row r="4" spans="1:24" s="42" customFormat="1" ht="40.5" customHeight="1">
      <c r="A4" s="256" t="s">
        <v>44</v>
      </c>
      <c r="B4" s="257" t="s">
        <v>7</v>
      </c>
      <c r="C4" s="257" t="s">
        <v>0</v>
      </c>
      <c r="D4" s="257" t="s">
        <v>1</v>
      </c>
      <c r="E4" s="257" t="s">
        <v>8</v>
      </c>
      <c r="F4" s="257" t="s">
        <v>9</v>
      </c>
      <c r="G4" s="257" t="s">
        <v>10</v>
      </c>
      <c r="H4" s="257" t="s">
        <v>2</v>
      </c>
      <c r="I4" s="257" t="s">
        <v>3</v>
      </c>
      <c r="J4" s="257" t="s">
        <v>11</v>
      </c>
      <c r="K4" s="257" t="s">
        <v>12</v>
      </c>
      <c r="L4" s="257" t="s">
        <v>13</v>
      </c>
      <c r="M4" s="257" t="s">
        <v>14</v>
      </c>
      <c r="N4" s="257" t="s">
        <v>15</v>
      </c>
      <c r="O4" s="257" t="s">
        <v>16</v>
      </c>
      <c r="P4" s="257" t="s">
        <v>4</v>
      </c>
      <c r="Q4" s="257" t="s">
        <v>17</v>
      </c>
      <c r="R4" s="257" t="s">
        <v>18</v>
      </c>
      <c r="S4" s="257" t="s">
        <v>5</v>
      </c>
      <c r="T4" s="257" t="s">
        <v>6</v>
      </c>
      <c r="U4" s="257" t="s">
        <v>19</v>
      </c>
      <c r="V4" s="257" t="s">
        <v>20</v>
      </c>
      <c r="W4" s="257" t="s">
        <v>21</v>
      </c>
      <c r="X4" s="257" t="s">
        <v>22</v>
      </c>
    </row>
    <row r="5" spans="1:24" s="42" customFormat="1" ht="15.75" thickBot="1">
      <c r="A5" s="258" t="s">
        <v>128</v>
      </c>
      <c r="B5" s="259">
        <v>65420309.10559546</v>
      </c>
      <c r="C5" s="259">
        <v>113477951.66167694</v>
      </c>
      <c r="D5" s="259">
        <v>97428716.94092873</v>
      </c>
      <c r="E5" s="259">
        <v>97488473.59994066</v>
      </c>
      <c r="F5" s="259">
        <v>142198581.83603406</v>
      </c>
      <c r="G5" s="259">
        <v>119755594.08139509</v>
      </c>
      <c r="H5" s="259">
        <v>119937254.8896239</v>
      </c>
      <c r="I5" s="259">
        <v>65715844.29970497</v>
      </c>
      <c r="J5" s="259">
        <v>112374390.14279622</v>
      </c>
      <c r="K5" s="259">
        <v>176730301.0923491</v>
      </c>
      <c r="L5" s="259">
        <v>209179449.01596993</v>
      </c>
      <c r="M5" s="259">
        <v>132414700.58130918</v>
      </c>
      <c r="N5" s="259">
        <v>131713841.32112157</v>
      </c>
      <c r="O5" s="259">
        <v>126761263.7942919</v>
      </c>
      <c r="P5" s="259">
        <v>230668011.54870066</v>
      </c>
      <c r="Q5" s="259">
        <v>56159302.51271149</v>
      </c>
      <c r="R5" s="259">
        <v>170978136.40901268</v>
      </c>
      <c r="S5" s="259">
        <v>59665897.51249459</v>
      </c>
      <c r="T5" s="259">
        <v>88767516.84257291</v>
      </c>
      <c r="U5" s="259">
        <v>74494852.49661593</v>
      </c>
      <c r="V5" s="259">
        <v>154345487.43674102</v>
      </c>
      <c r="W5" s="259">
        <v>318065649.87841004</v>
      </c>
      <c r="X5" s="259">
        <v>2863741526.9999967</v>
      </c>
    </row>
    <row r="6" spans="1:26" s="42" customFormat="1" ht="30.75">
      <c r="A6" s="260" t="s">
        <v>45</v>
      </c>
      <c r="B6" s="261">
        <v>30880929.8501739</v>
      </c>
      <c r="C6" s="261">
        <v>50510365.2473568</v>
      </c>
      <c r="D6" s="261">
        <v>43876554.406483</v>
      </c>
      <c r="E6" s="261">
        <v>42526157.3611192</v>
      </c>
      <c r="F6" s="261">
        <v>65411888.1270532</v>
      </c>
      <c r="G6" s="261">
        <v>57863457.6200914</v>
      </c>
      <c r="H6" s="261">
        <v>53906309.6087656</v>
      </c>
      <c r="I6" s="261">
        <v>28561256.5367237</v>
      </c>
      <c r="J6" s="261">
        <v>52132027.9481994</v>
      </c>
      <c r="K6" s="261">
        <v>81781883.1904922</v>
      </c>
      <c r="L6" s="261">
        <v>96140348.8357904</v>
      </c>
      <c r="M6" s="261">
        <v>59396060.2239786</v>
      </c>
      <c r="N6" s="261">
        <v>60851613.2546898</v>
      </c>
      <c r="O6" s="261">
        <v>58450869.6998017</v>
      </c>
      <c r="P6" s="261">
        <v>102866546.908629</v>
      </c>
      <c r="Q6" s="261">
        <v>26510053.6041037</v>
      </c>
      <c r="R6" s="261">
        <v>78003010.5248581</v>
      </c>
      <c r="S6" s="261">
        <v>28391601.1142435</v>
      </c>
      <c r="T6" s="261">
        <v>39728832.6307939</v>
      </c>
      <c r="U6" s="261">
        <v>35000062.790193</v>
      </c>
      <c r="V6" s="261">
        <v>71380691.302946</v>
      </c>
      <c r="W6" s="261">
        <v>147603853.275056</v>
      </c>
      <c r="X6" s="261">
        <v>1311774374.061542</v>
      </c>
      <c r="Y6" s="262"/>
      <c r="Z6" s="263"/>
    </row>
    <row r="7" spans="1:26" s="42" customFormat="1" ht="30.75">
      <c r="A7" s="264" t="s">
        <v>46</v>
      </c>
      <c r="B7" s="265">
        <v>21647447.1795413</v>
      </c>
      <c r="C7" s="265">
        <v>40750060.8484046</v>
      </c>
      <c r="D7" s="265">
        <v>35112916.6074929</v>
      </c>
      <c r="E7" s="265">
        <v>38218940.9424836</v>
      </c>
      <c r="F7" s="265">
        <v>53240826.3846404</v>
      </c>
      <c r="G7" s="265">
        <v>40606053.2676066</v>
      </c>
      <c r="H7" s="265">
        <v>40480477.4050207</v>
      </c>
      <c r="I7" s="265">
        <v>22429468.1987039</v>
      </c>
      <c r="J7" s="265">
        <v>39121585.2735114</v>
      </c>
      <c r="K7" s="265">
        <v>64014006.9721321</v>
      </c>
      <c r="L7" s="265">
        <v>79141642.813913</v>
      </c>
      <c r="M7" s="265">
        <v>50003555.7990563</v>
      </c>
      <c r="N7" s="265">
        <v>48648505.9514077</v>
      </c>
      <c r="O7" s="265">
        <v>48188382.3935553</v>
      </c>
      <c r="P7" s="265">
        <v>88926903.0161998</v>
      </c>
      <c r="Q7" s="265">
        <v>19260483.7730785</v>
      </c>
      <c r="R7" s="265">
        <v>64421587.1331729</v>
      </c>
      <c r="S7" s="265">
        <v>20148578.7361503</v>
      </c>
      <c r="T7" s="265">
        <v>34153557.9833883</v>
      </c>
      <c r="U7" s="265">
        <v>24815337.2545162</v>
      </c>
      <c r="V7" s="265">
        <v>57239668.4532407</v>
      </c>
      <c r="W7" s="265">
        <v>118311434.7092</v>
      </c>
      <c r="X7" s="265">
        <v>1048881421.0964166</v>
      </c>
      <c r="Y7" s="262"/>
      <c r="Z7" s="263"/>
    </row>
    <row r="8" spans="1:26" s="42" customFormat="1" ht="15">
      <c r="A8" s="264" t="s">
        <v>47</v>
      </c>
      <c r="B8" s="265">
        <v>7233134.63758978</v>
      </c>
      <c r="C8" s="265">
        <v>12091057.2900984</v>
      </c>
      <c r="D8" s="265">
        <v>11391232.1764603</v>
      </c>
      <c r="E8" s="265">
        <v>10274664.7627741</v>
      </c>
      <c r="F8" s="265">
        <v>16656348.5826275</v>
      </c>
      <c r="G8" s="265">
        <v>14302768.0792847</v>
      </c>
      <c r="H8" s="265">
        <v>12463744.4669525</v>
      </c>
      <c r="I8" s="265">
        <v>6354843.25608671</v>
      </c>
      <c r="J8" s="265">
        <v>12752827.3141126</v>
      </c>
      <c r="K8" s="265">
        <v>19680826.0551028</v>
      </c>
      <c r="L8" s="265">
        <v>23250127.9340228</v>
      </c>
      <c r="M8" s="265">
        <v>15503779.770126</v>
      </c>
      <c r="N8" s="265">
        <v>15049370.6673061</v>
      </c>
      <c r="O8" s="265">
        <v>13893210.2013573</v>
      </c>
      <c r="P8" s="265">
        <v>26802687.3646325</v>
      </c>
      <c r="Q8" s="265">
        <v>6992824.84545325</v>
      </c>
      <c r="R8" s="265">
        <v>19973271.0844299</v>
      </c>
      <c r="S8" s="265">
        <v>7539661.40478928</v>
      </c>
      <c r="T8" s="265">
        <v>10415832.9259375</v>
      </c>
      <c r="U8" s="265">
        <v>8943851.84303311</v>
      </c>
      <c r="V8" s="265">
        <v>17379305.833354</v>
      </c>
      <c r="W8" s="265">
        <v>34943978.4038027</v>
      </c>
      <c r="X8" s="265">
        <v>323889348.8993338</v>
      </c>
      <c r="Y8" s="262"/>
      <c r="Z8" s="263"/>
    </row>
    <row r="9" spans="1:26" s="42" customFormat="1" ht="15">
      <c r="A9" s="264" t="s">
        <v>48</v>
      </c>
      <c r="B9" s="265">
        <v>2351638.40510737</v>
      </c>
      <c r="C9" s="265">
        <v>4665498.6485301</v>
      </c>
      <c r="D9" s="265">
        <v>3112107.63941401</v>
      </c>
      <c r="E9" s="265">
        <v>2744048.15122333</v>
      </c>
      <c r="F9" s="265">
        <v>2783250.3435941</v>
      </c>
      <c r="G9" s="265">
        <v>2599967.38984431</v>
      </c>
      <c r="H9" s="265">
        <v>7138464.85146879</v>
      </c>
      <c r="I9" s="265">
        <v>4357714.46908285</v>
      </c>
      <c r="J9" s="265">
        <v>3619402.87301922</v>
      </c>
      <c r="K9" s="265">
        <v>4643617.70121553</v>
      </c>
      <c r="L9" s="265">
        <v>3614044.45526137</v>
      </c>
      <c r="M9" s="265">
        <v>2454129.79074125</v>
      </c>
      <c r="N9" s="265">
        <v>2535144.212162</v>
      </c>
      <c r="O9" s="265">
        <v>2599189.46224021</v>
      </c>
      <c r="P9" s="265">
        <v>3929101.55814645</v>
      </c>
      <c r="Q9" s="265">
        <v>1087427.2779576</v>
      </c>
      <c r="R9" s="265">
        <v>2797437.34899732</v>
      </c>
      <c r="S9" s="265">
        <v>1080736.61356402</v>
      </c>
      <c r="T9" s="265">
        <v>1473521.27398699</v>
      </c>
      <c r="U9" s="265">
        <v>2871577.53302987</v>
      </c>
      <c r="V9" s="265">
        <v>2843858.41673583</v>
      </c>
      <c r="W9" s="265">
        <v>5507540.57640634</v>
      </c>
      <c r="X9" s="265">
        <v>70809418.99172886</v>
      </c>
      <c r="Y9" s="262"/>
      <c r="Z9" s="263"/>
    </row>
    <row r="10" spans="1:26" s="42" customFormat="1" ht="15">
      <c r="A10" s="264" t="s">
        <v>49</v>
      </c>
      <c r="B10" s="265">
        <v>2109928.24553517</v>
      </c>
      <c r="C10" s="265">
        <v>3194491.59595689</v>
      </c>
      <c r="D10" s="265">
        <v>2129260.53817621</v>
      </c>
      <c r="E10" s="265">
        <v>2143329.73532983</v>
      </c>
      <c r="F10" s="265">
        <v>2511418.87462579</v>
      </c>
      <c r="G10" s="265">
        <v>2749143.09960092</v>
      </c>
      <c r="H10" s="265">
        <v>2519591.71705833</v>
      </c>
      <c r="I10" s="265">
        <v>1982474.66397971</v>
      </c>
      <c r="J10" s="265">
        <v>2809580.25828944</v>
      </c>
      <c r="K10" s="265">
        <v>4128775.20639471</v>
      </c>
      <c r="L10" s="265">
        <v>4822050.62727513</v>
      </c>
      <c r="M10" s="265">
        <v>3520258.06137588</v>
      </c>
      <c r="N10" s="265">
        <v>3132214.58463907</v>
      </c>
      <c r="O10" s="265">
        <v>2139579.43954411</v>
      </c>
      <c r="P10" s="265">
        <v>5825683.96589315</v>
      </c>
      <c r="Q10" s="265">
        <v>1509936.76095934</v>
      </c>
      <c r="R10" s="265">
        <v>4040701.33721748</v>
      </c>
      <c r="S10" s="265">
        <v>1764107.38036569</v>
      </c>
      <c r="T10" s="265">
        <v>1993263.91506079</v>
      </c>
      <c r="U10" s="265">
        <v>1387070.09309588</v>
      </c>
      <c r="V10" s="265">
        <v>3716273.02065692</v>
      </c>
      <c r="W10" s="265">
        <v>8379204.04238281</v>
      </c>
      <c r="X10" s="265">
        <v>68508337.16341326</v>
      </c>
      <c r="Y10" s="262"/>
      <c r="Z10" s="263"/>
    </row>
    <row r="11" spans="1:26" s="42" customFormat="1" ht="15">
      <c r="A11" s="264" t="s">
        <v>50</v>
      </c>
      <c r="B11" s="265">
        <v>1197230.78764793</v>
      </c>
      <c r="C11" s="265">
        <v>2266478.03133015</v>
      </c>
      <c r="D11" s="265">
        <v>1806645.5729023</v>
      </c>
      <c r="E11" s="265">
        <v>1581332.64701059</v>
      </c>
      <c r="F11" s="265">
        <v>1594849.52349306</v>
      </c>
      <c r="G11" s="265">
        <v>1634204.62496716</v>
      </c>
      <c r="H11" s="265">
        <v>3428666.84035798</v>
      </c>
      <c r="I11" s="265">
        <v>2030087.1751281</v>
      </c>
      <c r="J11" s="265">
        <v>1938966.47566415</v>
      </c>
      <c r="K11" s="265">
        <v>2481191.96701178</v>
      </c>
      <c r="L11" s="265">
        <v>2211234.34970724</v>
      </c>
      <c r="M11" s="265">
        <v>1536916.93603115</v>
      </c>
      <c r="N11" s="265">
        <v>1496992.6509169</v>
      </c>
      <c r="O11" s="265">
        <v>1490032.59779328</v>
      </c>
      <c r="P11" s="265">
        <v>2317088.73519977</v>
      </c>
      <c r="Q11" s="265">
        <v>798576.251159091</v>
      </c>
      <c r="R11" s="265">
        <v>1742128.980337</v>
      </c>
      <c r="S11" s="265">
        <v>741212.263381788</v>
      </c>
      <c r="T11" s="265">
        <v>1002508.11340542</v>
      </c>
      <c r="U11" s="265">
        <v>1476952.98274787</v>
      </c>
      <c r="V11" s="265">
        <v>1785690.40980758</v>
      </c>
      <c r="W11" s="265">
        <v>3319638.87156212</v>
      </c>
      <c r="X11" s="265">
        <v>39878626.787562415</v>
      </c>
      <c r="Y11" s="262"/>
      <c r="Z11" s="263"/>
    </row>
    <row r="12" spans="1:26" s="24" customFormat="1" ht="15.75" thickBot="1">
      <c r="A12" s="266" t="s">
        <v>127</v>
      </c>
      <c r="B12" s="267">
        <v>1044261.3660475361</v>
      </c>
      <c r="C12" s="267">
        <v>1919485.25225133</v>
      </c>
      <c r="D12" s="267">
        <v>1599817.4157181801</v>
      </c>
      <c r="E12" s="267">
        <v>1314276.815920773</v>
      </c>
      <c r="F12" s="267">
        <v>2153496.560681672</v>
      </c>
      <c r="G12" s="267">
        <v>1938799.266770879</v>
      </c>
      <c r="H12" s="267">
        <v>1854933.0374440681</v>
      </c>
      <c r="I12" s="267">
        <v>1125950.904771669</v>
      </c>
      <c r="J12" s="267">
        <v>1867029.537541208</v>
      </c>
      <c r="K12" s="267">
        <v>2693570.938861645</v>
      </c>
      <c r="L12" s="267">
        <v>3227226.5010376493</v>
      </c>
      <c r="M12" s="267">
        <v>2012680.1883899588</v>
      </c>
      <c r="N12" s="267">
        <v>1916469.436408407</v>
      </c>
      <c r="O12" s="267">
        <v>1637316.98545311</v>
      </c>
      <c r="P12" s="267">
        <v>3452119.5726759653</v>
      </c>
      <c r="Q12" s="267">
        <v>813724.5764923083</v>
      </c>
      <c r="R12" s="267">
        <v>2603300.076243345</v>
      </c>
      <c r="S12" s="267">
        <v>999362.0007594603</v>
      </c>
      <c r="T12" s="267">
        <v>1226315.5278899062</v>
      </c>
      <c r="U12" s="267">
        <v>1297234.23437115</v>
      </c>
      <c r="V12" s="267">
        <v>1975163.9176060068</v>
      </c>
      <c r="W12" s="267">
        <v>4728197.886663716</v>
      </c>
      <c r="X12" s="267">
        <v>43400731.99999994</v>
      </c>
      <c r="Y12" s="268"/>
      <c r="Z12" s="269"/>
    </row>
    <row r="13" spans="1:26" s="42" customFormat="1" ht="15">
      <c r="A13" s="260" t="s">
        <v>53</v>
      </c>
      <c r="B13" s="261">
        <v>416065.654892207</v>
      </c>
      <c r="C13" s="261">
        <v>837132.497039625</v>
      </c>
      <c r="D13" s="261">
        <v>680204.437559511</v>
      </c>
      <c r="E13" s="261">
        <v>635141.484833572</v>
      </c>
      <c r="F13" s="261">
        <v>995992.240874313</v>
      </c>
      <c r="G13" s="261">
        <v>912204.887111873</v>
      </c>
      <c r="H13" s="261">
        <v>725316.724127558</v>
      </c>
      <c r="I13" s="261">
        <v>518819.040653968</v>
      </c>
      <c r="J13" s="261">
        <v>776025.323574618</v>
      </c>
      <c r="K13" s="261">
        <v>1206798.30993011</v>
      </c>
      <c r="L13" s="261">
        <v>1766669.47021017</v>
      </c>
      <c r="M13" s="261">
        <v>1004014.83673182</v>
      </c>
      <c r="N13" s="261">
        <v>948998.244224749</v>
      </c>
      <c r="O13" s="261">
        <v>851196.27803577</v>
      </c>
      <c r="P13" s="261">
        <v>1711901.11700242</v>
      </c>
      <c r="Q13" s="261">
        <v>417303.793847516</v>
      </c>
      <c r="R13" s="261">
        <v>1226061.83243461</v>
      </c>
      <c r="S13" s="261">
        <v>452561.975999285</v>
      </c>
      <c r="T13" s="261">
        <v>620037.953862759</v>
      </c>
      <c r="U13" s="261">
        <v>532189.441523352</v>
      </c>
      <c r="V13" s="261">
        <v>1116177.28937774</v>
      </c>
      <c r="W13" s="261">
        <v>3015163.49155166</v>
      </c>
      <c r="X13" s="261">
        <v>21365976.325399205</v>
      </c>
      <c r="Y13" s="262"/>
      <c r="Z13" s="263"/>
    </row>
    <row r="14" spans="1:26" s="42" customFormat="1" ht="15">
      <c r="A14" s="264" t="s">
        <v>51</v>
      </c>
      <c r="B14" s="265">
        <v>397860.766126359</v>
      </c>
      <c r="C14" s="265">
        <v>683759.385487921</v>
      </c>
      <c r="D14" s="265">
        <v>540519.480219305</v>
      </c>
      <c r="E14" s="265">
        <v>346464.035276705</v>
      </c>
      <c r="F14" s="265">
        <v>653988.278519215</v>
      </c>
      <c r="G14" s="265">
        <v>587259.855259925</v>
      </c>
      <c r="H14" s="265">
        <v>704545.989381418</v>
      </c>
      <c r="I14" s="265">
        <v>374419.269582826</v>
      </c>
      <c r="J14" s="265">
        <v>682378.586629744</v>
      </c>
      <c r="K14" s="265">
        <v>866831.885373239</v>
      </c>
      <c r="L14" s="265">
        <v>662635.342884307</v>
      </c>
      <c r="M14" s="265">
        <v>523259.698842596</v>
      </c>
      <c r="N14" s="265">
        <v>489466.570196318</v>
      </c>
      <c r="O14" s="265">
        <v>355247.651869836</v>
      </c>
      <c r="P14" s="265">
        <v>932243.816064652</v>
      </c>
      <c r="Q14" s="265">
        <v>193866.786096793</v>
      </c>
      <c r="R14" s="265">
        <v>775290.774298706</v>
      </c>
      <c r="S14" s="265">
        <v>315749.567941119</v>
      </c>
      <c r="T14" s="265">
        <v>290987.063972607</v>
      </c>
      <c r="U14" s="265">
        <v>479469.792509545</v>
      </c>
      <c r="V14" s="265">
        <v>326888.144557987</v>
      </c>
      <c r="W14" s="265">
        <v>534648.036404787</v>
      </c>
      <c r="X14" s="265">
        <v>11717780.77749591</v>
      </c>
      <c r="Y14" s="262"/>
      <c r="Z14" s="263"/>
    </row>
    <row r="15" spans="1:26" s="42" customFormat="1" ht="15">
      <c r="A15" s="264" t="s">
        <v>52</v>
      </c>
      <c r="B15" s="265">
        <v>154853.40931335</v>
      </c>
      <c r="C15" s="265">
        <v>267540.453950772</v>
      </c>
      <c r="D15" s="265">
        <v>266630.184028446</v>
      </c>
      <c r="E15" s="265">
        <v>220464.396986134</v>
      </c>
      <c r="F15" s="265">
        <v>339580.331122464</v>
      </c>
      <c r="G15" s="265">
        <v>301130.37092728</v>
      </c>
      <c r="H15" s="265">
        <v>286755.108510316</v>
      </c>
      <c r="I15" s="265">
        <v>156802.657613287</v>
      </c>
      <c r="J15" s="265">
        <v>278885.560732736</v>
      </c>
      <c r="K15" s="265">
        <v>416175.198865024</v>
      </c>
      <c r="L15" s="265">
        <v>556698.703268751</v>
      </c>
      <c r="M15" s="265">
        <v>332741.081740727</v>
      </c>
      <c r="N15" s="265">
        <v>326245.256019011</v>
      </c>
      <c r="O15" s="265">
        <v>285055.186084311</v>
      </c>
      <c r="P15" s="265">
        <v>542092.427272571</v>
      </c>
      <c r="Q15" s="265">
        <v>137851.681486842</v>
      </c>
      <c r="R15" s="265">
        <v>404816.978713876</v>
      </c>
      <c r="S15" s="265">
        <v>162154.999883835</v>
      </c>
      <c r="T15" s="265">
        <v>213087.597675007</v>
      </c>
      <c r="U15" s="265">
        <v>199500.523952564</v>
      </c>
      <c r="V15" s="265">
        <v>354570.475220631</v>
      </c>
      <c r="W15" s="265">
        <v>811800.444197264</v>
      </c>
      <c r="X15" s="265">
        <v>7015433.0275652</v>
      </c>
      <c r="Y15" s="262"/>
      <c r="Z15" s="263"/>
    </row>
    <row r="16" spans="1:26" s="42" customFormat="1" ht="15">
      <c r="A16" s="264" t="s">
        <v>54</v>
      </c>
      <c r="B16" s="265">
        <v>75481.5357156202</v>
      </c>
      <c r="C16" s="265">
        <v>131052.915773012</v>
      </c>
      <c r="D16" s="265">
        <v>112463.313910918</v>
      </c>
      <c r="E16" s="265">
        <v>112206.898824362</v>
      </c>
      <c r="F16" s="265">
        <v>163935.71016568</v>
      </c>
      <c r="G16" s="265">
        <v>138204.153471801</v>
      </c>
      <c r="H16" s="265">
        <v>138315.215424776</v>
      </c>
      <c r="I16" s="265">
        <v>75909.9369215882</v>
      </c>
      <c r="J16" s="265">
        <v>129740.06660411</v>
      </c>
      <c r="K16" s="265">
        <v>203765.544693272</v>
      </c>
      <c r="L16" s="265">
        <v>241222.984674421</v>
      </c>
      <c r="M16" s="265">
        <v>152664.571074816</v>
      </c>
      <c r="N16" s="265">
        <v>151759.365968329</v>
      </c>
      <c r="O16" s="265">
        <v>145817.869463193</v>
      </c>
      <c r="P16" s="265">
        <v>265882.212336322</v>
      </c>
      <c r="Q16" s="265">
        <v>64702.3150611573</v>
      </c>
      <c r="R16" s="265">
        <v>197130.490796153</v>
      </c>
      <c r="S16" s="265">
        <v>68895.4569352213</v>
      </c>
      <c r="T16" s="265">
        <v>102202.912379533</v>
      </c>
      <c r="U16" s="265">
        <v>86074.4763856888</v>
      </c>
      <c r="V16" s="265">
        <v>177528.008449649</v>
      </c>
      <c r="W16" s="265">
        <v>366585.914510005</v>
      </c>
      <c r="X16" s="265">
        <v>3301541.8695396273</v>
      </c>
      <c r="Y16" s="262"/>
      <c r="Z16" s="263"/>
    </row>
    <row r="17" spans="1:26" s="24" customFormat="1" ht="15.75" thickBot="1">
      <c r="A17" s="266" t="s">
        <v>129</v>
      </c>
      <c r="B17" s="270">
        <v>48495205.54982653</v>
      </c>
      <c r="C17" s="270">
        <v>83804743.12236767</v>
      </c>
      <c r="D17" s="270">
        <v>84418838.82516494</v>
      </c>
      <c r="E17" s="270">
        <v>73172598.80648383</v>
      </c>
      <c r="F17" s="270">
        <v>95130349.32947594</v>
      </c>
      <c r="G17" s="270">
        <v>92955385.23319472</v>
      </c>
      <c r="H17" s="270">
        <v>90134005.13852555</v>
      </c>
      <c r="I17" s="270">
        <v>50162614.91496381</v>
      </c>
      <c r="J17" s="270">
        <v>86667949.91991118</v>
      </c>
      <c r="K17" s="270">
        <v>132741601.68652807</v>
      </c>
      <c r="L17" s="270">
        <v>172846356.6745032</v>
      </c>
      <c r="M17" s="270">
        <v>108808926.31969936</v>
      </c>
      <c r="N17" s="270">
        <v>97400670.74617347</v>
      </c>
      <c r="O17" s="270">
        <v>81613712.41203116</v>
      </c>
      <c r="P17" s="270">
        <v>178138153.8809793</v>
      </c>
      <c r="Q17" s="270">
        <v>46820440.17945609</v>
      </c>
      <c r="R17" s="270">
        <v>130063416.30650745</v>
      </c>
      <c r="S17" s="270">
        <v>55482527.85052736</v>
      </c>
      <c r="T17" s="270">
        <v>69087931.44830072</v>
      </c>
      <c r="U17" s="270">
        <v>54558063.830801174</v>
      </c>
      <c r="V17" s="270">
        <v>112345596.0667309</v>
      </c>
      <c r="W17" s="270">
        <v>245700962.75784498</v>
      </c>
      <c r="X17" s="270">
        <v>2190550050.999997</v>
      </c>
      <c r="Y17" s="268"/>
      <c r="Z17" s="269"/>
    </row>
    <row r="18" spans="1:26" s="42" customFormat="1" ht="15">
      <c r="A18" s="260" t="s">
        <v>55</v>
      </c>
      <c r="B18" s="271">
        <v>19743540.8973741</v>
      </c>
      <c r="C18" s="271">
        <v>35107848.3733782</v>
      </c>
      <c r="D18" s="271">
        <v>37709071.6884113</v>
      </c>
      <c r="E18" s="271">
        <v>28952758.3864673</v>
      </c>
      <c r="F18" s="271">
        <v>33649132.0970099</v>
      </c>
      <c r="G18" s="271">
        <v>31783274.8997794</v>
      </c>
      <c r="H18" s="271">
        <v>40614892.1890061</v>
      </c>
      <c r="I18" s="271">
        <v>21715430.7695124</v>
      </c>
      <c r="J18" s="271">
        <v>34011102.5100735</v>
      </c>
      <c r="K18" s="271">
        <v>53366187.6468809</v>
      </c>
      <c r="L18" s="271">
        <v>62162887.6303023</v>
      </c>
      <c r="M18" s="271">
        <v>39587113.621038</v>
      </c>
      <c r="N18" s="271">
        <v>33141072.7621832</v>
      </c>
      <c r="O18" s="271">
        <v>29148434.7483328</v>
      </c>
      <c r="P18" s="271">
        <v>60203029.2561528</v>
      </c>
      <c r="Q18" s="271">
        <v>14872118.9802437</v>
      </c>
      <c r="R18" s="271">
        <v>42154547.9875328</v>
      </c>
      <c r="S18" s="271">
        <v>19073956.6280132</v>
      </c>
      <c r="T18" s="271">
        <v>23487813.8776321</v>
      </c>
      <c r="U18" s="271">
        <v>22978335.107868</v>
      </c>
      <c r="V18" s="271">
        <v>33194861.7201704</v>
      </c>
      <c r="W18" s="271">
        <v>66284099.3751957</v>
      </c>
      <c r="X18" s="271">
        <v>782941511.1525582</v>
      </c>
      <c r="Y18" s="262"/>
      <c r="Z18" s="263"/>
    </row>
    <row r="19" spans="1:26" s="42" customFormat="1" ht="15">
      <c r="A19" s="264" t="s">
        <v>56</v>
      </c>
      <c r="B19" s="272">
        <v>15396934.3775833</v>
      </c>
      <c r="C19" s="272">
        <v>27638799.8210032</v>
      </c>
      <c r="D19" s="272">
        <v>25461231.4049425</v>
      </c>
      <c r="E19" s="272">
        <v>22429872.9550491</v>
      </c>
      <c r="F19" s="272">
        <v>34451279.1668647</v>
      </c>
      <c r="G19" s="272">
        <v>30916703.4148574</v>
      </c>
      <c r="H19" s="272">
        <v>30131584.4460876</v>
      </c>
      <c r="I19" s="272">
        <v>16711988.9180707</v>
      </c>
      <c r="J19" s="272">
        <v>27303098.2168003</v>
      </c>
      <c r="K19" s="272">
        <v>43011224.1340156</v>
      </c>
      <c r="L19" s="272">
        <v>58270586.3106613</v>
      </c>
      <c r="M19" s="272">
        <v>35421788.0915056</v>
      </c>
      <c r="N19" s="272">
        <v>34062374.9831663</v>
      </c>
      <c r="O19" s="272">
        <v>28931274.4950231</v>
      </c>
      <c r="P19" s="272">
        <v>58062819.3422691</v>
      </c>
      <c r="Q19" s="272">
        <v>14903293.071984</v>
      </c>
      <c r="R19" s="272">
        <v>43105909.6776004</v>
      </c>
      <c r="S19" s="272">
        <v>17451346.4093814</v>
      </c>
      <c r="T19" s="272">
        <v>22293967.4332177</v>
      </c>
      <c r="U19" s="272">
        <v>19579112.4747099</v>
      </c>
      <c r="V19" s="272">
        <v>37517026.3488198</v>
      </c>
      <c r="W19" s="272">
        <v>89627781.1575299</v>
      </c>
      <c r="X19" s="272">
        <v>732679996.6511428</v>
      </c>
      <c r="Y19" s="262"/>
      <c r="Z19" s="263"/>
    </row>
    <row r="20" spans="1:26" s="42" customFormat="1" ht="15">
      <c r="A20" s="264" t="s">
        <v>57</v>
      </c>
      <c r="B20" s="272">
        <v>13180432.0777681</v>
      </c>
      <c r="C20" s="272">
        <v>20755209.5995846</v>
      </c>
      <c r="D20" s="272">
        <v>20939449.2089842</v>
      </c>
      <c r="E20" s="272">
        <v>21528398.1773676</v>
      </c>
      <c r="F20" s="272">
        <v>26696657.6340854</v>
      </c>
      <c r="G20" s="272">
        <v>29931608.9861329</v>
      </c>
      <c r="H20" s="272">
        <v>19056917.2845226</v>
      </c>
      <c r="I20" s="272">
        <v>11552707.6104708</v>
      </c>
      <c r="J20" s="272">
        <v>25044416.3507676</v>
      </c>
      <c r="K20" s="272">
        <v>35888247.4080883</v>
      </c>
      <c r="L20" s="272">
        <v>51805591.3205651</v>
      </c>
      <c r="M20" s="272">
        <v>33416954.5405847</v>
      </c>
      <c r="N20" s="272">
        <v>29858215.9158456</v>
      </c>
      <c r="O20" s="272">
        <v>23247600.7879198</v>
      </c>
      <c r="P20" s="272">
        <v>59252983.4563856</v>
      </c>
      <c r="Q20" s="272">
        <v>16883866.2000429</v>
      </c>
      <c r="R20" s="272">
        <v>44353835.1508663</v>
      </c>
      <c r="S20" s="272">
        <v>18763783.0516448</v>
      </c>
      <c r="T20" s="272">
        <v>23065720.1933049</v>
      </c>
      <c r="U20" s="272">
        <v>11803225.3293362</v>
      </c>
      <c r="V20" s="272">
        <v>41251231.2550874</v>
      </c>
      <c r="W20" s="272">
        <v>88963326.4075646</v>
      </c>
      <c r="X20" s="272">
        <v>667240377.94692</v>
      </c>
      <c r="Y20" s="262"/>
      <c r="Z20" s="263"/>
    </row>
    <row r="21" spans="1:26" s="42" customFormat="1" ht="15">
      <c r="A21" s="264" t="s">
        <v>58</v>
      </c>
      <c r="B21" s="272">
        <v>140759.409056878</v>
      </c>
      <c r="C21" s="272">
        <v>243246.852638819</v>
      </c>
      <c r="D21" s="272">
        <v>245029.2916913</v>
      </c>
      <c r="E21" s="272">
        <v>212386.598847884</v>
      </c>
      <c r="F21" s="272">
        <v>276119.909239961</v>
      </c>
      <c r="G21" s="272">
        <v>269806.982891027</v>
      </c>
      <c r="H21" s="272">
        <v>261617.806448782</v>
      </c>
      <c r="I21" s="272">
        <v>145599.136082088</v>
      </c>
      <c r="J21" s="272">
        <v>251557.432875783</v>
      </c>
      <c r="K21" s="272">
        <v>385288.178466664</v>
      </c>
      <c r="L21" s="272">
        <v>501693.945768303</v>
      </c>
      <c r="M21" s="272">
        <v>315822.564214887</v>
      </c>
      <c r="N21" s="272">
        <v>282709.614291426</v>
      </c>
      <c r="O21" s="272">
        <v>236887.292255153</v>
      </c>
      <c r="P21" s="272">
        <v>517053.613578497</v>
      </c>
      <c r="Q21" s="272">
        <v>135898.330911739</v>
      </c>
      <c r="R21" s="272">
        <v>377514.630810512</v>
      </c>
      <c r="S21" s="272">
        <v>161040.410998937</v>
      </c>
      <c r="T21" s="272">
        <v>200530.67707143</v>
      </c>
      <c r="U21" s="272">
        <v>158357.114626942</v>
      </c>
      <c r="V21" s="272">
        <v>326087.899477978</v>
      </c>
      <c r="W21" s="272">
        <v>713157.557131415</v>
      </c>
      <c r="X21" s="272">
        <v>6358165.249376405</v>
      </c>
      <c r="Y21" s="262"/>
      <c r="Z21" s="263"/>
    </row>
    <row r="22" spans="1:26" s="42" customFormat="1" ht="15">
      <c r="A22" s="264" t="s">
        <v>93</v>
      </c>
      <c r="B22" s="272">
        <v>33538.7880441442</v>
      </c>
      <c r="C22" s="272">
        <v>59638.4757628398</v>
      </c>
      <c r="D22" s="272">
        <v>64057.2311356404</v>
      </c>
      <c r="E22" s="272">
        <v>49182.688751955</v>
      </c>
      <c r="F22" s="272">
        <v>57160.5222759773</v>
      </c>
      <c r="G22" s="272">
        <v>53990.9495339938</v>
      </c>
      <c r="H22" s="272">
        <v>68993.4124604777</v>
      </c>
      <c r="I22" s="272">
        <v>36888.4808278149</v>
      </c>
      <c r="J22" s="272">
        <v>57775.4093940023</v>
      </c>
      <c r="K22" s="272">
        <v>90654.3190766156</v>
      </c>
      <c r="L22" s="272">
        <v>105597.467206196</v>
      </c>
      <c r="M22" s="272">
        <v>67247.5023561771</v>
      </c>
      <c r="N22" s="272">
        <v>56297.4706869451</v>
      </c>
      <c r="O22" s="272">
        <v>49515.0885003065</v>
      </c>
      <c r="P22" s="272">
        <v>102268.212593317</v>
      </c>
      <c r="Q22" s="272">
        <v>25263.5962737579</v>
      </c>
      <c r="R22" s="272">
        <v>71608.8596974316</v>
      </c>
      <c r="S22" s="272">
        <v>32401.3504890207</v>
      </c>
      <c r="T22" s="272">
        <v>39899.2670745794</v>
      </c>
      <c r="U22" s="272">
        <v>39033.8042601365</v>
      </c>
      <c r="V22" s="272">
        <v>56388.8431753162</v>
      </c>
      <c r="W22" s="272">
        <v>112598.260423354</v>
      </c>
      <c r="X22" s="272">
        <v>1329999.9999999993</v>
      </c>
      <c r="Y22" s="262"/>
      <c r="Z22" s="263"/>
    </row>
    <row r="23" spans="1:26" s="24" customFormat="1" ht="15.75" thickBot="1">
      <c r="A23" s="266" t="s">
        <v>130</v>
      </c>
      <c r="B23" s="267">
        <v>6463533.269185118</v>
      </c>
      <c r="C23" s="267">
        <v>13262719.516102938</v>
      </c>
      <c r="D23" s="267">
        <v>9670760.713764964</v>
      </c>
      <c r="E23" s="267">
        <v>8147472.9376067165</v>
      </c>
      <c r="F23" s="267">
        <v>10854043.520841857</v>
      </c>
      <c r="G23" s="267">
        <v>8198718.934328022</v>
      </c>
      <c r="H23" s="267">
        <v>15345720.34530309</v>
      </c>
      <c r="I23" s="267">
        <v>7452885.366056735</v>
      </c>
      <c r="J23" s="267">
        <v>11247378.992773745</v>
      </c>
      <c r="K23" s="267">
        <v>15691818.17367038</v>
      </c>
      <c r="L23" s="267">
        <v>13849852.96369963</v>
      </c>
      <c r="M23" s="267">
        <v>9058266.717903243</v>
      </c>
      <c r="N23" s="267">
        <v>9327763.850203387</v>
      </c>
      <c r="O23" s="267">
        <v>8432436.901731685</v>
      </c>
      <c r="P23" s="267">
        <v>14842805.203216817</v>
      </c>
      <c r="Q23" s="267">
        <v>3167268.51196303</v>
      </c>
      <c r="R23" s="267">
        <v>11890376.127353154</v>
      </c>
      <c r="S23" s="267">
        <v>4862591.264280587</v>
      </c>
      <c r="T23" s="267">
        <v>5115119.4123672815</v>
      </c>
      <c r="U23" s="267">
        <v>6850806.397746086</v>
      </c>
      <c r="V23" s="267">
        <v>8623886.273019532</v>
      </c>
      <c r="W23" s="267">
        <v>19019273.60688163</v>
      </c>
      <c r="X23" s="267">
        <v>221375498.99999964</v>
      </c>
      <c r="Y23" s="268"/>
      <c r="Z23" s="269"/>
    </row>
    <row r="24" spans="1:26" s="42" customFormat="1" ht="15">
      <c r="A24" s="260" t="s">
        <v>59</v>
      </c>
      <c r="B24" s="271">
        <v>4457638.25469919</v>
      </c>
      <c r="C24" s="271">
        <v>9839330.34405328</v>
      </c>
      <c r="D24" s="271">
        <v>6469253.53862284</v>
      </c>
      <c r="E24" s="271">
        <v>5908747.82514418</v>
      </c>
      <c r="F24" s="271">
        <v>7072575.11374101</v>
      </c>
      <c r="G24" s="271">
        <v>5411109.55541119</v>
      </c>
      <c r="H24" s="271">
        <v>11883113.1899036</v>
      </c>
      <c r="I24" s="271">
        <v>5787561.568816</v>
      </c>
      <c r="J24" s="271">
        <v>7999981.01564117</v>
      </c>
      <c r="K24" s="271">
        <v>11225427.1842451</v>
      </c>
      <c r="L24" s="271">
        <v>8826604.95380038</v>
      </c>
      <c r="M24" s="271">
        <v>5616876.64215476</v>
      </c>
      <c r="N24" s="271">
        <v>6039612.33129579</v>
      </c>
      <c r="O24" s="271">
        <v>5629012.96276879</v>
      </c>
      <c r="P24" s="271">
        <v>9379841.10802318</v>
      </c>
      <c r="Q24" s="271">
        <v>1863689.88849071</v>
      </c>
      <c r="R24" s="271">
        <v>7191214.56039637</v>
      </c>
      <c r="S24" s="271">
        <v>2819226.85209423</v>
      </c>
      <c r="T24" s="271">
        <v>3018547.70892934</v>
      </c>
      <c r="U24" s="271">
        <v>4677306.4875619</v>
      </c>
      <c r="V24" s="271">
        <v>5454797.62638346</v>
      </c>
      <c r="W24" s="271">
        <v>12811530.4064439</v>
      </c>
      <c r="X24" s="271">
        <v>149382999.11862037</v>
      </c>
      <c r="Y24" s="262"/>
      <c r="Z24" s="263"/>
    </row>
    <row r="25" spans="1:26" s="42" customFormat="1" ht="15">
      <c r="A25" s="264" t="s">
        <v>60</v>
      </c>
      <c r="B25" s="272">
        <v>923511.780917605</v>
      </c>
      <c r="C25" s="272">
        <v>1655666.09530312</v>
      </c>
      <c r="D25" s="272">
        <v>1541459.97727169</v>
      </c>
      <c r="E25" s="272">
        <v>1077537.94978808</v>
      </c>
      <c r="F25" s="272">
        <v>1883340.92301711</v>
      </c>
      <c r="G25" s="272">
        <v>1221793.45803601</v>
      </c>
      <c r="H25" s="272">
        <v>1418497.13509741</v>
      </c>
      <c r="I25" s="272">
        <v>626797.096540544</v>
      </c>
      <c r="J25" s="272">
        <v>1440250.68138911</v>
      </c>
      <c r="K25" s="272">
        <v>1905002.29326521</v>
      </c>
      <c r="L25" s="272">
        <v>2687208.19933036</v>
      </c>
      <c r="M25" s="272">
        <v>1801765.12442323</v>
      </c>
      <c r="N25" s="272">
        <v>1821490.79775554</v>
      </c>
      <c r="O25" s="272">
        <v>1450850.92640414</v>
      </c>
      <c r="P25" s="272">
        <v>2754128.00699042</v>
      </c>
      <c r="Q25" s="272">
        <v>691689.031241212</v>
      </c>
      <c r="R25" s="272">
        <v>2548851.9578734</v>
      </c>
      <c r="S25" s="272">
        <v>1192389.30012477</v>
      </c>
      <c r="T25" s="272">
        <v>1258663.87547957</v>
      </c>
      <c r="U25" s="272">
        <v>1004718.87533704</v>
      </c>
      <c r="V25" s="272">
        <v>1859651.67980962</v>
      </c>
      <c r="W25" s="272">
        <v>3924671.58477989</v>
      </c>
      <c r="X25" s="272">
        <v>36689936.75017509</v>
      </c>
      <c r="Y25" s="262"/>
      <c r="Z25" s="263"/>
    </row>
    <row r="26" spans="1:26" s="42" customFormat="1" ht="15">
      <c r="A26" s="264" t="s">
        <v>61</v>
      </c>
      <c r="B26" s="272">
        <v>672300.380960307</v>
      </c>
      <c r="C26" s="272">
        <v>1096701.80809481</v>
      </c>
      <c r="D26" s="272">
        <v>923260.691028575</v>
      </c>
      <c r="E26" s="272">
        <v>632090.171538192</v>
      </c>
      <c r="F26" s="272">
        <v>1080038.43906198</v>
      </c>
      <c r="G26" s="272">
        <v>893461.519402078</v>
      </c>
      <c r="H26" s="272">
        <v>1261570.69811122</v>
      </c>
      <c r="I26" s="272">
        <v>626005.320847577</v>
      </c>
      <c r="J26" s="272">
        <v>1049465.95054854</v>
      </c>
      <c r="K26" s="272">
        <v>1507078.99772298</v>
      </c>
      <c r="L26" s="272">
        <v>1132576.18949498</v>
      </c>
      <c r="M26" s="272">
        <v>877073.78228722</v>
      </c>
      <c r="N26" s="272">
        <v>709561.594666814</v>
      </c>
      <c r="O26" s="272">
        <v>658980.514030103</v>
      </c>
      <c r="P26" s="272">
        <v>1500956.8587631</v>
      </c>
      <c r="Q26" s="272">
        <v>310303.253722643</v>
      </c>
      <c r="R26" s="272">
        <v>1209151.62217164</v>
      </c>
      <c r="S26" s="272">
        <v>458920.118298106</v>
      </c>
      <c r="T26" s="272">
        <v>352501.989838267</v>
      </c>
      <c r="U26" s="272">
        <v>638591.186096785</v>
      </c>
      <c r="V26" s="272">
        <v>583453.812794709</v>
      </c>
      <c r="W26" s="272">
        <v>812353.63480723</v>
      </c>
      <c r="X26" s="272">
        <v>18986398.534287855</v>
      </c>
      <c r="Y26" s="262"/>
      <c r="Z26" s="263"/>
    </row>
    <row r="27" spans="1:26" s="42" customFormat="1" ht="15">
      <c r="A27" s="264" t="s">
        <v>62</v>
      </c>
      <c r="B27" s="272">
        <v>303483.274646029</v>
      </c>
      <c r="C27" s="272">
        <v>472275.611177949</v>
      </c>
      <c r="D27" s="272">
        <v>529297.009128676</v>
      </c>
      <c r="E27" s="272">
        <v>397677.05920177</v>
      </c>
      <c r="F27" s="272">
        <v>577220.578549183</v>
      </c>
      <c r="G27" s="272">
        <v>479889.3067975</v>
      </c>
      <c r="H27" s="272">
        <v>611963.889612542</v>
      </c>
      <c r="I27" s="272">
        <v>306748.573388644</v>
      </c>
      <c r="J27" s="272">
        <v>548586.204447856</v>
      </c>
      <c r="K27" s="272">
        <v>772091.281224</v>
      </c>
      <c r="L27" s="272">
        <v>847749.736162923</v>
      </c>
      <c r="M27" s="272">
        <v>528390.954988536</v>
      </c>
      <c r="N27" s="272">
        <v>528907.428897316</v>
      </c>
      <c r="O27" s="272">
        <v>503456.01214192</v>
      </c>
      <c r="P27" s="272">
        <v>822727.945294031</v>
      </c>
      <c r="Q27" s="272">
        <v>204312.361792983</v>
      </c>
      <c r="R27" s="272">
        <v>628038.664408635</v>
      </c>
      <c r="S27" s="272">
        <v>243227.832361498</v>
      </c>
      <c r="T27" s="272">
        <v>337739.267485524</v>
      </c>
      <c r="U27" s="272">
        <v>405941.744606779</v>
      </c>
      <c r="V27" s="272">
        <v>494058.796058158</v>
      </c>
      <c r="W27" s="272">
        <v>996788.691216808</v>
      </c>
      <c r="X27" s="272">
        <v>11540572.223589262</v>
      </c>
      <c r="Y27" s="262"/>
      <c r="Z27" s="263"/>
    </row>
    <row r="28" spans="1:26" s="42" customFormat="1" ht="15">
      <c r="A28" s="264" t="s">
        <v>63</v>
      </c>
      <c r="B28" s="272">
        <v>106599.577961987</v>
      </c>
      <c r="C28" s="272">
        <v>198745.657473779</v>
      </c>
      <c r="D28" s="272">
        <v>207489.497713183</v>
      </c>
      <c r="E28" s="272">
        <v>131419.931934495</v>
      </c>
      <c r="F28" s="272">
        <v>240868.466472572</v>
      </c>
      <c r="G28" s="272">
        <v>192465.094681244</v>
      </c>
      <c r="H28" s="272">
        <v>170575.432578318</v>
      </c>
      <c r="I28" s="272">
        <v>105772.80646397</v>
      </c>
      <c r="J28" s="272">
        <v>209095.140747069</v>
      </c>
      <c r="K28" s="272">
        <v>282218.417213089</v>
      </c>
      <c r="L28" s="272">
        <v>355713.884910985</v>
      </c>
      <c r="M28" s="272">
        <v>234160.214049498</v>
      </c>
      <c r="N28" s="272">
        <v>228191.697587927</v>
      </c>
      <c r="O28" s="272">
        <v>190136.486386733</v>
      </c>
      <c r="P28" s="272">
        <v>385151.284146085</v>
      </c>
      <c r="Q28" s="272">
        <v>97273.9767154817</v>
      </c>
      <c r="R28" s="272">
        <v>313119.322503109</v>
      </c>
      <c r="S28" s="272">
        <v>148827.161401983</v>
      </c>
      <c r="T28" s="272">
        <v>147666.570634581</v>
      </c>
      <c r="U28" s="272">
        <v>124248.104143582</v>
      </c>
      <c r="V28" s="272">
        <v>231924.357973584</v>
      </c>
      <c r="W28" s="272">
        <v>473929.289633803</v>
      </c>
      <c r="X28" s="272">
        <v>4775592.373327058</v>
      </c>
      <c r="Y28" s="262"/>
      <c r="Z28" s="263"/>
    </row>
    <row r="29" spans="1:26" s="24" customFormat="1" ht="15.75" thickBot="1">
      <c r="A29" s="266" t="s">
        <v>131</v>
      </c>
      <c r="B29" s="267">
        <v>3731735.99572488</v>
      </c>
      <c r="C29" s="267">
        <v>6535461.05609605</v>
      </c>
      <c r="D29" s="267">
        <v>6278009.04278044</v>
      </c>
      <c r="E29" s="267">
        <v>5165558.08618412</v>
      </c>
      <c r="F29" s="267">
        <v>8409345.84601367</v>
      </c>
      <c r="G29" s="267">
        <v>7304804.07352547</v>
      </c>
      <c r="H29" s="267">
        <v>7149741.02182734</v>
      </c>
      <c r="I29" s="267">
        <v>3830197.26727505</v>
      </c>
      <c r="J29" s="267">
        <v>6724043.98330006</v>
      </c>
      <c r="K29" s="267">
        <v>10166691.2292768</v>
      </c>
      <c r="L29" s="267">
        <v>13141728.1413505</v>
      </c>
      <c r="M29" s="267">
        <v>7725820.16635611</v>
      </c>
      <c r="N29" s="267">
        <v>7910852.03130749</v>
      </c>
      <c r="O29" s="267">
        <v>7220062.8152241</v>
      </c>
      <c r="P29" s="267">
        <v>12941362.1439446</v>
      </c>
      <c r="Q29" s="267">
        <v>3226247.66446049</v>
      </c>
      <c r="R29" s="267">
        <v>9636076.44237641</v>
      </c>
      <c r="S29" s="267">
        <v>3669646.2102774</v>
      </c>
      <c r="T29" s="267">
        <v>5020663.98548216</v>
      </c>
      <c r="U29" s="267">
        <v>5078718.47291529</v>
      </c>
      <c r="V29" s="267">
        <v>8578828.36261641</v>
      </c>
      <c r="W29" s="267">
        <v>19676704.9616849</v>
      </c>
      <c r="X29" s="267">
        <v>169122298.99999976</v>
      </c>
      <c r="Y29" s="268"/>
      <c r="Z29" s="269"/>
    </row>
    <row r="30" spans="1:26" s="24" customFormat="1" ht="15.75" thickBot="1">
      <c r="A30" s="273" t="s">
        <v>64</v>
      </c>
      <c r="B30" s="274">
        <v>31111422.813691292</v>
      </c>
      <c r="C30" s="274">
        <v>59751057.521920025</v>
      </c>
      <c r="D30" s="274">
        <v>49645825.37967445</v>
      </c>
      <c r="E30" s="274">
        <v>41042922.148782</v>
      </c>
      <c r="F30" s="274">
        <v>66138634.52306385</v>
      </c>
      <c r="G30" s="274">
        <v>52246531.779304154</v>
      </c>
      <c r="H30" s="274">
        <v>62302745.9889474</v>
      </c>
      <c r="I30" s="274">
        <v>33402303.45664369</v>
      </c>
      <c r="J30" s="274">
        <v>54921998.160601616</v>
      </c>
      <c r="K30" s="274">
        <v>78771902.0250137</v>
      </c>
      <c r="L30" s="274">
        <v>100391046.87447327</v>
      </c>
      <c r="M30" s="274">
        <v>57083802.36303492</v>
      </c>
      <c r="N30" s="274">
        <v>56608428.0803113</v>
      </c>
      <c r="O30" s="274">
        <v>51136331.82466887</v>
      </c>
      <c r="P30" s="274">
        <v>97253582.02017194</v>
      </c>
      <c r="Q30" s="274">
        <v>23306899.079412438</v>
      </c>
      <c r="R30" s="274">
        <v>70088949.56239387</v>
      </c>
      <c r="S30" s="274">
        <v>28468984.518542178</v>
      </c>
      <c r="T30" s="274">
        <v>35895120.52137552</v>
      </c>
      <c r="U30" s="274">
        <v>36786290.778140634</v>
      </c>
      <c r="V30" s="274">
        <v>63816009.621325426</v>
      </c>
      <c r="W30" s="274">
        <v>150618020.95850542</v>
      </c>
      <c r="X30" s="274">
        <v>1300788809.9999979</v>
      </c>
      <c r="Y30" s="268"/>
      <c r="Z30" s="269"/>
    </row>
    <row r="31" spans="1:26" s="42" customFormat="1" ht="15">
      <c r="A31" s="260" t="s">
        <v>67</v>
      </c>
      <c r="B31" s="271">
        <v>7324952.09127051</v>
      </c>
      <c r="C31" s="271">
        <v>15621745.5901195</v>
      </c>
      <c r="D31" s="271">
        <v>8890417.31299272</v>
      </c>
      <c r="E31" s="271">
        <v>8489957.10012467</v>
      </c>
      <c r="F31" s="271">
        <v>11740528.1874528</v>
      </c>
      <c r="G31" s="271">
        <v>10233700.5450259</v>
      </c>
      <c r="H31" s="271">
        <v>18123985.0369287</v>
      </c>
      <c r="I31" s="271">
        <v>8277743.69372182</v>
      </c>
      <c r="J31" s="271">
        <v>10865917.5928625</v>
      </c>
      <c r="K31" s="271">
        <v>16906917.3002032</v>
      </c>
      <c r="L31" s="271">
        <v>17699577.8398712</v>
      </c>
      <c r="M31" s="271">
        <v>11267985.1988783</v>
      </c>
      <c r="N31" s="271">
        <v>10993328.1420245</v>
      </c>
      <c r="O31" s="271">
        <v>9772638.94296062</v>
      </c>
      <c r="P31" s="271">
        <v>17624720.7987169</v>
      </c>
      <c r="Q31" s="271">
        <v>4305095.03578554</v>
      </c>
      <c r="R31" s="271">
        <v>13045059.1095008</v>
      </c>
      <c r="S31" s="271">
        <v>4910981.89266861</v>
      </c>
      <c r="T31" s="271">
        <v>6669494.50526025</v>
      </c>
      <c r="U31" s="271">
        <v>7611787.97959179</v>
      </c>
      <c r="V31" s="271">
        <v>11480519.973037</v>
      </c>
      <c r="W31" s="271">
        <v>26859474.9582381</v>
      </c>
      <c r="X31" s="271">
        <v>258716528.8272359</v>
      </c>
      <c r="Y31" s="262"/>
      <c r="Z31" s="263"/>
    </row>
    <row r="32" spans="1:26" s="42" customFormat="1" ht="15">
      <c r="A32" s="264" t="s">
        <v>65</v>
      </c>
      <c r="B32" s="272">
        <v>4063726.35931146</v>
      </c>
      <c r="C32" s="272">
        <v>6970135.40179817</v>
      </c>
      <c r="D32" s="272">
        <v>6771065.61045886</v>
      </c>
      <c r="E32" s="272">
        <v>5579465.77159486</v>
      </c>
      <c r="F32" s="272">
        <v>8761663.20306165</v>
      </c>
      <c r="G32" s="272">
        <v>7731831.32785353</v>
      </c>
      <c r="H32" s="272">
        <v>7503788.08381906</v>
      </c>
      <c r="I32" s="272">
        <v>4016992.55774857</v>
      </c>
      <c r="J32" s="272">
        <v>7198358.18795527</v>
      </c>
      <c r="K32" s="272">
        <v>10782618.6671706</v>
      </c>
      <c r="L32" s="272">
        <v>13731342.5832057</v>
      </c>
      <c r="M32" s="272">
        <v>8347088.15270425</v>
      </c>
      <c r="N32" s="272">
        <v>8174132.68874629</v>
      </c>
      <c r="O32" s="272">
        <v>7258688.49352152</v>
      </c>
      <c r="P32" s="272">
        <v>13793045.3941224</v>
      </c>
      <c r="Q32" s="272">
        <v>3468708.95905843</v>
      </c>
      <c r="R32" s="272">
        <v>10350413.2585284</v>
      </c>
      <c r="S32" s="272">
        <v>4067171.98670949</v>
      </c>
      <c r="T32" s="272">
        <v>5261981.95708444</v>
      </c>
      <c r="U32" s="272">
        <v>5095483.30521283</v>
      </c>
      <c r="V32" s="272">
        <v>8930769.58493257</v>
      </c>
      <c r="W32" s="272">
        <v>19770739.5504278</v>
      </c>
      <c r="X32" s="272">
        <v>177629211.08502614</v>
      </c>
      <c r="Y32" s="262"/>
      <c r="Z32" s="263"/>
    </row>
    <row r="33" spans="1:26" s="42" customFormat="1" ht="15">
      <c r="A33" s="264" t="s">
        <v>66</v>
      </c>
      <c r="B33" s="272">
        <v>2872803.22527071</v>
      </c>
      <c r="C33" s="272">
        <v>6218000.22100855</v>
      </c>
      <c r="D33" s="272">
        <v>5551142.22629169</v>
      </c>
      <c r="E33" s="272">
        <v>4272992.19423166</v>
      </c>
      <c r="F33" s="272">
        <v>5821323.79640611</v>
      </c>
      <c r="G33" s="272">
        <v>4764340.24100219</v>
      </c>
      <c r="H33" s="272">
        <v>5521679.9652306</v>
      </c>
      <c r="I33" s="272">
        <v>3165962.69876347</v>
      </c>
      <c r="J33" s="272">
        <v>5670221.63583996</v>
      </c>
      <c r="K33" s="272">
        <v>6922833.27456488</v>
      </c>
      <c r="L33" s="272">
        <v>8900462.60845343</v>
      </c>
      <c r="M33" s="272">
        <v>4963094.11725744</v>
      </c>
      <c r="N33" s="272">
        <v>5410481.54425059</v>
      </c>
      <c r="O33" s="272">
        <v>5000237.84818886</v>
      </c>
      <c r="P33" s="272">
        <v>8258511.19786158</v>
      </c>
      <c r="Q33" s="272">
        <v>2149847.22331902</v>
      </c>
      <c r="R33" s="272">
        <v>6169849.70857462</v>
      </c>
      <c r="S33" s="272">
        <v>2358344.26265654</v>
      </c>
      <c r="T33" s="272">
        <v>3226782.648516</v>
      </c>
      <c r="U33" s="272">
        <v>3436111.01576157</v>
      </c>
      <c r="V33" s="272">
        <v>5809917.97750774</v>
      </c>
      <c r="W33" s="272">
        <v>14355237.3036446</v>
      </c>
      <c r="X33" s="272">
        <v>120820176.93460181</v>
      </c>
      <c r="Y33" s="262"/>
      <c r="Z33" s="263"/>
    </row>
    <row r="34" spans="1:26" s="42" customFormat="1" ht="15">
      <c r="A34" s="264" t="s">
        <v>68</v>
      </c>
      <c r="B34" s="272">
        <v>2767366.39189462</v>
      </c>
      <c r="C34" s="272">
        <v>4913604.53352081</v>
      </c>
      <c r="D34" s="272">
        <v>4403853.63072949</v>
      </c>
      <c r="E34" s="272">
        <v>4006132.28841594</v>
      </c>
      <c r="F34" s="272">
        <v>5654126.98176433</v>
      </c>
      <c r="G34" s="272">
        <v>5000931.17396336</v>
      </c>
      <c r="H34" s="272">
        <v>5243438.63093179</v>
      </c>
      <c r="I34" s="272">
        <v>2859120.83513714</v>
      </c>
      <c r="J34" s="272">
        <v>4829733.46456128</v>
      </c>
      <c r="K34" s="272">
        <v>7378440.13478651</v>
      </c>
      <c r="L34" s="272">
        <v>9076260.35864634</v>
      </c>
      <c r="M34" s="272">
        <v>5615316.70103421</v>
      </c>
      <c r="N34" s="272">
        <v>5399097.25143026</v>
      </c>
      <c r="O34" s="272">
        <v>4902090.70799104</v>
      </c>
      <c r="P34" s="272">
        <v>9470659.80359013</v>
      </c>
      <c r="Q34" s="272">
        <v>2363129.51541067</v>
      </c>
      <c r="R34" s="272">
        <v>6999478.04993436</v>
      </c>
      <c r="S34" s="272">
        <v>2708894.34283713</v>
      </c>
      <c r="T34" s="272">
        <v>3631593.62300187</v>
      </c>
      <c r="U34" s="272">
        <v>3167399.39244475</v>
      </c>
      <c r="V34" s="272">
        <v>6177813.59034635</v>
      </c>
      <c r="W34" s="272">
        <v>13336732.6532462</v>
      </c>
      <c r="X34" s="272">
        <v>119905214.05561858</v>
      </c>
      <c r="Y34" s="262"/>
      <c r="Z34" s="263"/>
    </row>
    <row r="35" spans="1:26" s="42" customFormat="1" ht="15">
      <c r="A35" s="264" t="s">
        <v>69</v>
      </c>
      <c r="B35" s="272">
        <v>2442111.34468686</v>
      </c>
      <c r="C35" s="272">
        <v>4276916.58952715</v>
      </c>
      <c r="D35" s="272">
        <v>4108435.62432737</v>
      </c>
      <c r="E35" s="272">
        <v>3380428.8455456</v>
      </c>
      <c r="F35" s="272">
        <v>5503218.58659677</v>
      </c>
      <c r="G35" s="272">
        <v>4780387.71207506</v>
      </c>
      <c r="H35" s="272">
        <v>4678911.82039151</v>
      </c>
      <c r="I35" s="272">
        <v>2506546.0711896</v>
      </c>
      <c r="J35" s="272">
        <v>4400328.45640808</v>
      </c>
      <c r="K35" s="272">
        <v>6653255.21885494</v>
      </c>
      <c r="L35" s="272">
        <v>8600169.84576338</v>
      </c>
      <c r="M35" s="272">
        <v>5055907.78578212</v>
      </c>
      <c r="N35" s="272">
        <v>5176995.77728099</v>
      </c>
      <c r="O35" s="272">
        <v>4724931.59500303</v>
      </c>
      <c r="P35" s="272">
        <v>8469046.93784196</v>
      </c>
      <c r="Q35" s="272">
        <v>2111311.20507308</v>
      </c>
      <c r="R35" s="272">
        <v>6306011.90040138</v>
      </c>
      <c r="S35" s="272">
        <v>2401478.73573377</v>
      </c>
      <c r="T35" s="272">
        <v>3285607.6879107</v>
      </c>
      <c r="U35" s="272">
        <v>3323599.52938417</v>
      </c>
      <c r="V35" s="272">
        <v>5614130.82074082</v>
      </c>
      <c r="W35" s="272">
        <v>12876769.5431929</v>
      </c>
      <c r="X35" s="272">
        <v>110676501.63371125</v>
      </c>
      <c r="Y35" s="262"/>
      <c r="Z35" s="263"/>
    </row>
    <row r="36" spans="1:26" s="42" customFormat="1" ht="15">
      <c r="A36" s="264" t="s">
        <v>70</v>
      </c>
      <c r="B36" s="272">
        <v>2003290.54393963</v>
      </c>
      <c r="C36" s="272">
        <v>4225500.70158836</v>
      </c>
      <c r="D36" s="272">
        <v>3974528.26912118</v>
      </c>
      <c r="E36" s="272">
        <v>2795648.95812008</v>
      </c>
      <c r="F36" s="272">
        <v>4179580.62871545</v>
      </c>
      <c r="G36" s="272">
        <v>3341235.72300459</v>
      </c>
      <c r="H36" s="272">
        <v>3572321.57882353</v>
      </c>
      <c r="I36" s="272">
        <v>2139710.40484048</v>
      </c>
      <c r="J36" s="272">
        <v>4006085.76245894</v>
      </c>
      <c r="K36" s="272">
        <v>4919654.92041326</v>
      </c>
      <c r="L36" s="272">
        <v>6259909.77126043</v>
      </c>
      <c r="M36" s="272">
        <v>3744293.73141552</v>
      </c>
      <c r="N36" s="272">
        <v>3910627.77458024</v>
      </c>
      <c r="O36" s="272">
        <v>3453458.80162384</v>
      </c>
      <c r="P36" s="272">
        <v>6185398.47869182</v>
      </c>
      <c r="Q36" s="272">
        <v>1599715.23371665</v>
      </c>
      <c r="R36" s="272">
        <v>4831529.46026155</v>
      </c>
      <c r="S36" s="272">
        <v>2086201.07807624</v>
      </c>
      <c r="T36" s="272">
        <v>2397231.36541125</v>
      </c>
      <c r="U36" s="272">
        <v>2309337.55524815</v>
      </c>
      <c r="V36" s="272">
        <v>4083985.76975187</v>
      </c>
      <c r="W36" s="272">
        <v>9429718.65284495</v>
      </c>
      <c r="X36" s="272">
        <v>85448965.16390803</v>
      </c>
      <c r="Y36" s="262"/>
      <c r="Z36" s="263"/>
    </row>
    <row r="37" spans="1:26" s="42" customFormat="1" ht="15">
      <c r="A37" s="264" t="s">
        <v>74</v>
      </c>
      <c r="B37" s="272">
        <v>1478841.39912919</v>
      </c>
      <c r="C37" s="272">
        <v>2584046.24218214</v>
      </c>
      <c r="D37" s="272">
        <v>2478300.9071528</v>
      </c>
      <c r="E37" s="272">
        <v>1928084.06721603</v>
      </c>
      <c r="F37" s="272">
        <v>2435071.57367578</v>
      </c>
      <c r="G37" s="272">
        <v>2924977.32192963</v>
      </c>
      <c r="H37" s="272">
        <v>2554861.88161231</v>
      </c>
      <c r="I37" s="272">
        <v>2004963.60454227</v>
      </c>
      <c r="J37" s="272">
        <v>2894199.28707996</v>
      </c>
      <c r="K37" s="272">
        <v>5023971.65042199</v>
      </c>
      <c r="L37" s="272">
        <v>9215264.74865411</v>
      </c>
      <c r="M37" s="272">
        <v>3554869.1810808</v>
      </c>
      <c r="N37" s="272">
        <v>2959330.40698271</v>
      </c>
      <c r="O37" s="272">
        <v>2374835.86909779</v>
      </c>
      <c r="P37" s="272">
        <v>4877507.41206483</v>
      </c>
      <c r="Q37" s="272">
        <v>1317424.40963973</v>
      </c>
      <c r="R37" s="272">
        <v>3503553.35779001</v>
      </c>
      <c r="S37" s="272">
        <v>2055815.69071396</v>
      </c>
      <c r="T37" s="272">
        <v>2099291.00992144</v>
      </c>
      <c r="U37" s="272">
        <v>1865453.75567187</v>
      </c>
      <c r="V37" s="272">
        <v>3976253.655542</v>
      </c>
      <c r="W37" s="272">
        <v>10692335.3102566</v>
      </c>
      <c r="X37" s="272">
        <v>74799252.74235795</v>
      </c>
      <c r="Y37" s="262"/>
      <c r="Z37" s="263"/>
    </row>
    <row r="38" spans="1:26" s="42" customFormat="1" ht="15">
      <c r="A38" s="264" t="s">
        <v>71</v>
      </c>
      <c r="B38" s="272">
        <v>1478832.55788943</v>
      </c>
      <c r="C38" s="272">
        <v>2589907.91461279</v>
      </c>
      <c r="D38" s="272">
        <v>2487883.43597296</v>
      </c>
      <c r="E38" s="272">
        <v>2047035.34394433</v>
      </c>
      <c r="F38" s="272">
        <v>3332501.13134587</v>
      </c>
      <c r="G38" s="272">
        <v>2894787.33364536</v>
      </c>
      <c r="H38" s="272">
        <v>2833338.10743011</v>
      </c>
      <c r="I38" s="272">
        <v>1517851.32401501</v>
      </c>
      <c r="J38" s="272">
        <v>2664640.57869483</v>
      </c>
      <c r="K38" s="272">
        <v>4028911.48063196</v>
      </c>
      <c r="L38" s="272">
        <v>5207875.2260678</v>
      </c>
      <c r="M38" s="272">
        <v>3061629.87185991</v>
      </c>
      <c r="N38" s="272">
        <v>3134955.30175382</v>
      </c>
      <c r="O38" s="272">
        <v>2861205.60870121</v>
      </c>
      <c r="P38" s="272">
        <v>5128473.10308875</v>
      </c>
      <c r="Q38" s="272">
        <v>1278514.90338135</v>
      </c>
      <c r="R38" s="272">
        <v>3818636.57815632</v>
      </c>
      <c r="S38" s="272">
        <v>1454227.28132718</v>
      </c>
      <c r="T38" s="272">
        <v>1989615.92472237</v>
      </c>
      <c r="U38" s="272">
        <v>2012622.07152538</v>
      </c>
      <c r="V38" s="272">
        <v>3399664.58123416</v>
      </c>
      <c r="W38" s="272">
        <v>7797591.24510948</v>
      </c>
      <c r="X38" s="272">
        <v>67020700.905110374</v>
      </c>
      <c r="Y38" s="262"/>
      <c r="Z38" s="263"/>
    </row>
    <row r="39" spans="1:26" s="42" customFormat="1" ht="15">
      <c r="A39" s="264" t="s">
        <v>73</v>
      </c>
      <c r="B39" s="272">
        <v>1425542.95291339</v>
      </c>
      <c r="C39" s="272">
        <v>2480558.35142386</v>
      </c>
      <c r="D39" s="272">
        <v>2353891.59921886</v>
      </c>
      <c r="E39" s="272">
        <v>1870633.22709886</v>
      </c>
      <c r="F39" s="272">
        <v>2921871.48835607</v>
      </c>
      <c r="G39" s="272">
        <v>2526124.78694321</v>
      </c>
      <c r="H39" s="272">
        <v>2677666.44278946</v>
      </c>
      <c r="I39" s="272">
        <v>1457036.31608645</v>
      </c>
      <c r="J39" s="272">
        <v>2521049.26128295</v>
      </c>
      <c r="K39" s="272">
        <v>3655188.63688798</v>
      </c>
      <c r="L39" s="272">
        <v>4703563.9408568</v>
      </c>
      <c r="M39" s="272">
        <v>2749570.42854013</v>
      </c>
      <c r="N39" s="272">
        <v>2723401.87132541</v>
      </c>
      <c r="O39" s="272">
        <v>2513787.76769084</v>
      </c>
      <c r="P39" s="272">
        <v>4555157.2551276</v>
      </c>
      <c r="Q39" s="272">
        <v>1128909.7779868</v>
      </c>
      <c r="R39" s="272">
        <v>3321581.63281229</v>
      </c>
      <c r="S39" s="272">
        <v>1344619.06433119</v>
      </c>
      <c r="T39" s="272">
        <v>1760915.7866425</v>
      </c>
      <c r="U39" s="272">
        <v>1798787.63138868</v>
      </c>
      <c r="V39" s="272">
        <v>2897511.01581315</v>
      </c>
      <c r="W39" s="272">
        <v>6736557.38013908</v>
      </c>
      <c r="X39" s="272">
        <v>60123926.61565556</v>
      </c>
      <c r="Y39" s="262"/>
      <c r="Z39" s="263"/>
    </row>
    <row r="40" spans="1:26" s="42" customFormat="1" ht="15">
      <c r="A40" s="264" t="s">
        <v>72</v>
      </c>
      <c r="B40" s="272">
        <v>1414193.82639006</v>
      </c>
      <c r="C40" s="272">
        <v>2036036.76068069</v>
      </c>
      <c r="D40" s="272">
        <v>1935328.30176466</v>
      </c>
      <c r="E40" s="272">
        <v>1565722.46127116</v>
      </c>
      <c r="F40" s="272">
        <v>2558697.05796985</v>
      </c>
      <c r="G40" s="272">
        <v>2214071.33412927</v>
      </c>
      <c r="H40" s="272">
        <v>2238539.63540734</v>
      </c>
      <c r="I40" s="272">
        <v>1190010.24299135</v>
      </c>
      <c r="J40" s="272">
        <v>2258008.66360796</v>
      </c>
      <c r="K40" s="272">
        <v>3130168.83614402</v>
      </c>
      <c r="L40" s="272">
        <v>3907176.67470753</v>
      </c>
      <c r="M40" s="272">
        <v>2344040.12525942</v>
      </c>
      <c r="N40" s="272">
        <v>2350122.52774242</v>
      </c>
      <c r="O40" s="272">
        <v>2150961.44940451</v>
      </c>
      <c r="P40" s="272">
        <v>3907375.29155537</v>
      </c>
      <c r="Q40" s="272">
        <v>962303.68922797</v>
      </c>
      <c r="R40" s="272">
        <v>2926315.62737005</v>
      </c>
      <c r="S40" s="272">
        <v>1114123.49783158</v>
      </c>
      <c r="T40" s="272">
        <v>1473455.74723603</v>
      </c>
      <c r="U40" s="272">
        <v>1542562.96140046</v>
      </c>
      <c r="V40" s="272">
        <v>2557044.50385989</v>
      </c>
      <c r="W40" s="272">
        <v>5685250.27477652</v>
      </c>
      <c r="X40" s="272">
        <v>51461509.49072811</v>
      </c>
      <c r="Y40" s="262"/>
      <c r="Z40" s="263"/>
    </row>
    <row r="41" spans="1:26" s="42" customFormat="1" ht="15">
      <c r="A41" s="264" t="s">
        <v>75</v>
      </c>
      <c r="B41" s="272">
        <v>1095041.12515352</v>
      </c>
      <c r="C41" s="272">
        <v>1791071.49146985</v>
      </c>
      <c r="D41" s="272">
        <v>1682687.0073742</v>
      </c>
      <c r="E41" s="272">
        <v>1403781.8426515</v>
      </c>
      <c r="F41" s="272">
        <v>2247145.13056166</v>
      </c>
      <c r="G41" s="272">
        <v>1320382.24843322</v>
      </c>
      <c r="H41" s="272">
        <v>1886225.09775857</v>
      </c>
      <c r="I41" s="272">
        <v>1000492.95817647</v>
      </c>
      <c r="J41" s="272">
        <v>1774467.91092753</v>
      </c>
      <c r="K41" s="272">
        <v>2158417.75906209</v>
      </c>
      <c r="L41" s="272">
        <v>4489577.55783281</v>
      </c>
      <c r="M41" s="272">
        <v>1089600.92675673</v>
      </c>
      <c r="N41" s="272">
        <v>1374153.03944237</v>
      </c>
      <c r="O41" s="272">
        <v>1179363.14051304</v>
      </c>
      <c r="P41" s="272">
        <v>3695505.36043548</v>
      </c>
      <c r="Q41" s="272">
        <v>360698.473850204</v>
      </c>
      <c r="R41" s="272">
        <v>2213890.2580387</v>
      </c>
      <c r="S41" s="272">
        <v>1150402.29744067</v>
      </c>
      <c r="T41" s="272">
        <v>800279.859089166</v>
      </c>
      <c r="U41" s="272">
        <v>1266404.70785793</v>
      </c>
      <c r="V41" s="272">
        <v>2927023.4416536</v>
      </c>
      <c r="W41" s="272">
        <v>6678121.76547519</v>
      </c>
      <c r="X41" s="272">
        <v>43584733.399954505</v>
      </c>
      <c r="Y41" s="262"/>
      <c r="Z41" s="263"/>
    </row>
    <row r="42" spans="1:26" s="42" customFormat="1" ht="15">
      <c r="A42" s="264" t="s">
        <v>77</v>
      </c>
      <c r="B42" s="272">
        <v>938401.149350436</v>
      </c>
      <c r="C42" s="272">
        <v>1460674.45335542</v>
      </c>
      <c r="D42" s="272">
        <v>1404476.59737848</v>
      </c>
      <c r="E42" s="272">
        <v>1176168.9858057</v>
      </c>
      <c r="F42" s="272">
        <v>1802028.75925993</v>
      </c>
      <c r="G42" s="272">
        <v>1515079.13688122</v>
      </c>
      <c r="H42" s="272">
        <v>1744847.96465374</v>
      </c>
      <c r="I42" s="272">
        <v>995561.205241356</v>
      </c>
      <c r="J42" s="272">
        <v>1471919.15740406</v>
      </c>
      <c r="K42" s="272">
        <v>2245674.57027703</v>
      </c>
      <c r="L42" s="272">
        <v>2963913.1207672</v>
      </c>
      <c r="M42" s="272">
        <v>1582280.50533704</v>
      </c>
      <c r="N42" s="272">
        <v>1664097.59203908</v>
      </c>
      <c r="O42" s="272">
        <v>1744794.04736503</v>
      </c>
      <c r="P42" s="272">
        <v>2621639.32671967</v>
      </c>
      <c r="Q42" s="272">
        <v>673639.142465684</v>
      </c>
      <c r="R42" s="272">
        <v>1935408.08365159</v>
      </c>
      <c r="S42" s="272">
        <v>720152.90261733</v>
      </c>
      <c r="T42" s="272">
        <v>1028240.55043074</v>
      </c>
      <c r="U42" s="272">
        <v>1270575.90164327</v>
      </c>
      <c r="V42" s="272">
        <v>1819418.1422968</v>
      </c>
      <c r="W42" s="272">
        <v>4249713.02122887</v>
      </c>
      <c r="X42" s="272">
        <v>37028704.31616968</v>
      </c>
      <c r="Y42" s="262"/>
      <c r="Z42" s="263"/>
    </row>
    <row r="43" spans="1:26" s="42" customFormat="1" ht="15">
      <c r="A43" s="264" t="s">
        <v>76</v>
      </c>
      <c r="B43" s="272">
        <v>617261.429572556</v>
      </c>
      <c r="C43" s="272">
        <v>904895.629844134</v>
      </c>
      <c r="D43" s="272">
        <v>977150.111025093</v>
      </c>
      <c r="E43" s="272">
        <v>755172.633314286</v>
      </c>
      <c r="F43" s="272">
        <v>1449361.12084136</v>
      </c>
      <c r="G43" s="272">
        <v>1171132.23604963</v>
      </c>
      <c r="H43" s="272">
        <v>1017498.71389383</v>
      </c>
      <c r="I43" s="272">
        <v>636533.302016325</v>
      </c>
      <c r="J43" s="272">
        <v>1095929.82016603</v>
      </c>
      <c r="K43" s="272">
        <v>1928751.45462733</v>
      </c>
      <c r="L43" s="272">
        <v>1941265.13663036</v>
      </c>
      <c r="M43" s="272">
        <v>1549049.44333666</v>
      </c>
      <c r="N43" s="272">
        <v>1249904.2599405</v>
      </c>
      <c r="O43" s="272">
        <v>1388838.21653825</v>
      </c>
      <c r="P43" s="272">
        <v>2734801.02903406</v>
      </c>
      <c r="Q43" s="272">
        <v>664548.708680161</v>
      </c>
      <c r="R43" s="272">
        <v>2173951.43836299</v>
      </c>
      <c r="S43" s="272">
        <v>841043.765264568</v>
      </c>
      <c r="T43" s="272">
        <v>866913.396328525</v>
      </c>
      <c r="U43" s="272">
        <v>633023.855941757</v>
      </c>
      <c r="V43" s="272">
        <v>1118570.76084139</v>
      </c>
      <c r="W43" s="272">
        <v>2301394.46581372</v>
      </c>
      <c r="X43" s="272">
        <v>28016990.928063508</v>
      </c>
      <c r="Y43" s="262"/>
      <c r="Z43" s="263"/>
    </row>
    <row r="44" spans="1:26" s="42" customFormat="1" ht="15">
      <c r="A44" s="264" t="s">
        <v>78</v>
      </c>
      <c r="B44" s="272">
        <v>437137.422717494</v>
      </c>
      <c r="C44" s="272">
        <v>811558.587484772</v>
      </c>
      <c r="D44" s="272">
        <v>727279.348476521</v>
      </c>
      <c r="E44" s="272">
        <v>610459.858257532</v>
      </c>
      <c r="F44" s="272">
        <v>841638.737023853</v>
      </c>
      <c r="G44" s="272">
        <v>760756.782174242</v>
      </c>
      <c r="H44" s="272">
        <v>828434.72040967</v>
      </c>
      <c r="I44" s="272">
        <v>456879.390411337</v>
      </c>
      <c r="J44" s="272">
        <v>816237.75176786</v>
      </c>
      <c r="K44" s="272">
        <v>1119598.12484548</v>
      </c>
      <c r="L44" s="272">
        <v>1399543.40506455</v>
      </c>
      <c r="M44" s="272">
        <v>848465.430172125</v>
      </c>
      <c r="N44" s="272">
        <v>824385.502590087</v>
      </c>
      <c r="O44" s="272">
        <v>669064.44490194</v>
      </c>
      <c r="P44" s="272">
        <v>1373161.28586389</v>
      </c>
      <c r="Q44" s="272">
        <v>361104.656829003</v>
      </c>
      <c r="R44" s="272">
        <v>1018950.97725224</v>
      </c>
      <c r="S44" s="272">
        <v>429667.286005811</v>
      </c>
      <c r="T44" s="272">
        <v>551235.804936964</v>
      </c>
      <c r="U44" s="272">
        <v>476894.050457055</v>
      </c>
      <c r="V44" s="272">
        <v>915874.286769252</v>
      </c>
      <c r="W44" s="272">
        <v>2056029.60828306</v>
      </c>
      <c r="X44" s="272">
        <v>18334357.462694734</v>
      </c>
      <c r="Y44" s="262"/>
      <c r="Z44" s="263"/>
    </row>
    <row r="45" spans="1:26" s="42" customFormat="1" ht="15">
      <c r="A45" s="264" t="s">
        <v>79</v>
      </c>
      <c r="B45" s="272">
        <v>388528.812189546</v>
      </c>
      <c r="C45" s="272">
        <v>810727.160972502</v>
      </c>
      <c r="D45" s="272">
        <v>740451.636327964</v>
      </c>
      <c r="E45" s="272">
        <v>574970.413765998</v>
      </c>
      <c r="F45" s="272">
        <v>757086.147151808</v>
      </c>
      <c r="G45" s="272">
        <v>652068.867809682</v>
      </c>
      <c r="H45" s="272">
        <v>842017.203506138</v>
      </c>
      <c r="I45" s="272">
        <v>462970.077477788</v>
      </c>
      <c r="J45" s="272">
        <v>769950.651036287</v>
      </c>
      <c r="K45" s="272">
        <v>1037377.0278282</v>
      </c>
      <c r="L45" s="272">
        <v>1241393.68269181</v>
      </c>
      <c r="M45" s="272">
        <v>740257.022251956</v>
      </c>
      <c r="N45" s="272">
        <v>752049.464336593</v>
      </c>
      <c r="O45" s="272">
        <v>669333.22879593</v>
      </c>
      <c r="P45" s="272">
        <v>1245148.64145181</v>
      </c>
      <c r="Q45" s="272">
        <v>315800.196265559</v>
      </c>
      <c r="R45" s="272">
        <v>885063.241897286</v>
      </c>
      <c r="S45" s="272">
        <v>397917.463091564</v>
      </c>
      <c r="T45" s="272">
        <v>487110.508583551</v>
      </c>
      <c r="U45" s="272">
        <v>495697.582218748</v>
      </c>
      <c r="V45" s="272">
        <v>778956.422568974</v>
      </c>
      <c r="W45" s="272">
        <v>1804666.88409712</v>
      </c>
      <c r="X45" s="272">
        <v>16849542.336316813</v>
      </c>
      <c r="Y45" s="262"/>
      <c r="Z45" s="263"/>
    </row>
    <row r="46" spans="1:26" s="42" customFormat="1" ht="15">
      <c r="A46" s="264" t="s">
        <v>80</v>
      </c>
      <c r="B46" s="272">
        <v>190098.353271075</v>
      </c>
      <c r="C46" s="272">
        <v>334997.063302517</v>
      </c>
      <c r="D46" s="272">
        <v>323753.354506584</v>
      </c>
      <c r="E46" s="272">
        <v>260850.076864652</v>
      </c>
      <c r="F46" s="272">
        <v>423611.109337854</v>
      </c>
      <c r="G46" s="272">
        <v>365352.76285096</v>
      </c>
      <c r="H46" s="272">
        <v>370351.436093962</v>
      </c>
      <c r="I46" s="272">
        <v>200935.42396589</v>
      </c>
      <c r="J46" s="272">
        <v>343979.467536139</v>
      </c>
      <c r="K46" s="272">
        <v>515765.882253651</v>
      </c>
      <c r="L46" s="272">
        <v>670116.448635452</v>
      </c>
      <c r="M46" s="272">
        <v>391047.001240254</v>
      </c>
      <c r="N46" s="272">
        <v>398650.803131064</v>
      </c>
      <c r="O46" s="272">
        <v>361250.015830745</v>
      </c>
      <c r="P46" s="272">
        <v>648551.40527295</v>
      </c>
      <c r="Q46" s="272">
        <v>160126.149817995</v>
      </c>
      <c r="R46" s="272">
        <v>482950.518093572</v>
      </c>
      <c r="S46" s="272">
        <v>185946.016238528</v>
      </c>
      <c r="T46" s="272">
        <v>251242.838475655</v>
      </c>
      <c r="U46" s="272">
        <v>262351.001237882</v>
      </c>
      <c r="V46" s="272">
        <v>418658.720106361</v>
      </c>
      <c r="W46" s="272">
        <v>988358.699771611</v>
      </c>
      <c r="X46" s="272">
        <v>8548944.547835354</v>
      </c>
      <c r="Y46" s="262"/>
      <c r="Z46" s="263"/>
    </row>
    <row r="47" spans="1:26" s="42" customFormat="1" ht="30.75">
      <c r="A47" s="264" t="s">
        <v>81</v>
      </c>
      <c r="B47" s="272">
        <v>102377.879495562</v>
      </c>
      <c r="C47" s="272">
        <v>154850.107426436</v>
      </c>
      <c r="D47" s="272">
        <v>176309.537599252</v>
      </c>
      <c r="E47" s="272">
        <v>160268.435310602</v>
      </c>
      <c r="F47" s="272">
        <v>186664.960298925</v>
      </c>
      <c r="G47" s="272">
        <v>197786.791219056</v>
      </c>
      <c r="H47" s="272">
        <v>167932.517515179</v>
      </c>
      <c r="I47" s="272">
        <v>96407.0247547875</v>
      </c>
      <c r="J47" s="272">
        <v>169233.629145259</v>
      </c>
      <c r="K47" s="272">
        <v>276726.837926202</v>
      </c>
      <c r="L47" s="272">
        <v>382615.936478281</v>
      </c>
      <c r="M47" s="272">
        <v>291983.708547407</v>
      </c>
      <c r="N47" s="272">
        <v>224682.372723026</v>
      </c>
      <c r="O47" s="272">
        <v>168823.689864549</v>
      </c>
      <c r="P47" s="272">
        <v>429224.250350303</v>
      </c>
      <c r="Q47" s="272">
        <v>107974.441849603</v>
      </c>
      <c r="R47" s="272">
        <v>289524.072863148</v>
      </c>
      <c r="S47" s="272">
        <v>153228.173750583</v>
      </c>
      <c r="T47" s="272">
        <v>177022.475478748</v>
      </c>
      <c r="U47" s="272">
        <v>101041.120971508</v>
      </c>
      <c r="V47" s="272">
        <v>223737.730032695</v>
      </c>
      <c r="W47" s="272">
        <v>531584.306398879</v>
      </c>
      <c r="X47" s="272">
        <v>4769999.99999999</v>
      </c>
      <c r="Y47" s="262"/>
      <c r="Z47" s="263"/>
    </row>
    <row r="48" spans="1:26" s="42" customFormat="1" ht="15">
      <c r="A48" s="264" t="s">
        <v>82</v>
      </c>
      <c r="B48" s="272">
        <v>0</v>
      </c>
      <c r="C48" s="272">
        <v>1058785.773</v>
      </c>
      <c r="D48" s="272">
        <v>314477.227</v>
      </c>
      <c r="E48" s="272">
        <v>0</v>
      </c>
      <c r="F48" s="272">
        <v>0</v>
      </c>
      <c r="G48" s="272">
        <v>0</v>
      </c>
      <c r="H48" s="272">
        <v>609437.892</v>
      </c>
      <c r="I48" s="272">
        <v>0</v>
      </c>
      <c r="J48" s="272">
        <v>1083144</v>
      </c>
      <c r="K48" s="272">
        <v>152359.473</v>
      </c>
      <c r="L48" s="272">
        <v>0</v>
      </c>
      <c r="M48" s="272">
        <v>0</v>
      </c>
      <c r="N48" s="272">
        <v>0</v>
      </c>
      <c r="O48" s="272">
        <v>0</v>
      </c>
      <c r="P48" s="272">
        <v>52859.409</v>
      </c>
      <c r="Q48" s="272">
        <v>41458.36</v>
      </c>
      <c r="R48" s="272">
        <v>0</v>
      </c>
      <c r="S48" s="272">
        <v>32130.229</v>
      </c>
      <c r="T48" s="272">
        <v>32130.229</v>
      </c>
      <c r="U48" s="272">
        <v>116083.408</v>
      </c>
      <c r="V48" s="272">
        <v>0</v>
      </c>
      <c r="W48" s="272">
        <v>0</v>
      </c>
      <c r="X48" s="272">
        <v>3492865.9999999995</v>
      </c>
      <c r="Y48" s="262"/>
      <c r="Z48" s="263"/>
    </row>
    <row r="49" spans="1:26" s="42" customFormat="1" ht="15">
      <c r="A49" s="264" t="s">
        <v>83</v>
      </c>
      <c r="B49" s="272">
        <v>149474.01344059</v>
      </c>
      <c r="C49" s="272">
        <v>381007.368183946</v>
      </c>
      <c r="D49" s="272">
        <v>446340.756590321</v>
      </c>
      <c r="E49" s="272">
        <v>177855.155233108</v>
      </c>
      <c r="F49" s="272">
        <v>52221.3008982317</v>
      </c>
      <c r="G49" s="272">
        <v>0</v>
      </c>
      <c r="H49" s="272">
        <v>0</v>
      </c>
      <c r="I49" s="272">
        <v>244361.630833573</v>
      </c>
      <c r="J49" s="272">
        <v>232725.362698641</v>
      </c>
      <c r="K49" s="272">
        <v>171422.096426804</v>
      </c>
      <c r="L49" s="272">
        <v>149474.01344059</v>
      </c>
      <c r="M49" s="272">
        <v>54870.2074655333</v>
      </c>
      <c r="N49" s="272">
        <v>44463.788808277</v>
      </c>
      <c r="O49" s="272">
        <v>75683.0447800459</v>
      </c>
      <c r="P49" s="272">
        <v>0</v>
      </c>
      <c r="Q49" s="272">
        <v>0</v>
      </c>
      <c r="R49" s="272">
        <v>0</v>
      </c>
      <c r="S49" s="272">
        <v>0</v>
      </c>
      <c r="T49" s="272">
        <v>0</v>
      </c>
      <c r="U49" s="272">
        <v>0</v>
      </c>
      <c r="V49" s="272">
        <v>0</v>
      </c>
      <c r="W49" s="272">
        <v>45409.8268680276</v>
      </c>
      <c r="X49" s="272">
        <v>2225308.5656676884</v>
      </c>
      <c r="Y49" s="262"/>
      <c r="Z49" s="263"/>
    </row>
    <row r="50" spans="1:26" s="42" customFormat="1" ht="15">
      <c r="A50" s="264" t="s">
        <v>84</v>
      </c>
      <c r="B50" s="272">
        <v>4350</v>
      </c>
      <c r="C50" s="272">
        <v>132853</v>
      </c>
      <c r="D50" s="272">
        <v>46103</v>
      </c>
      <c r="E50" s="272">
        <v>0</v>
      </c>
      <c r="F50" s="272">
        <v>0</v>
      </c>
      <c r="G50" s="272">
        <v>0</v>
      </c>
      <c r="H50" s="272">
        <v>48730</v>
      </c>
      <c r="I50" s="272">
        <v>12003</v>
      </c>
      <c r="J50" s="272">
        <v>0</v>
      </c>
      <c r="K50" s="272">
        <v>0</v>
      </c>
      <c r="L50" s="272">
        <v>0</v>
      </c>
      <c r="M50" s="272">
        <v>0</v>
      </c>
      <c r="N50" s="272">
        <v>0</v>
      </c>
      <c r="O50" s="272">
        <v>0</v>
      </c>
      <c r="P50" s="272">
        <v>0</v>
      </c>
      <c r="Q50" s="272">
        <v>0</v>
      </c>
      <c r="R50" s="272">
        <v>0</v>
      </c>
      <c r="S50" s="272">
        <v>0</v>
      </c>
      <c r="T50" s="272">
        <v>0</v>
      </c>
      <c r="U50" s="272">
        <v>102568</v>
      </c>
      <c r="V50" s="272">
        <v>827649</v>
      </c>
      <c r="W50" s="272">
        <v>152811</v>
      </c>
      <c r="X50" s="272">
        <v>1327067</v>
      </c>
      <c r="Y50" s="262"/>
      <c r="Z50" s="263"/>
    </row>
    <row r="51" spans="1:26" s="42" customFormat="1" ht="15">
      <c r="A51" s="264" t="s">
        <v>85</v>
      </c>
      <c r="B51" s="272">
        <v>-82908.0641953475</v>
      </c>
      <c r="C51" s="272">
        <v>-124635.419581577</v>
      </c>
      <c r="D51" s="272">
        <v>-148050.114634549</v>
      </c>
      <c r="E51" s="272">
        <v>-122175.509984573</v>
      </c>
      <c r="F51" s="272">
        <v>-149963.377654442</v>
      </c>
      <c r="G51" s="272">
        <v>-148414.545685957</v>
      </c>
      <c r="H51" s="272">
        <v>-161260.740248093</v>
      </c>
      <c r="I51" s="272">
        <v>-76348.3052700013</v>
      </c>
      <c r="J51" s="272">
        <v>-144132.480831912</v>
      </c>
      <c r="K51" s="272">
        <v>-236151.321312462</v>
      </c>
      <c r="L51" s="272">
        <v>-250273.024554527</v>
      </c>
      <c r="M51" s="272">
        <v>-167547.175884884</v>
      </c>
      <c r="N51" s="272">
        <v>-156432.028816936</v>
      </c>
      <c r="O51" s="272">
        <v>-133655.088103928</v>
      </c>
      <c r="P51" s="272">
        <v>-247175.360617558</v>
      </c>
      <c r="Q51" s="272">
        <v>-63411.002945013</v>
      </c>
      <c r="R51" s="272">
        <v>-183217.711095433</v>
      </c>
      <c r="S51" s="272">
        <v>-81541.447752567</v>
      </c>
      <c r="T51" s="272">
        <v>-95025.3966546675</v>
      </c>
      <c r="U51" s="272">
        <v>-101494.047817162</v>
      </c>
      <c r="V51" s="272">
        <v>-141490.355709203</v>
      </c>
      <c r="W51" s="272">
        <v>-276876.49130732</v>
      </c>
      <c r="X51" s="272">
        <v>-3292179.010658113</v>
      </c>
      <c r="Y51" s="253"/>
      <c r="Z51" s="263"/>
    </row>
    <row r="52" spans="1:26" s="42" customFormat="1" ht="15">
      <c r="A52" s="264" t="s">
        <v>101</v>
      </c>
      <c r="B52" s="272">
        <v>0</v>
      </c>
      <c r="C52" s="272">
        <v>117820</v>
      </c>
      <c r="D52" s="272">
        <v>0</v>
      </c>
      <c r="E52" s="272">
        <v>109470</v>
      </c>
      <c r="F52" s="272">
        <v>5620258</v>
      </c>
      <c r="G52" s="272">
        <v>0</v>
      </c>
      <c r="H52" s="272">
        <v>0</v>
      </c>
      <c r="I52" s="272">
        <v>236570</v>
      </c>
      <c r="J52" s="272">
        <v>0</v>
      </c>
      <c r="K52" s="272">
        <v>0</v>
      </c>
      <c r="L52" s="272">
        <v>101817</v>
      </c>
      <c r="M52" s="272">
        <v>0</v>
      </c>
      <c r="N52" s="272">
        <v>0</v>
      </c>
      <c r="O52" s="272">
        <v>0</v>
      </c>
      <c r="P52" s="272">
        <v>2429971</v>
      </c>
      <c r="Q52" s="272">
        <v>0</v>
      </c>
      <c r="R52" s="272">
        <v>0</v>
      </c>
      <c r="S52" s="272">
        <v>138180</v>
      </c>
      <c r="T52" s="272">
        <v>0</v>
      </c>
      <c r="U52" s="272">
        <v>0</v>
      </c>
      <c r="V52" s="272">
        <v>0</v>
      </c>
      <c r="W52" s="272">
        <v>4546401</v>
      </c>
      <c r="X52" s="275">
        <v>13300487</v>
      </c>
      <c r="Y52" s="276"/>
      <c r="Z52" s="263"/>
    </row>
    <row r="53" spans="1:26" s="24" customFormat="1" ht="15.75" thickBot="1">
      <c r="A53" s="266" t="s">
        <v>86</v>
      </c>
      <c r="B53" s="267">
        <v>508247.226582517</v>
      </c>
      <c r="C53" s="267">
        <v>493834.391381792</v>
      </c>
      <c r="D53" s="267">
        <v>174108.736588734</v>
      </c>
      <c r="E53" s="267">
        <v>168517.710905036</v>
      </c>
      <c r="F53" s="267">
        <v>225093.538663015</v>
      </c>
      <c r="G53" s="267">
        <v>321698.495176122</v>
      </c>
      <c r="H53" s="267">
        <v>47934.2637391197</v>
      </c>
      <c r="I53" s="267">
        <v>107276.174816023</v>
      </c>
      <c r="J53" s="267">
        <v>365928.641313968</v>
      </c>
      <c r="K53" s="267">
        <v>1194545.54229126</v>
      </c>
      <c r="L53" s="267">
        <v>969377.356782491</v>
      </c>
      <c r="M53" s="267">
        <v>2358764.33330297</v>
      </c>
      <c r="N53" s="267">
        <v>757871.506671672</v>
      </c>
      <c r="O53" s="267">
        <v>167442.525329094</v>
      </c>
      <c r="P53" s="267">
        <v>4223497.22383747</v>
      </c>
      <c r="Q53" s="267">
        <v>2145633.58262091</v>
      </c>
      <c r="R53" s="267">
        <v>2465636.68040986</v>
      </c>
      <c r="S53" s="267">
        <v>2625414.23467047</v>
      </c>
      <c r="T53" s="267">
        <v>452037.911060673</v>
      </c>
      <c r="U53" s="267">
        <v>431.3001184612</v>
      </c>
      <c r="V53" s="267">
        <v>715569.516554965</v>
      </c>
      <c r="W53" s="267">
        <v>1511139.10718334</v>
      </c>
      <c r="X53" s="267">
        <v>21999999.999999963</v>
      </c>
      <c r="Y53" s="268"/>
      <c r="Z53" s="269"/>
    </row>
    <row r="54" spans="1:26" s="24" customFormat="1" ht="15.75" thickBot="1">
      <c r="A54" s="273" t="s">
        <v>87</v>
      </c>
      <c r="B54" s="274">
        <v>5221796.544115</v>
      </c>
      <c r="C54" s="274">
        <v>8170573.0785007</v>
      </c>
      <c r="D54" s="274">
        <v>9209778.88646164</v>
      </c>
      <c r="E54" s="274">
        <v>8768886.297566</v>
      </c>
      <c r="F54" s="274">
        <v>9746169.05436288</v>
      </c>
      <c r="G54" s="274">
        <v>9658111.00266664</v>
      </c>
      <c r="H54" s="274">
        <v>8831137.06293629</v>
      </c>
      <c r="I54" s="274">
        <v>5197127.53782398</v>
      </c>
      <c r="J54" s="274">
        <v>7885441.80733814</v>
      </c>
      <c r="K54" s="274">
        <v>14149991.8440725</v>
      </c>
      <c r="L54" s="274">
        <v>19197344.6477239</v>
      </c>
      <c r="M54" s="274">
        <v>15769422.6979311</v>
      </c>
      <c r="N54" s="274">
        <v>12641553.1043037</v>
      </c>
      <c r="O54" s="274">
        <v>9229810.93585211</v>
      </c>
      <c r="P54" s="274">
        <v>20865914.0324531</v>
      </c>
      <c r="Q54" s="274">
        <v>5593907.27240722</v>
      </c>
      <c r="R54" s="274">
        <v>12704456.8091177</v>
      </c>
      <c r="S54" s="274">
        <v>8080799.93658034</v>
      </c>
      <c r="T54" s="274">
        <v>8477749.14503928</v>
      </c>
      <c r="U54" s="274">
        <v>5989601.02018696</v>
      </c>
      <c r="V54" s="274">
        <v>10284901.3417683</v>
      </c>
      <c r="W54" s="274">
        <v>28325525.940792</v>
      </c>
      <c r="X54" s="274">
        <v>243999999.99999973</v>
      </c>
      <c r="Y54" s="268"/>
      <c r="Z54" s="269"/>
    </row>
    <row r="55" spans="1:26" s="24" customFormat="1" ht="31.5" thickBot="1">
      <c r="A55" s="273" t="s">
        <v>132</v>
      </c>
      <c r="B55" s="274">
        <v>7409851.4870289555</v>
      </c>
      <c r="C55" s="274">
        <v>13639417.506318662</v>
      </c>
      <c r="D55" s="274">
        <v>15705911.566160217</v>
      </c>
      <c r="E55" s="274">
        <v>12741080.767032962</v>
      </c>
      <c r="F55" s="274">
        <v>13696219.943525605</v>
      </c>
      <c r="G55" s="274">
        <v>12609459.102784144</v>
      </c>
      <c r="H55" s="274">
        <v>15947157.678220356</v>
      </c>
      <c r="I55" s="274">
        <v>9867449.744777234</v>
      </c>
      <c r="J55" s="274">
        <v>13831177.873440266</v>
      </c>
      <c r="K55" s="274">
        <v>18770178.018670835</v>
      </c>
      <c r="L55" s="274">
        <v>23287340.742526487</v>
      </c>
      <c r="M55" s="274">
        <v>14188063.346577566</v>
      </c>
      <c r="N55" s="274">
        <v>14339333.53341981</v>
      </c>
      <c r="O55" s="274">
        <v>10449980.073477382</v>
      </c>
      <c r="P55" s="274">
        <v>26068816.991399497</v>
      </c>
      <c r="Q55" s="274">
        <v>5713090.96559434</v>
      </c>
      <c r="R55" s="274">
        <v>21115108.50920679</v>
      </c>
      <c r="S55" s="274">
        <v>7854531.427183848</v>
      </c>
      <c r="T55" s="274">
        <v>9417935.328083739</v>
      </c>
      <c r="U55" s="274">
        <v>8194287.4815378655</v>
      </c>
      <c r="V55" s="274">
        <v>19752702.26325309</v>
      </c>
      <c r="W55" s="274">
        <v>28576324.64978031</v>
      </c>
      <c r="X55" s="274">
        <v>323175419</v>
      </c>
      <c r="Y55" s="268"/>
      <c r="Z55" s="269"/>
    </row>
    <row r="56" spans="1:26" s="42" customFormat="1" ht="15">
      <c r="A56" s="260" t="s">
        <v>88</v>
      </c>
      <c r="B56" s="271">
        <v>6794423</v>
      </c>
      <c r="C56" s="271">
        <v>12403225</v>
      </c>
      <c r="D56" s="271">
        <v>10421140</v>
      </c>
      <c r="E56" s="271">
        <v>9502118</v>
      </c>
      <c r="F56" s="271">
        <v>12648826</v>
      </c>
      <c r="G56" s="271">
        <v>10493349</v>
      </c>
      <c r="H56" s="271">
        <v>14413143</v>
      </c>
      <c r="I56" s="271">
        <v>8238709</v>
      </c>
      <c r="J56" s="271">
        <v>11490572</v>
      </c>
      <c r="K56" s="271">
        <v>17239037</v>
      </c>
      <c r="L56" s="271">
        <v>20644595</v>
      </c>
      <c r="M56" s="271">
        <v>12923984</v>
      </c>
      <c r="N56" s="271">
        <v>11708407</v>
      </c>
      <c r="O56" s="271">
        <v>9841251</v>
      </c>
      <c r="P56" s="271">
        <v>22172823</v>
      </c>
      <c r="Q56" s="271">
        <v>5442497</v>
      </c>
      <c r="R56" s="271">
        <v>14860390</v>
      </c>
      <c r="S56" s="271">
        <v>7492173</v>
      </c>
      <c r="T56" s="271">
        <v>8581266</v>
      </c>
      <c r="U56" s="271">
        <v>7243747</v>
      </c>
      <c r="V56" s="271">
        <v>12721039</v>
      </c>
      <c r="W56" s="271">
        <v>26525091</v>
      </c>
      <c r="X56" s="271">
        <v>273801805</v>
      </c>
      <c r="Y56" s="262"/>
      <c r="Z56" s="263"/>
    </row>
    <row r="57" spans="1:26" s="42" customFormat="1" ht="15">
      <c r="A57" s="264" t="s">
        <v>89</v>
      </c>
      <c r="B57" s="272">
        <v>0</v>
      </c>
      <c r="C57" s="272">
        <v>0</v>
      </c>
      <c r="D57" s="272">
        <v>3332940</v>
      </c>
      <c r="E57" s="272">
        <v>1069763</v>
      </c>
      <c r="F57" s="272">
        <v>0</v>
      </c>
      <c r="G57" s="272">
        <v>1511443</v>
      </c>
      <c r="H57" s="272">
        <v>0</v>
      </c>
      <c r="I57" s="272">
        <v>906282</v>
      </c>
      <c r="J57" s="272">
        <v>609459</v>
      </c>
      <c r="K57" s="272">
        <v>0</v>
      </c>
      <c r="L57" s="272">
        <v>0</v>
      </c>
      <c r="M57" s="272">
        <v>0</v>
      </c>
      <c r="N57" s="272">
        <v>1531694</v>
      </c>
      <c r="O57" s="272">
        <v>0</v>
      </c>
      <c r="P57" s="272">
        <v>1969867</v>
      </c>
      <c r="Q57" s="272">
        <v>0</v>
      </c>
      <c r="R57" s="272">
        <v>5292925</v>
      </c>
      <c r="S57" s="272">
        <v>0</v>
      </c>
      <c r="T57" s="272">
        <v>0</v>
      </c>
      <c r="U57" s="272">
        <v>0</v>
      </c>
      <c r="V57" s="272">
        <v>6528154</v>
      </c>
      <c r="W57" s="272">
        <v>0</v>
      </c>
      <c r="X57" s="272">
        <v>22752527</v>
      </c>
      <c r="Y57" s="262"/>
      <c r="Z57" s="263"/>
    </row>
    <row r="58" spans="1:26" s="42" customFormat="1" ht="15">
      <c r="A58" s="264" t="s">
        <v>90</v>
      </c>
      <c r="B58" s="272">
        <v>370826.24359838</v>
      </c>
      <c r="C58" s="272">
        <v>794304.194243093</v>
      </c>
      <c r="D58" s="272">
        <v>513679.115808022</v>
      </c>
      <c r="E58" s="272">
        <v>487131.908768275</v>
      </c>
      <c r="F58" s="272">
        <v>577848.912182377</v>
      </c>
      <c r="G58" s="272">
        <v>441569.685354956</v>
      </c>
      <c r="H58" s="272">
        <v>962222.925098651</v>
      </c>
      <c r="I58" s="272">
        <v>488417.607659114</v>
      </c>
      <c r="J58" s="272">
        <v>635102.973173976</v>
      </c>
      <c r="K58" s="272">
        <v>897035.812791431</v>
      </c>
      <c r="L58" s="272">
        <v>711011.40672865</v>
      </c>
      <c r="M58" s="272">
        <v>444305.291828031</v>
      </c>
      <c r="N58" s="272">
        <v>474535.873624202</v>
      </c>
      <c r="O58" s="272">
        <v>455439.44245055</v>
      </c>
      <c r="P58" s="272">
        <v>755921.305808905</v>
      </c>
      <c r="Q58" s="272">
        <v>145308.819380797</v>
      </c>
      <c r="R58" s="272">
        <v>581476.661389848</v>
      </c>
      <c r="S58" s="272">
        <v>214254.270101287</v>
      </c>
      <c r="T58" s="272">
        <v>239864.428432534</v>
      </c>
      <c r="U58" s="272">
        <v>369094.531510036</v>
      </c>
      <c r="V58" s="272">
        <v>393802.480228973</v>
      </c>
      <c r="W58" s="272">
        <v>1046846.1098379</v>
      </c>
      <c r="X58" s="272">
        <v>11999999.999999989</v>
      </c>
      <c r="Y58" s="262"/>
      <c r="Z58" s="263"/>
    </row>
    <row r="59" spans="1:26" s="42" customFormat="1" ht="30.75">
      <c r="A59" s="264" t="s">
        <v>91</v>
      </c>
      <c r="B59" s="272">
        <v>244602.243430575</v>
      </c>
      <c r="C59" s="272">
        <v>264905.312075571</v>
      </c>
      <c r="D59" s="272">
        <v>131282.450352195</v>
      </c>
      <c r="E59" s="272">
        <v>536831.858264687</v>
      </c>
      <c r="F59" s="272">
        <v>469545.031343228</v>
      </c>
      <c r="G59" s="272">
        <v>163097.417429189</v>
      </c>
      <c r="H59" s="272">
        <v>571791.753121706</v>
      </c>
      <c r="I59" s="272">
        <v>234041.137118119</v>
      </c>
      <c r="J59" s="272">
        <v>1096043.90026629</v>
      </c>
      <c r="K59" s="272">
        <v>634105.205879405</v>
      </c>
      <c r="L59" s="272">
        <v>375270.335797835</v>
      </c>
      <c r="M59" s="272">
        <v>680182.054749535</v>
      </c>
      <c r="N59" s="272">
        <v>328754.659795609</v>
      </c>
      <c r="O59" s="272">
        <v>153289.631026833</v>
      </c>
      <c r="P59" s="272">
        <v>1170205.68559059</v>
      </c>
      <c r="Q59" s="272">
        <v>125285.146213543</v>
      </c>
      <c r="R59" s="272">
        <v>380316.847816944</v>
      </c>
      <c r="S59" s="272">
        <v>148104.15708256</v>
      </c>
      <c r="T59" s="272">
        <v>596804.899651205</v>
      </c>
      <c r="U59" s="272">
        <v>581445.950027829</v>
      </c>
      <c r="V59" s="272">
        <v>109706.783024118</v>
      </c>
      <c r="W59" s="272">
        <v>1004387.53994241</v>
      </c>
      <c r="X59" s="272">
        <v>9999999.999999976</v>
      </c>
      <c r="Y59" s="262"/>
      <c r="Z59" s="263"/>
    </row>
    <row r="60" spans="1:26" s="42" customFormat="1" ht="15">
      <c r="A60" s="264" t="s">
        <v>94</v>
      </c>
      <c r="B60" s="272">
        <v>0</v>
      </c>
      <c r="C60" s="272">
        <v>176983</v>
      </c>
      <c r="D60" s="272">
        <v>1306870</v>
      </c>
      <c r="E60" s="272">
        <v>1145236</v>
      </c>
      <c r="F60" s="272">
        <v>0</v>
      </c>
      <c r="G60" s="272">
        <v>0</v>
      </c>
      <c r="H60" s="272">
        <v>0</v>
      </c>
      <c r="I60" s="272">
        <v>0</v>
      </c>
      <c r="J60" s="272">
        <v>0</v>
      </c>
      <c r="K60" s="272">
        <v>0</v>
      </c>
      <c r="L60" s="272">
        <v>1556464</v>
      </c>
      <c r="M60" s="272">
        <v>139592</v>
      </c>
      <c r="N60" s="272">
        <v>295942</v>
      </c>
      <c r="O60" s="272">
        <v>0</v>
      </c>
      <c r="P60" s="272">
        <v>0</v>
      </c>
      <c r="Q60" s="272">
        <v>0</v>
      </c>
      <c r="R60" s="272">
        <v>0</v>
      </c>
      <c r="S60" s="272">
        <v>0</v>
      </c>
      <c r="T60" s="272">
        <v>0</v>
      </c>
      <c r="U60" s="272">
        <v>0</v>
      </c>
      <c r="V60" s="272">
        <v>0</v>
      </c>
      <c r="W60" s="272">
        <v>0</v>
      </c>
      <c r="X60" s="272">
        <v>4621087</v>
      </c>
      <c r="Y60" s="262"/>
      <c r="Z60" s="263"/>
    </row>
    <row r="61" spans="1:26" s="163" customFormat="1" ht="15.75" thickBot="1">
      <c r="A61" s="266" t="s">
        <v>92</v>
      </c>
      <c r="B61" s="267">
        <v>169406363.3577973</v>
      </c>
      <c r="C61" s="267">
        <v>301055243.1066161</v>
      </c>
      <c r="D61" s="267">
        <v>274131767.5072423</v>
      </c>
      <c r="E61" s="267">
        <v>248009787.1704221</v>
      </c>
      <c r="F61" s="267">
        <v>348551934.1526625</v>
      </c>
      <c r="G61" s="267">
        <v>304989101.96914524</v>
      </c>
      <c r="H61" s="267">
        <v>321550629.4265671</v>
      </c>
      <c r="I61" s="267">
        <v>176861649.66683316</v>
      </c>
      <c r="J61" s="267">
        <v>295885339.0590164</v>
      </c>
      <c r="K61" s="267">
        <v>450910600.55073434</v>
      </c>
      <c r="L61" s="267">
        <v>556089722.9180671</v>
      </c>
      <c r="M61" s="267">
        <v>349420446.7145044</v>
      </c>
      <c r="N61" s="267">
        <v>332616783.6099208</v>
      </c>
      <c r="O61" s="267">
        <v>296648358.2680594</v>
      </c>
      <c r="P61" s="267">
        <v>588454262.6173793</v>
      </c>
      <c r="Q61" s="267">
        <v>146946514.3451183</v>
      </c>
      <c r="R61" s="267">
        <v>431545456.92262125</v>
      </c>
      <c r="S61" s="267">
        <v>171709754.95531625</v>
      </c>
      <c r="T61" s="267">
        <v>223460390.12217218</v>
      </c>
      <c r="U61" s="267">
        <v>193250286.01243356</v>
      </c>
      <c r="V61" s="267">
        <v>380438144.7996156</v>
      </c>
      <c r="W61" s="267">
        <v>816221799.7477463</v>
      </c>
      <c r="X61" s="267">
        <v>7378154336.99999</v>
      </c>
      <c r="Y61" s="277"/>
      <c r="Z61" s="278"/>
    </row>
    <row r="62" s="42" customFormat="1" ht="15"/>
    <row r="63" s="279" customFormat="1" ht="15"/>
    <row r="64" s="279" customFormat="1" ht="15"/>
    <row r="65" s="279" customFormat="1" ht="15"/>
    <row r="66" s="279" customFormat="1" ht="15"/>
    <row r="67" s="279" customFormat="1" ht="15"/>
    <row r="68" s="279" customFormat="1" ht="15"/>
    <row r="69" s="279" customFormat="1" ht="15"/>
    <row r="70" s="279" customFormat="1" ht="15"/>
    <row r="71" s="279" customFormat="1" ht="15"/>
    <row r="72" s="279" customFormat="1" ht="15"/>
    <row r="73" s="279" customFormat="1" ht="15"/>
    <row r="74" s="279" customFormat="1" ht="15"/>
    <row r="75" s="279" customFormat="1" ht="15"/>
    <row r="76" s="279" customFormat="1" ht="15"/>
    <row r="77" s="279" customFormat="1" ht="15"/>
    <row r="78" s="279" customFormat="1" ht="15"/>
    <row r="79" s="279" customFormat="1" ht="15"/>
    <row r="80" s="279" customFormat="1" ht="15"/>
    <row r="81" s="279" customFormat="1" ht="15"/>
    <row r="82" s="279" customFormat="1" ht="15"/>
    <row r="83" s="279" customFormat="1" ht="15"/>
    <row r="84" s="279" customFormat="1" ht="15"/>
    <row r="85" s="279" customFormat="1" ht="15"/>
    <row r="86" s="279" customFormat="1" ht="15"/>
    <row r="87" s="279" customFormat="1" ht="15"/>
    <row r="88" s="279" customFormat="1" ht="15"/>
    <row r="89" s="279" customFormat="1" ht="15"/>
    <row r="90" s="279" customFormat="1" ht="15"/>
    <row r="91" s="279" customFormat="1" ht="15"/>
    <row r="92" s="279" customFormat="1" ht="15"/>
    <row r="93" s="279" customFormat="1" ht="15"/>
    <row r="94" s="279" customFormat="1" ht="15"/>
    <row r="95" s="279" customFormat="1" ht="15"/>
    <row r="96" s="279" customFormat="1" ht="15"/>
    <row r="97" s="279" customFormat="1" ht="15"/>
    <row r="98" s="279" customFormat="1" ht="15"/>
    <row r="99" s="279" customFormat="1" ht="15"/>
    <row r="100" s="279" customFormat="1" ht="15"/>
    <row r="101" s="279" customFormat="1" ht="15"/>
    <row r="102" s="279" customFormat="1" ht="15"/>
    <row r="103" s="279" customFormat="1" ht="15"/>
    <row r="104" s="279" customFormat="1" ht="15"/>
    <row r="105" s="279" customFormat="1" ht="15"/>
    <row r="106" s="279" customFormat="1" ht="15"/>
    <row r="107" s="279" customFormat="1" ht="15"/>
    <row r="108" s="279" customFormat="1" ht="15"/>
    <row r="109" s="279" customFormat="1" ht="15"/>
    <row r="110" s="279" customFormat="1" ht="15"/>
    <row r="111" s="279" customFormat="1" ht="15"/>
    <row r="112" s="279" customFormat="1" ht="15"/>
    <row r="113" s="279" customFormat="1" ht="15"/>
    <row r="114" s="279" customFormat="1" ht="15"/>
    <row r="115" s="279" customFormat="1" ht="15"/>
    <row r="116" s="279" customFormat="1" ht="15"/>
    <row r="117" s="279" customFormat="1" ht="15"/>
    <row r="118" s="279" customFormat="1" ht="15"/>
    <row r="119" s="279" customFormat="1" ht="15"/>
    <row r="120" s="279" customFormat="1" ht="15"/>
    <row r="121" s="279" customFormat="1" ht="15"/>
    <row r="122" s="279" customFormat="1" ht="15"/>
    <row r="123" s="279" customFormat="1" ht="15"/>
    <row r="124" s="279" customFormat="1" ht="15"/>
    <row r="125" s="279" customFormat="1" ht="15"/>
    <row r="126" s="279" customFormat="1" ht="15"/>
    <row r="127" s="279" customFormat="1" ht="15"/>
    <row r="128" s="279" customFormat="1" ht="15"/>
    <row r="129" s="279" customFormat="1" ht="15"/>
    <row r="130" s="279" customFormat="1" ht="15"/>
    <row r="131" s="279" customFormat="1" ht="15"/>
    <row r="132" s="279" customFormat="1" ht="15"/>
    <row r="133" s="279" customFormat="1" ht="15"/>
    <row r="134" s="279" customFormat="1" ht="15"/>
    <row r="135" s="279" customFormat="1" ht="15"/>
    <row r="136" s="279" customFormat="1" ht="15"/>
    <row r="137" s="279" customFormat="1" ht="15"/>
    <row r="138" s="279" customFormat="1" ht="15"/>
    <row r="139" s="279" customFormat="1" ht="15"/>
    <row r="140" s="279" customFormat="1" ht="15"/>
    <row r="141" s="279" customFormat="1" ht="15"/>
    <row r="142" s="279" customFormat="1" ht="15"/>
    <row r="143" s="279" customFormat="1" ht="15"/>
    <row r="144" s="279" customFormat="1" ht="15"/>
    <row r="145" s="279" customFormat="1" ht="15"/>
    <row r="146" s="279" customFormat="1" ht="15"/>
    <row r="147" s="279" customFormat="1" ht="15"/>
    <row r="148" s="279" customFormat="1" ht="15"/>
    <row r="149" s="279" customFormat="1" ht="15"/>
    <row r="150" s="279" customFormat="1" ht="15"/>
    <row r="151" s="279" customFormat="1" ht="15"/>
    <row r="152" s="279" customFormat="1" ht="15"/>
    <row r="153" s="279" customFormat="1" ht="15"/>
    <row r="154" s="279" customFormat="1" ht="15"/>
    <row r="155" s="279" customFormat="1" ht="15"/>
    <row r="156" s="279" customFormat="1" ht="15"/>
    <row r="157" s="279" customFormat="1" ht="15"/>
    <row r="158" s="279" customFormat="1" ht="15"/>
    <row r="159" s="279" customFormat="1" ht="15"/>
    <row r="160" s="279" customFormat="1" ht="15"/>
    <row r="161" s="279" customFormat="1" ht="15"/>
    <row r="162" s="279" customFormat="1" ht="15"/>
    <row r="163" s="279" customFormat="1" ht="15"/>
    <row r="164" s="279" customFormat="1" ht="15"/>
    <row r="165" s="279" customFormat="1" ht="15"/>
    <row r="166" s="279" customFormat="1" ht="15"/>
    <row r="167" s="279" customFormat="1" ht="15"/>
    <row r="168" s="279" customFormat="1" ht="15"/>
    <row r="169" s="279" customFormat="1" ht="15"/>
    <row r="170" s="279" customFormat="1" ht="15"/>
    <row r="171" s="279" customFormat="1" ht="15"/>
    <row r="172" s="279" customFormat="1" ht="15"/>
    <row r="173" s="279" customFormat="1" ht="15"/>
    <row r="174" s="279" customFormat="1" ht="15"/>
    <row r="175" s="279" customFormat="1" ht="15"/>
    <row r="176" s="279" customFormat="1" ht="15"/>
    <row r="177" s="279" customFormat="1" ht="15"/>
    <row r="178" spans="2:24" ht="15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</row>
    <row r="179" spans="2:24" ht="15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</row>
    <row r="180" spans="2:24" ht="15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2:24" ht="15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2:24" ht="15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2:24" ht="15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2:24" ht="15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2:24" ht="15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2:24" ht="15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2:24" ht="15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</sheetData>
  <sheetProtection/>
  <conditionalFormatting sqref="X2:X3">
    <cfRule type="expression" priority="1" dxfId="9" stopIfTrue="1">
      <formula>Tabl_4d!#REF!&gt;0</formula>
    </cfRule>
  </conditionalFormatting>
  <printOptions/>
  <pageMargins left="0.1968503937007874" right="0.1968503937007874" top="0.3937007874015748" bottom="0.3937007874015748" header="0.5118110236220472" footer="0.3937007874015748"/>
  <pageSetup fitToHeight="1" fitToWidth="1" horizontalDpi="600" verticalDpi="600" orientation="landscape" paperSize="9" scale="1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="70" zoomScaleNormal="70" zoomScalePageLayoutView="0" workbookViewId="0" topLeftCell="A1">
      <selection activeCell="J17" sqref="J17"/>
    </sheetView>
  </sheetViews>
  <sheetFormatPr defaultColWidth="9.21484375" defaultRowHeight="15"/>
  <cols>
    <col min="1" max="1" width="27.21484375" style="8" customWidth="1"/>
    <col min="2" max="2" width="10.21484375" style="8" customWidth="1"/>
    <col min="3" max="3" width="12.88671875" style="8" customWidth="1"/>
    <col min="4" max="4" width="11.21484375" style="8" customWidth="1"/>
    <col min="5" max="7" width="19.88671875" style="8" customWidth="1"/>
    <col min="8" max="16384" width="9.21484375" style="8" customWidth="1"/>
  </cols>
  <sheetData>
    <row r="1" spans="1:7" s="1" customFormat="1" ht="21" customHeight="1">
      <c r="A1" s="230" t="s">
        <v>380</v>
      </c>
      <c r="B1" s="5"/>
      <c r="C1" s="5"/>
      <c r="D1" s="5"/>
      <c r="E1" s="5"/>
      <c r="F1" s="5"/>
      <c r="G1" s="5"/>
    </row>
    <row r="2" spans="1:7" s="1" customFormat="1" ht="21" customHeight="1">
      <c r="A2" s="34" t="s">
        <v>102</v>
      </c>
      <c r="B2" s="209"/>
      <c r="C2" s="209"/>
      <c r="D2" s="209"/>
      <c r="E2" s="209"/>
      <c r="F2" s="209"/>
      <c r="G2" s="210"/>
    </row>
    <row r="3" spans="1:7" s="3" customFormat="1" ht="46.5" customHeight="1">
      <c r="A3" s="199" t="s">
        <v>23</v>
      </c>
      <c r="B3" s="200" t="s">
        <v>330</v>
      </c>
      <c r="C3" s="200" t="s">
        <v>41</v>
      </c>
      <c r="D3" s="200" t="s">
        <v>331</v>
      </c>
      <c r="E3" s="200" t="s">
        <v>42</v>
      </c>
      <c r="F3" s="200" t="s">
        <v>43</v>
      </c>
      <c r="G3" s="200" t="s">
        <v>332</v>
      </c>
    </row>
    <row r="4" spans="1:7" s="1" customFormat="1" ht="15">
      <c r="A4" s="161" t="s">
        <v>7</v>
      </c>
      <c r="B4" s="202">
        <v>31272.36</v>
      </c>
      <c r="C4" s="226">
        <v>169406363.3577974</v>
      </c>
      <c r="D4" s="226">
        <v>45851669.16611873</v>
      </c>
      <c r="E4" s="226">
        <v>100731789</v>
      </c>
      <c r="F4" s="201">
        <v>22822905</v>
      </c>
      <c r="G4" s="201">
        <v>123554694</v>
      </c>
    </row>
    <row r="5" spans="1:7" s="1" customFormat="1" ht="15">
      <c r="A5" s="161" t="s">
        <v>0</v>
      </c>
      <c r="B5" s="202">
        <v>49933.229999999996</v>
      </c>
      <c r="C5" s="226">
        <v>301055243.10661626</v>
      </c>
      <c r="D5" s="226">
        <v>73212317.27812403</v>
      </c>
      <c r="E5" s="226">
        <v>188670966</v>
      </c>
      <c r="F5" s="201">
        <v>39171960</v>
      </c>
      <c r="G5" s="201">
        <v>227842926</v>
      </c>
    </row>
    <row r="6" spans="1:7" s="1" customFormat="1" ht="15">
      <c r="A6" s="161" t="s">
        <v>1</v>
      </c>
      <c r="B6" s="202">
        <v>51642.86</v>
      </c>
      <c r="C6" s="226">
        <v>274131767.50724244</v>
      </c>
      <c r="D6" s="226">
        <v>75718984.16084321</v>
      </c>
      <c r="E6" s="226">
        <v>159885830</v>
      </c>
      <c r="F6" s="201">
        <v>38526953</v>
      </c>
      <c r="G6" s="201">
        <v>198412783</v>
      </c>
    </row>
    <row r="7" spans="1:7" s="1" customFormat="1" ht="15">
      <c r="A7" s="161" t="s">
        <v>8</v>
      </c>
      <c r="B7" s="202">
        <v>41016.61</v>
      </c>
      <c r="C7" s="226">
        <v>248009787.17042255</v>
      </c>
      <c r="D7" s="226">
        <v>60138730.5606522</v>
      </c>
      <c r="E7" s="226">
        <v>156434257</v>
      </c>
      <c r="F7" s="201">
        <v>31436800</v>
      </c>
      <c r="G7" s="201">
        <v>187871057</v>
      </c>
    </row>
    <row r="8" spans="1:7" s="1" customFormat="1" ht="15">
      <c r="A8" s="161" t="s">
        <v>9</v>
      </c>
      <c r="B8" s="202">
        <v>66024.5</v>
      </c>
      <c r="C8" s="226">
        <v>348551934.1526626</v>
      </c>
      <c r="D8" s="226">
        <v>96805406.78280777</v>
      </c>
      <c r="E8" s="226">
        <v>200906219</v>
      </c>
      <c r="F8" s="201">
        <v>50840308</v>
      </c>
      <c r="G8" s="201">
        <v>251746527</v>
      </c>
    </row>
    <row r="9" spans="1:7" s="1" customFormat="1" ht="15">
      <c r="A9" s="161" t="s">
        <v>10</v>
      </c>
      <c r="B9" s="202">
        <v>54813.869999999995</v>
      </c>
      <c r="C9" s="226">
        <v>304989101.96914524</v>
      </c>
      <c r="D9" s="226">
        <v>80368332.70513132</v>
      </c>
      <c r="E9" s="226">
        <v>180684862</v>
      </c>
      <c r="F9" s="201">
        <v>43935907</v>
      </c>
      <c r="G9" s="201">
        <v>224620769</v>
      </c>
    </row>
    <row r="10" spans="1:7" s="1" customFormat="1" ht="15">
      <c r="A10" s="161" t="s">
        <v>2</v>
      </c>
      <c r="B10" s="202">
        <v>63539.86</v>
      </c>
      <c r="C10" s="226">
        <v>321550629.4265674</v>
      </c>
      <c r="D10" s="226">
        <v>93162416.894072</v>
      </c>
      <c r="E10" s="226">
        <v>183405451</v>
      </c>
      <c r="F10" s="201">
        <v>44982761</v>
      </c>
      <c r="G10" s="201">
        <v>228388212</v>
      </c>
    </row>
    <row r="11" spans="1:7" s="1" customFormat="1" ht="15">
      <c r="A11" s="161" t="s">
        <v>3</v>
      </c>
      <c r="B11" s="202">
        <v>32609.46</v>
      </c>
      <c r="C11" s="226">
        <v>176861649.66683325</v>
      </c>
      <c r="D11" s="226">
        <v>47812130.95544379</v>
      </c>
      <c r="E11" s="226">
        <v>104435111</v>
      </c>
      <c r="F11" s="201">
        <v>24614408</v>
      </c>
      <c r="G11" s="201">
        <v>129049519</v>
      </c>
    </row>
    <row r="12" spans="1:7" s="1" customFormat="1" ht="15">
      <c r="A12" s="161" t="s">
        <v>11</v>
      </c>
      <c r="B12" s="202">
        <v>56929.46</v>
      </c>
      <c r="C12" s="226">
        <v>295885339.05901635</v>
      </c>
      <c r="D12" s="226">
        <v>83470219.89148852</v>
      </c>
      <c r="E12" s="226">
        <v>171477079</v>
      </c>
      <c r="F12" s="201">
        <v>40938040</v>
      </c>
      <c r="G12" s="201">
        <v>212415119</v>
      </c>
    </row>
    <row r="13" spans="1:7" s="1" customFormat="1" ht="15">
      <c r="A13" s="161" t="s">
        <v>12</v>
      </c>
      <c r="B13" s="202">
        <v>76996.87</v>
      </c>
      <c r="C13" s="226">
        <v>450910600.5507342</v>
      </c>
      <c r="D13" s="226">
        <v>112893143.0204389</v>
      </c>
      <c r="E13" s="226">
        <v>276036944</v>
      </c>
      <c r="F13" s="201">
        <v>61980513</v>
      </c>
      <c r="G13" s="201">
        <v>338017457</v>
      </c>
    </row>
    <row r="14" spans="1:7" s="1" customFormat="1" ht="15">
      <c r="A14" s="161" t="s">
        <v>13</v>
      </c>
      <c r="B14" s="202">
        <v>94335.53</v>
      </c>
      <c r="C14" s="226">
        <v>556089722.9180666</v>
      </c>
      <c r="D14" s="226">
        <v>138315161.12536657</v>
      </c>
      <c r="E14" s="226">
        <v>338772103</v>
      </c>
      <c r="F14" s="201">
        <v>79002459</v>
      </c>
      <c r="G14" s="201">
        <v>417774562</v>
      </c>
    </row>
    <row r="15" spans="1:7" s="1" customFormat="1" ht="15">
      <c r="A15" s="161" t="s">
        <v>14</v>
      </c>
      <c r="B15" s="202">
        <v>49804.17999999999</v>
      </c>
      <c r="C15" s="226">
        <v>349420446.714504</v>
      </c>
      <c r="D15" s="226">
        <v>73023103.61129852</v>
      </c>
      <c r="E15" s="226">
        <v>229649732</v>
      </c>
      <c r="F15" s="201">
        <v>46747611</v>
      </c>
      <c r="G15" s="201">
        <v>276397343</v>
      </c>
    </row>
    <row r="16" spans="1:7" s="1" customFormat="1" ht="15">
      <c r="A16" s="161" t="s">
        <v>15</v>
      </c>
      <c r="B16" s="202">
        <v>56419.119999999995</v>
      </c>
      <c r="C16" s="226">
        <v>332616783.60992026</v>
      </c>
      <c r="D16" s="226">
        <v>82721957.1814712</v>
      </c>
      <c r="E16" s="226">
        <v>202269300</v>
      </c>
      <c r="F16" s="201">
        <v>47625526</v>
      </c>
      <c r="G16" s="201">
        <v>249894826</v>
      </c>
    </row>
    <row r="17" spans="1:7" s="1" customFormat="1" ht="15">
      <c r="A17" s="161" t="s">
        <v>16</v>
      </c>
      <c r="B17" s="202">
        <v>64188.47</v>
      </c>
      <c r="C17" s="226">
        <v>296648358.2680597</v>
      </c>
      <c r="D17" s="226">
        <v>94113411.67469732</v>
      </c>
      <c r="E17" s="226">
        <v>159750867</v>
      </c>
      <c r="F17" s="201">
        <v>42784080</v>
      </c>
      <c r="G17" s="201">
        <v>202534947</v>
      </c>
    </row>
    <row r="18" spans="1:7" s="1" customFormat="1" ht="15">
      <c r="A18" s="161" t="s">
        <v>4</v>
      </c>
      <c r="B18" s="202">
        <v>80211.72</v>
      </c>
      <c r="C18" s="226">
        <v>588454262.6173786</v>
      </c>
      <c r="D18" s="226">
        <v>117606769.96188806</v>
      </c>
      <c r="E18" s="226">
        <v>393658680</v>
      </c>
      <c r="F18" s="201">
        <v>77188813</v>
      </c>
      <c r="G18" s="201">
        <v>470847493</v>
      </c>
    </row>
    <row r="19" spans="1:7" s="1" customFormat="1" ht="15">
      <c r="A19" s="161" t="s">
        <v>17</v>
      </c>
      <c r="B19" s="202">
        <v>19403.460000000003</v>
      </c>
      <c r="C19" s="226">
        <v>146946514.34511852</v>
      </c>
      <c r="D19" s="226">
        <v>28449436.77413596</v>
      </c>
      <c r="E19" s="226">
        <v>99473275</v>
      </c>
      <c r="F19" s="201">
        <v>19023803</v>
      </c>
      <c r="G19" s="201">
        <v>118497078</v>
      </c>
    </row>
    <row r="20" spans="1:7" s="1" customFormat="1" ht="15">
      <c r="A20" s="161" t="s">
        <v>18</v>
      </c>
      <c r="B20" s="202">
        <v>62702.7</v>
      </c>
      <c r="C20" s="226">
        <v>431545456.9226202</v>
      </c>
      <c r="D20" s="226">
        <v>91934969.28989027</v>
      </c>
      <c r="E20" s="226">
        <v>282467320</v>
      </c>
      <c r="F20" s="201">
        <v>57143168</v>
      </c>
      <c r="G20" s="201">
        <v>339610488</v>
      </c>
    </row>
    <row r="21" spans="1:7" s="1" customFormat="1" ht="15">
      <c r="A21" s="161" t="s">
        <v>5</v>
      </c>
      <c r="B21" s="202">
        <v>21901.780000000002</v>
      </c>
      <c r="C21" s="226">
        <v>171709754.95531636</v>
      </c>
      <c r="D21" s="226">
        <v>32112484.33789826</v>
      </c>
      <c r="E21" s="226">
        <v>117559199</v>
      </c>
      <c r="F21" s="201">
        <v>22038072</v>
      </c>
      <c r="G21" s="201">
        <v>139597271</v>
      </c>
    </row>
    <row r="22" spans="1:7" s="1" customFormat="1" ht="15">
      <c r="A22" s="161" t="s">
        <v>6</v>
      </c>
      <c r="B22" s="202">
        <v>34945.48</v>
      </c>
      <c r="C22" s="226">
        <v>223460390.12217233</v>
      </c>
      <c r="D22" s="226">
        <v>51237213.558913335</v>
      </c>
      <c r="E22" s="226">
        <v>142273624</v>
      </c>
      <c r="F22" s="201">
        <v>29949553</v>
      </c>
      <c r="G22" s="201">
        <v>172223177</v>
      </c>
    </row>
    <row r="23" spans="1:7" s="1" customFormat="1" ht="15">
      <c r="A23" s="161" t="s">
        <v>19</v>
      </c>
      <c r="B23" s="202">
        <v>48260.7</v>
      </c>
      <c r="C23" s="226">
        <v>193250286.01243374</v>
      </c>
      <c r="D23" s="226">
        <v>70760046.57548411</v>
      </c>
      <c r="E23" s="226">
        <v>91266254</v>
      </c>
      <c r="F23" s="201">
        <v>31223985</v>
      </c>
      <c r="G23" s="201">
        <v>122490239</v>
      </c>
    </row>
    <row r="24" spans="1:7" s="1" customFormat="1" ht="15">
      <c r="A24" s="161" t="s">
        <v>20</v>
      </c>
      <c r="B24" s="202">
        <v>62219.92</v>
      </c>
      <c r="C24" s="201">
        <v>380438144.7996158</v>
      </c>
      <c r="D24" s="201">
        <v>91227115.17078897</v>
      </c>
      <c r="E24" s="226">
        <v>238503578</v>
      </c>
      <c r="F24" s="201">
        <v>50707452</v>
      </c>
      <c r="G24" s="201">
        <v>289211030</v>
      </c>
    </row>
    <row r="25" spans="1:7" s="1" customFormat="1" ht="15">
      <c r="A25" s="161" t="s">
        <v>21</v>
      </c>
      <c r="B25" s="202">
        <v>152319.08</v>
      </c>
      <c r="C25" s="201">
        <v>816221799.7477459</v>
      </c>
      <c r="D25" s="201">
        <v>223330892.32304734</v>
      </c>
      <c r="E25" s="226">
        <v>474597984</v>
      </c>
      <c r="F25" s="201">
        <v>118292923</v>
      </c>
      <c r="G25" s="201">
        <v>592890907</v>
      </c>
    </row>
    <row r="26" spans="1:7" s="2" customFormat="1" ht="15.75" customHeight="1">
      <c r="A26" s="205" t="s">
        <v>22</v>
      </c>
      <c r="B26" s="207">
        <v>1271491.22</v>
      </c>
      <c r="C26" s="206">
        <v>7378154336.999989</v>
      </c>
      <c r="D26" s="206">
        <v>1864265913.0000005</v>
      </c>
      <c r="E26" s="206">
        <v>4492910424</v>
      </c>
      <c r="F26" s="206">
        <v>1020978000</v>
      </c>
      <c r="G26" s="206">
        <v>5513888424</v>
      </c>
    </row>
    <row r="27" spans="1:7" s="1" customFormat="1" ht="15">
      <c r="A27" s="161"/>
      <c r="B27" s="161"/>
      <c r="C27" s="161"/>
      <c r="D27" s="161"/>
      <c r="E27" s="161"/>
      <c r="F27" s="161"/>
      <c r="G27" s="161"/>
    </row>
  </sheetData>
  <sheetProtection/>
  <conditionalFormatting sqref="G2">
    <cfRule type="expression" priority="1" dxfId="9" stopIfTrue="1">
      <formula>Tabl_5!#REF!&gt;0</formula>
    </cfRule>
  </conditionalFormatting>
  <printOptions/>
  <pageMargins left="0.33" right="0.3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="70" zoomScaleNormal="70" zoomScalePageLayoutView="0" workbookViewId="0" topLeftCell="A1">
      <selection activeCell="H34" sqref="H34"/>
    </sheetView>
  </sheetViews>
  <sheetFormatPr defaultColWidth="9.21484375" defaultRowHeight="15"/>
  <cols>
    <col min="1" max="1" width="27.21484375" style="8" customWidth="1"/>
    <col min="2" max="2" width="17.6640625" style="8" customWidth="1"/>
    <col min="3" max="3" width="17.99609375" style="8" customWidth="1"/>
    <col min="4" max="4" width="18.88671875" style="8" customWidth="1"/>
    <col min="5" max="5" width="17.6640625" style="8" customWidth="1"/>
    <col min="6" max="16384" width="9.21484375" style="8" customWidth="1"/>
  </cols>
  <sheetData>
    <row r="1" spans="1:5" s="1" customFormat="1" ht="21" customHeight="1">
      <c r="A1" s="230" t="s">
        <v>381</v>
      </c>
      <c r="B1" s="5"/>
      <c r="C1" s="5"/>
      <c r="D1" s="5"/>
      <c r="E1" s="5"/>
    </row>
    <row r="2" spans="1:5" s="1" customFormat="1" ht="20.25" customHeight="1">
      <c r="A2" s="34" t="s">
        <v>102</v>
      </c>
      <c r="B2" s="209"/>
      <c r="C2" s="209"/>
      <c r="D2" s="209"/>
      <c r="E2" s="210"/>
    </row>
    <row r="3" spans="1:5" s="4" customFormat="1" ht="65.25" customHeight="1">
      <c r="A3" s="238" t="s">
        <v>23</v>
      </c>
      <c r="B3" s="239" t="s">
        <v>203</v>
      </c>
      <c r="C3" s="239" t="s">
        <v>204</v>
      </c>
      <c r="D3" s="239" t="s">
        <v>114</v>
      </c>
      <c r="E3" s="239" t="s">
        <v>205</v>
      </c>
    </row>
    <row r="4" spans="1:6" s="1" customFormat="1" ht="15">
      <c r="A4" s="240" t="s">
        <v>7</v>
      </c>
      <c r="B4" s="241">
        <v>114551252</v>
      </c>
      <c r="C4" s="242">
        <v>114490426</v>
      </c>
      <c r="D4" s="242">
        <v>0</v>
      </c>
      <c r="E4" s="243">
        <v>114490426</v>
      </c>
      <c r="F4" s="9"/>
    </row>
    <row r="5" spans="1:6" s="1" customFormat="1" ht="15">
      <c r="A5" s="161" t="s">
        <v>0</v>
      </c>
      <c r="B5" s="201">
        <v>213214471</v>
      </c>
      <c r="C5" s="201">
        <v>212839817</v>
      </c>
      <c r="D5" s="201">
        <v>176983</v>
      </c>
      <c r="E5" s="217">
        <v>213016800</v>
      </c>
      <c r="F5" s="9"/>
    </row>
    <row r="6" spans="1:6" s="1" customFormat="1" ht="15">
      <c r="A6" s="161" t="s">
        <v>1</v>
      </c>
      <c r="B6" s="201">
        <v>183311104</v>
      </c>
      <c r="C6" s="201">
        <v>183607865</v>
      </c>
      <c r="D6" s="201">
        <v>1306870</v>
      </c>
      <c r="E6" s="217">
        <v>184914735</v>
      </c>
      <c r="F6" s="9"/>
    </row>
    <row r="7" spans="1:6" s="1" customFormat="1" ht="15">
      <c r="A7" s="161" t="s">
        <v>8</v>
      </c>
      <c r="B7" s="201">
        <v>173640218</v>
      </c>
      <c r="C7" s="201">
        <v>173596156</v>
      </c>
      <c r="D7" s="201">
        <v>0</v>
      </c>
      <c r="E7" s="217">
        <v>173596156</v>
      </c>
      <c r="F7" s="9"/>
    </row>
    <row r="8" spans="1:6" s="1" customFormat="1" ht="15">
      <c r="A8" s="161" t="s">
        <v>9</v>
      </c>
      <c r="B8" s="201">
        <v>232178503</v>
      </c>
      <c r="C8" s="201">
        <v>232336168</v>
      </c>
      <c r="D8" s="201">
        <v>0</v>
      </c>
      <c r="E8" s="217">
        <v>232336168</v>
      </c>
      <c r="F8" s="9"/>
    </row>
    <row r="9" spans="1:6" s="1" customFormat="1" ht="15">
      <c r="A9" s="161" t="s">
        <v>10</v>
      </c>
      <c r="B9" s="201">
        <v>207063782</v>
      </c>
      <c r="C9" s="201">
        <v>207279095</v>
      </c>
      <c r="D9" s="201">
        <v>0</v>
      </c>
      <c r="E9" s="217">
        <v>207279095</v>
      </c>
      <c r="F9" s="9"/>
    </row>
    <row r="10" spans="1:6" s="1" customFormat="1" ht="15">
      <c r="A10" s="161" t="s">
        <v>2</v>
      </c>
      <c r="B10" s="201">
        <v>210261007</v>
      </c>
      <c r="C10" s="201">
        <v>210090190</v>
      </c>
      <c r="D10" s="201">
        <v>0</v>
      </c>
      <c r="E10" s="217">
        <v>210090190</v>
      </c>
      <c r="F10" s="9"/>
    </row>
    <row r="11" spans="1:6" s="1" customFormat="1" ht="15">
      <c r="A11" s="161" t="s">
        <v>3</v>
      </c>
      <c r="B11" s="201">
        <v>119421076</v>
      </c>
      <c r="C11" s="201">
        <v>119237772</v>
      </c>
      <c r="D11" s="201">
        <v>0</v>
      </c>
      <c r="E11" s="217">
        <v>119237772</v>
      </c>
      <c r="F11" s="9"/>
    </row>
    <row r="12" spans="1:6" s="1" customFormat="1" ht="15">
      <c r="A12" s="161" t="s">
        <v>11</v>
      </c>
      <c r="B12" s="201">
        <v>196257169</v>
      </c>
      <c r="C12" s="201">
        <v>196776380</v>
      </c>
      <c r="D12" s="201">
        <v>0</v>
      </c>
      <c r="E12" s="217">
        <v>196776380</v>
      </c>
      <c r="F12" s="9"/>
    </row>
    <row r="13" spans="1:6" s="1" customFormat="1" ht="15">
      <c r="A13" s="161" t="s">
        <v>12</v>
      </c>
      <c r="B13" s="201">
        <v>311602859</v>
      </c>
      <c r="C13" s="201">
        <v>311585041</v>
      </c>
      <c r="D13" s="201">
        <v>0</v>
      </c>
      <c r="E13" s="217">
        <v>311585041</v>
      </c>
      <c r="F13" s="9"/>
    </row>
    <row r="14" spans="1:6" s="1" customFormat="1" ht="15">
      <c r="A14" s="161" t="s">
        <v>13</v>
      </c>
      <c r="B14" s="201">
        <v>386592176</v>
      </c>
      <c r="C14" s="201">
        <v>386852484</v>
      </c>
      <c r="D14" s="201">
        <v>1556464</v>
      </c>
      <c r="E14" s="217">
        <v>388408948</v>
      </c>
      <c r="F14" s="9"/>
    </row>
    <row r="15" spans="1:6" s="1" customFormat="1" ht="15">
      <c r="A15" s="161" t="s">
        <v>14</v>
      </c>
      <c r="B15" s="201">
        <v>258072577</v>
      </c>
      <c r="C15" s="201">
        <v>258174439</v>
      </c>
      <c r="D15" s="201">
        <v>0</v>
      </c>
      <c r="E15" s="217">
        <v>258174439</v>
      </c>
      <c r="F15" s="9"/>
    </row>
    <row r="16" spans="1:6" s="1" customFormat="1" ht="15">
      <c r="A16" s="161" t="s">
        <v>15</v>
      </c>
      <c r="B16" s="201">
        <v>232367957</v>
      </c>
      <c r="C16" s="201">
        <v>232109045</v>
      </c>
      <c r="D16" s="201">
        <v>0</v>
      </c>
      <c r="E16" s="217">
        <v>232109045</v>
      </c>
      <c r="F16" s="9"/>
    </row>
    <row r="17" spans="1:6" s="1" customFormat="1" ht="15">
      <c r="A17" s="161" t="s">
        <v>16</v>
      </c>
      <c r="B17" s="201">
        <v>186015128</v>
      </c>
      <c r="C17" s="201">
        <v>185930796</v>
      </c>
      <c r="D17" s="201">
        <v>0</v>
      </c>
      <c r="E17" s="217">
        <v>185930796</v>
      </c>
      <c r="F17" s="9"/>
    </row>
    <row r="18" spans="1:6" s="1" customFormat="1" ht="15">
      <c r="A18" s="161" t="s">
        <v>4</v>
      </c>
      <c r="B18" s="201">
        <v>441440703</v>
      </c>
      <c r="C18" s="201">
        <v>441596322</v>
      </c>
      <c r="D18" s="201">
        <v>0</v>
      </c>
      <c r="E18" s="217">
        <v>441596322</v>
      </c>
      <c r="F18" s="9"/>
    </row>
    <row r="19" spans="1:6" s="1" customFormat="1" ht="15">
      <c r="A19" s="161" t="s">
        <v>17</v>
      </c>
      <c r="B19" s="201">
        <v>110617318</v>
      </c>
      <c r="C19" s="201">
        <v>110704138</v>
      </c>
      <c r="D19" s="201">
        <v>0</v>
      </c>
      <c r="E19" s="217">
        <v>110704138</v>
      </c>
      <c r="F19" s="9"/>
    </row>
    <row r="20" spans="1:6" s="1" customFormat="1" ht="15">
      <c r="A20" s="161" t="s">
        <v>18</v>
      </c>
      <c r="B20" s="201">
        <v>317458571</v>
      </c>
      <c r="C20" s="201">
        <v>317789138</v>
      </c>
      <c r="D20" s="201">
        <v>0</v>
      </c>
      <c r="E20" s="217">
        <v>317789138</v>
      </c>
      <c r="F20" s="9"/>
    </row>
    <row r="21" spans="1:6" s="1" customFormat="1" ht="15">
      <c r="A21" s="161" t="s">
        <v>5</v>
      </c>
      <c r="B21" s="201">
        <v>130796723</v>
      </c>
      <c r="C21" s="201">
        <v>131057141</v>
      </c>
      <c r="D21" s="201">
        <v>0</v>
      </c>
      <c r="E21" s="217">
        <v>131057141</v>
      </c>
      <c r="F21" s="9"/>
    </row>
    <row r="22" spans="1:6" s="1" customFormat="1" ht="15">
      <c r="A22" s="161" t="s">
        <v>6</v>
      </c>
      <c r="B22" s="201">
        <v>160119936</v>
      </c>
      <c r="C22" s="201">
        <v>160218308</v>
      </c>
      <c r="D22" s="201">
        <v>0</v>
      </c>
      <c r="E22" s="217">
        <v>160218308</v>
      </c>
      <c r="F22" s="9"/>
    </row>
    <row r="23" spans="1:6" s="1" customFormat="1" ht="15">
      <c r="A23" s="161" t="s">
        <v>19</v>
      </c>
      <c r="B23" s="201">
        <v>112277536</v>
      </c>
      <c r="C23" s="201">
        <v>112020372</v>
      </c>
      <c r="D23" s="201">
        <v>0</v>
      </c>
      <c r="E23" s="217">
        <v>112020372</v>
      </c>
      <c r="F23" s="9"/>
    </row>
    <row r="24" spans="1:6" s="1" customFormat="1" ht="15">
      <c r="A24" s="161" t="s">
        <v>20</v>
      </c>
      <c r="B24" s="201">
        <v>265617141</v>
      </c>
      <c r="C24" s="201">
        <v>265502108</v>
      </c>
      <c r="D24" s="201">
        <v>0</v>
      </c>
      <c r="E24" s="217">
        <v>265502108</v>
      </c>
      <c r="F24" s="9"/>
    </row>
    <row r="25" spans="1:6" s="1" customFormat="1" ht="15">
      <c r="A25" s="161" t="s">
        <v>21</v>
      </c>
      <c r="B25" s="244">
        <v>544725604</v>
      </c>
      <c r="C25" s="201">
        <v>543809610</v>
      </c>
      <c r="D25" s="201">
        <v>0</v>
      </c>
      <c r="E25" s="217">
        <v>543809610</v>
      </c>
      <c r="F25" s="9"/>
    </row>
    <row r="26" spans="1:6" s="1" customFormat="1" ht="15" customHeight="1">
      <c r="A26" s="205" t="s">
        <v>22</v>
      </c>
      <c r="B26" s="245">
        <v>5107602811</v>
      </c>
      <c r="C26" s="206">
        <v>5107602811</v>
      </c>
      <c r="D26" s="206">
        <v>3040317</v>
      </c>
      <c r="E26" s="246">
        <v>5110643128</v>
      </c>
      <c r="F26" s="9"/>
    </row>
    <row r="27" spans="1:5" s="1" customFormat="1" ht="12">
      <c r="A27" s="5"/>
      <c r="B27" s="5"/>
      <c r="C27" s="5"/>
      <c r="D27" s="5"/>
      <c r="E27" s="5"/>
    </row>
    <row r="28" spans="1:5" s="1" customFormat="1" ht="12">
      <c r="A28" s="214"/>
      <c r="B28" s="5"/>
      <c r="C28" s="5"/>
      <c r="D28" s="5"/>
      <c r="E28" s="5"/>
    </row>
    <row r="29" ht="15">
      <c r="E29" s="21"/>
    </row>
    <row r="30" ht="15">
      <c r="E30" s="21"/>
    </row>
    <row r="31" ht="15">
      <c r="E31" s="21"/>
    </row>
  </sheetData>
  <sheetProtection/>
  <conditionalFormatting sqref="E2">
    <cfRule type="expression" priority="1" dxfId="9" stopIfTrue="1">
      <formula>Tabl_6!#REF!&gt;0</formula>
    </cfRule>
  </conditionalFormatting>
  <printOptions/>
  <pageMargins left="0.23" right="0.33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showGridLines="0" zoomScale="70" zoomScaleNormal="70" zoomScalePageLayoutView="0" workbookViewId="0" topLeftCell="A96">
      <selection activeCell="A111" sqref="A111"/>
    </sheetView>
  </sheetViews>
  <sheetFormatPr defaultColWidth="9.21484375" defaultRowHeight="15"/>
  <cols>
    <col min="1" max="1" width="130.21484375" style="41" customWidth="1"/>
    <col min="2" max="4" width="13.88671875" style="41" customWidth="1"/>
    <col min="5" max="16384" width="9.21484375" style="41" customWidth="1"/>
  </cols>
  <sheetData>
    <row r="1" spans="1:4" ht="21" customHeight="1">
      <c r="A1" s="23" t="s">
        <v>251</v>
      </c>
      <c r="B1" s="70"/>
      <c r="C1" s="94"/>
      <c r="D1" s="95"/>
    </row>
    <row r="2" spans="1:4" ht="20.25" customHeight="1">
      <c r="A2" s="41" t="s">
        <v>102</v>
      </c>
      <c r="B2" s="96"/>
      <c r="C2" s="97"/>
      <c r="D2" s="97"/>
    </row>
    <row r="3" spans="1:5" s="33" customFormat="1" ht="15">
      <c r="A3" s="117" t="s">
        <v>191</v>
      </c>
      <c r="B3" s="100" t="s">
        <v>100</v>
      </c>
      <c r="C3" s="100" t="s">
        <v>125</v>
      </c>
      <c r="D3" s="100" t="s">
        <v>126</v>
      </c>
      <c r="E3" s="118"/>
    </row>
    <row r="4" spans="1:4" ht="15">
      <c r="A4" s="113" t="s">
        <v>145</v>
      </c>
      <c r="B4" s="119">
        <f>SUM(B5:B27)</f>
        <v>586019.796</v>
      </c>
      <c r="C4" s="119">
        <f>SUM(C5:C27)</f>
        <v>582170.4330000001</v>
      </c>
      <c r="D4" s="119">
        <f>SUM(D5:D27)</f>
        <v>589553.433</v>
      </c>
    </row>
    <row r="5" spans="1:4" s="71" customFormat="1" ht="15">
      <c r="A5" s="120" t="s">
        <v>252</v>
      </c>
      <c r="B5" s="27">
        <v>126557</v>
      </c>
      <c r="C5" s="75">
        <v>127931.05</v>
      </c>
      <c r="D5" s="75">
        <v>127931.05</v>
      </c>
    </row>
    <row r="6" spans="1:4" s="71" customFormat="1" ht="15">
      <c r="A6" s="280" t="s">
        <v>386</v>
      </c>
      <c r="B6" s="27">
        <v>120159</v>
      </c>
      <c r="C6" s="27">
        <v>120159</v>
      </c>
      <c r="D6" s="27">
        <v>120159</v>
      </c>
    </row>
    <row r="7" spans="1:4" s="92" customFormat="1" ht="15">
      <c r="A7" s="120" t="s">
        <v>253</v>
      </c>
      <c r="B7" s="62">
        <v>102637.639</v>
      </c>
      <c r="C7" s="62">
        <v>102637.639</v>
      </c>
      <c r="D7" s="62">
        <v>102637.639</v>
      </c>
    </row>
    <row r="8" spans="1:4" s="92" customFormat="1" ht="15">
      <c r="A8" s="280" t="s">
        <v>387</v>
      </c>
      <c r="B8" s="27">
        <v>42662</v>
      </c>
      <c r="C8" s="27">
        <v>40019</v>
      </c>
      <c r="D8" s="27">
        <v>36076</v>
      </c>
    </row>
    <row r="9" spans="1:4" s="71" customFormat="1" ht="15">
      <c r="A9" s="154" t="s">
        <v>333</v>
      </c>
      <c r="B9" s="27">
        <v>40000</v>
      </c>
      <c r="C9" s="76">
        <v>70000</v>
      </c>
      <c r="D9" s="76">
        <v>90000</v>
      </c>
    </row>
    <row r="10" spans="1:4" s="71" customFormat="1" ht="15">
      <c r="A10" s="154" t="s">
        <v>334</v>
      </c>
      <c r="B10" s="87">
        <v>37500</v>
      </c>
      <c r="C10" s="87">
        <v>37500</v>
      </c>
      <c r="D10" s="27">
        <v>28500</v>
      </c>
    </row>
    <row r="11" spans="1:4" s="121" customFormat="1" ht="15">
      <c r="A11" s="158" t="s">
        <v>353</v>
      </c>
      <c r="B11" s="76">
        <v>23765</v>
      </c>
      <c r="C11" s="76">
        <v>0</v>
      </c>
      <c r="D11" s="76">
        <v>0</v>
      </c>
    </row>
    <row r="12" spans="1:4" s="71" customFormat="1" ht="15">
      <c r="A12" s="122" t="s">
        <v>345</v>
      </c>
      <c r="B12" s="27">
        <v>22853.125</v>
      </c>
      <c r="C12" s="75">
        <v>13595.7</v>
      </c>
      <c r="D12" s="75">
        <v>13595.7</v>
      </c>
    </row>
    <row r="13" spans="1:4" s="71" customFormat="1" ht="15">
      <c r="A13" s="123" t="s">
        <v>335</v>
      </c>
      <c r="B13" s="87">
        <v>11000</v>
      </c>
      <c r="C13" s="87">
        <v>11000</v>
      </c>
      <c r="D13" s="87">
        <v>11000</v>
      </c>
    </row>
    <row r="14" spans="1:4" s="92" customFormat="1" ht="15">
      <c r="A14" s="120" t="s">
        <v>254</v>
      </c>
      <c r="B14" s="62">
        <v>10806.404</v>
      </c>
      <c r="C14" s="62">
        <v>10936.004</v>
      </c>
      <c r="D14" s="62">
        <v>10936.004</v>
      </c>
    </row>
    <row r="15" spans="1:4" s="71" customFormat="1" ht="15">
      <c r="A15" s="123" t="s">
        <v>336</v>
      </c>
      <c r="B15" s="87">
        <v>9155</v>
      </c>
      <c r="C15" s="62">
        <v>9155</v>
      </c>
      <c r="D15" s="62">
        <v>9155</v>
      </c>
    </row>
    <row r="16" spans="1:4" s="71" customFormat="1" ht="15">
      <c r="A16" s="155" t="s">
        <v>337</v>
      </c>
      <c r="B16" s="87">
        <v>6600</v>
      </c>
      <c r="C16" s="27">
        <v>12000</v>
      </c>
      <c r="D16" s="27">
        <v>12000</v>
      </c>
    </row>
    <row r="17" spans="1:4" s="71" customFormat="1" ht="15">
      <c r="A17" s="57" t="s">
        <v>255</v>
      </c>
      <c r="B17" s="62">
        <v>5913.368</v>
      </c>
      <c r="C17" s="62">
        <v>5913.368</v>
      </c>
      <c r="D17" s="62">
        <v>5913.368</v>
      </c>
    </row>
    <row r="18" spans="1:4" s="71" customFormat="1" ht="15">
      <c r="A18" s="155" t="s">
        <v>338</v>
      </c>
      <c r="B18" s="87">
        <v>5268.48</v>
      </c>
      <c r="C18" s="87">
        <v>5268.48</v>
      </c>
      <c r="D18" s="87">
        <v>5268.48</v>
      </c>
    </row>
    <row r="19" spans="1:4" s="71" customFormat="1" ht="15">
      <c r="A19" s="152" t="s">
        <v>339</v>
      </c>
      <c r="B19" s="62">
        <v>4500</v>
      </c>
      <c r="C19" s="62">
        <v>4500</v>
      </c>
      <c r="D19" s="62">
        <v>4500</v>
      </c>
    </row>
    <row r="20" spans="1:4" s="71" customFormat="1" ht="15">
      <c r="A20" s="155" t="s">
        <v>340</v>
      </c>
      <c r="B20" s="62">
        <v>4150</v>
      </c>
      <c r="C20" s="62">
        <v>5375</v>
      </c>
      <c r="D20" s="62">
        <v>6625</v>
      </c>
    </row>
    <row r="21" spans="1:4" s="71" customFormat="1" ht="15">
      <c r="A21" s="152" t="s">
        <v>354</v>
      </c>
      <c r="B21" s="87">
        <v>3812.588</v>
      </c>
      <c r="C21" s="62">
        <v>0</v>
      </c>
      <c r="D21" s="62">
        <v>0</v>
      </c>
    </row>
    <row r="22" spans="1:4" s="124" customFormat="1" ht="15">
      <c r="A22" s="123" t="s">
        <v>344</v>
      </c>
      <c r="B22" s="87">
        <v>2500</v>
      </c>
      <c r="C22" s="87">
        <v>0</v>
      </c>
      <c r="D22" s="87">
        <v>0</v>
      </c>
    </row>
    <row r="23" spans="1:4" s="71" customFormat="1" ht="15">
      <c r="A23" s="110" t="s">
        <v>256</v>
      </c>
      <c r="B23" s="76">
        <v>2200</v>
      </c>
      <c r="C23" s="76">
        <v>2200</v>
      </c>
      <c r="D23" s="76">
        <v>2200</v>
      </c>
    </row>
    <row r="24" spans="1:4" s="71" customFormat="1" ht="15">
      <c r="A24" s="125" t="s">
        <v>341</v>
      </c>
      <c r="B24" s="62">
        <v>1708.616</v>
      </c>
      <c r="C24" s="62">
        <v>1708.616</v>
      </c>
      <c r="D24" s="62">
        <v>1708.616</v>
      </c>
    </row>
    <row r="25" spans="1:4" s="71" customFormat="1" ht="15">
      <c r="A25" s="48" t="s">
        <v>171</v>
      </c>
      <c r="B25" s="126">
        <v>1000</v>
      </c>
      <c r="C25" s="126">
        <v>1000</v>
      </c>
      <c r="D25" s="126">
        <v>1000</v>
      </c>
    </row>
    <row r="26" spans="1:4" s="71" customFormat="1" ht="15">
      <c r="A26" s="156" t="s">
        <v>342</v>
      </c>
      <c r="B26" s="87">
        <v>924</v>
      </c>
      <c r="C26" s="87">
        <v>924</v>
      </c>
      <c r="D26" s="126">
        <v>0</v>
      </c>
    </row>
    <row r="27" spans="1:4" s="71" customFormat="1" ht="15">
      <c r="A27" s="48" t="s">
        <v>172</v>
      </c>
      <c r="B27" s="62">
        <v>347.576</v>
      </c>
      <c r="C27" s="62">
        <v>347.576</v>
      </c>
      <c r="D27" s="62">
        <v>347.576</v>
      </c>
    </row>
    <row r="28" spans="1:4" s="71" customFormat="1" ht="15">
      <c r="A28" s="127" t="s">
        <v>133</v>
      </c>
      <c r="B28" s="128">
        <f>SUM(B29:B58)</f>
        <v>315703.2123399999</v>
      </c>
      <c r="C28" s="128">
        <f>SUM(C29:C58)</f>
        <v>292819.82899999997</v>
      </c>
      <c r="D28" s="128">
        <f>SUM(D29:D58)</f>
        <v>281035.08499999996</v>
      </c>
    </row>
    <row r="29" spans="1:4" s="129" customFormat="1" ht="15">
      <c r="A29" s="48" t="s">
        <v>257</v>
      </c>
      <c r="B29" s="62">
        <v>169201.8</v>
      </c>
      <c r="C29" s="62">
        <v>169201.8</v>
      </c>
      <c r="D29" s="62">
        <v>169201.8</v>
      </c>
    </row>
    <row r="30" spans="1:4" s="129" customFormat="1" ht="15">
      <c r="A30" s="46" t="s">
        <v>173</v>
      </c>
      <c r="B30" s="62">
        <v>60483</v>
      </c>
      <c r="C30" s="62">
        <v>60483</v>
      </c>
      <c r="D30" s="62">
        <v>60483</v>
      </c>
    </row>
    <row r="31" spans="1:4" s="129" customFormat="1" ht="15">
      <c r="A31" s="46" t="s">
        <v>135</v>
      </c>
      <c r="B31" s="62">
        <v>24900</v>
      </c>
      <c r="C31" s="62">
        <v>24900</v>
      </c>
      <c r="D31" s="62">
        <v>24900</v>
      </c>
    </row>
    <row r="32" spans="1:4" s="92" customFormat="1" ht="15">
      <c r="A32" s="46" t="s">
        <v>258</v>
      </c>
      <c r="B32" s="87">
        <v>16400</v>
      </c>
      <c r="C32" s="87" t="s">
        <v>99</v>
      </c>
      <c r="D32" s="87" t="s">
        <v>99</v>
      </c>
    </row>
    <row r="33" spans="1:4" s="129" customFormat="1" ht="15">
      <c r="A33" s="46" t="s">
        <v>259</v>
      </c>
      <c r="B33" s="89">
        <v>10000</v>
      </c>
      <c r="C33" s="62" t="s">
        <v>99</v>
      </c>
      <c r="D33" s="63" t="s">
        <v>99</v>
      </c>
    </row>
    <row r="34" spans="1:4" ht="15">
      <c r="A34" s="55" t="s">
        <v>260</v>
      </c>
      <c r="B34" s="89">
        <v>6000</v>
      </c>
      <c r="C34" s="62" t="s">
        <v>99</v>
      </c>
      <c r="D34" s="63" t="s">
        <v>99</v>
      </c>
    </row>
    <row r="35" spans="1:4" s="129" customFormat="1" ht="15">
      <c r="A35" s="46" t="s">
        <v>174</v>
      </c>
      <c r="B35" s="87">
        <v>5517.576</v>
      </c>
      <c r="C35" s="87">
        <v>5400</v>
      </c>
      <c r="D35" s="87">
        <v>5400</v>
      </c>
    </row>
    <row r="36" spans="1:4" s="92" customFormat="1" ht="15">
      <c r="A36" s="48" t="s">
        <v>227</v>
      </c>
      <c r="B36" s="59">
        <v>5197.883</v>
      </c>
      <c r="C36" s="27">
        <v>5389</v>
      </c>
      <c r="D36" s="27">
        <v>5389</v>
      </c>
    </row>
    <row r="37" spans="1:4" s="92" customFormat="1" ht="15">
      <c r="A37" s="46" t="s">
        <v>233</v>
      </c>
      <c r="B37" s="80">
        <v>3040.318</v>
      </c>
      <c r="C37" s="76">
        <v>11185.294</v>
      </c>
      <c r="D37" s="87" t="s">
        <v>99</v>
      </c>
    </row>
    <row r="38" spans="1:4" ht="15">
      <c r="A38" s="46" t="s">
        <v>261</v>
      </c>
      <c r="B38" s="87">
        <v>3000</v>
      </c>
      <c r="C38" s="87">
        <v>3000</v>
      </c>
      <c r="D38" s="87">
        <v>3000</v>
      </c>
    </row>
    <row r="39" spans="1:4" ht="15">
      <c r="A39" s="46" t="s">
        <v>176</v>
      </c>
      <c r="B39" s="87">
        <v>2514.985</v>
      </c>
      <c r="C39" s="87">
        <v>2514.985</v>
      </c>
      <c r="D39" s="87">
        <v>2514.985</v>
      </c>
    </row>
    <row r="40" spans="1:4" ht="15">
      <c r="A40" s="156" t="s">
        <v>355</v>
      </c>
      <c r="B40" s="82">
        <v>2000</v>
      </c>
      <c r="C40" s="82">
        <v>2000</v>
      </c>
      <c r="D40" s="82">
        <v>2000</v>
      </c>
    </row>
    <row r="41" spans="1:4" s="129" customFormat="1" ht="15">
      <c r="A41" s="46" t="s">
        <v>175</v>
      </c>
      <c r="B41" s="87">
        <v>1563.561</v>
      </c>
      <c r="C41" s="87">
        <v>2000</v>
      </c>
      <c r="D41" s="87">
        <v>2000</v>
      </c>
    </row>
    <row r="42" spans="1:4" ht="15">
      <c r="A42" s="55" t="s">
        <v>262</v>
      </c>
      <c r="B42" s="89">
        <v>1320</v>
      </c>
      <c r="C42" s="89">
        <v>1320</v>
      </c>
      <c r="D42" s="89">
        <v>1320</v>
      </c>
    </row>
    <row r="43" spans="1:4" ht="15">
      <c r="A43" s="55" t="s">
        <v>263</v>
      </c>
      <c r="B43" s="76">
        <v>850</v>
      </c>
      <c r="C43" s="76">
        <v>1000</v>
      </c>
      <c r="D43" s="76">
        <v>1000</v>
      </c>
    </row>
    <row r="44" spans="1:4" s="129" customFormat="1" ht="15">
      <c r="A44" s="46" t="s">
        <v>264</v>
      </c>
      <c r="B44" s="130">
        <v>800</v>
      </c>
      <c r="C44" s="87">
        <v>0</v>
      </c>
      <c r="D44" s="87">
        <v>0</v>
      </c>
    </row>
    <row r="45" spans="1:4" s="71" customFormat="1" ht="15">
      <c r="A45" s="55" t="s">
        <v>265</v>
      </c>
      <c r="B45" s="89">
        <v>794</v>
      </c>
      <c r="C45" s="89">
        <v>1425</v>
      </c>
      <c r="D45" s="89">
        <v>2559</v>
      </c>
    </row>
    <row r="46" spans="1:4" ht="15">
      <c r="A46" s="55" t="s">
        <v>237</v>
      </c>
      <c r="B46" s="89">
        <v>750</v>
      </c>
      <c r="C46" s="89">
        <v>750</v>
      </c>
      <c r="D46" s="89">
        <v>750</v>
      </c>
    </row>
    <row r="47" spans="1:4" s="33" customFormat="1" ht="15">
      <c r="A47" s="153" t="s">
        <v>356</v>
      </c>
      <c r="B47" s="32">
        <v>325</v>
      </c>
      <c r="C47" s="32">
        <v>916</v>
      </c>
      <c r="D47" s="32">
        <v>102</v>
      </c>
    </row>
    <row r="48" spans="1:4" s="129" customFormat="1" ht="15">
      <c r="A48" s="46" t="s">
        <v>177</v>
      </c>
      <c r="B48" s="62">
        <v>310.627</v>
      </c>
      <c r="C48" s="62">
        <v>201.45</v>
      </c>
      <c r="D48" s="87">
        <v>0</v>
      </c>
    </row>
    <row r="49" spans="1:4" s="33" customFormat="1" ht="15">
      <c r="A49" s="81" t="s">
        <v>359</v>
      </c>
      <c r="B49" s="27">
        <v>200</v>
      </c>
      <c r="C49" s="27">
        <v>639</v>
      </c>
      <c r="D49" s="76">
        <v>114</v>
      </c>
    </row>
    <row r="50" spans="1:4" ht="15">
      <c r="A50" s="123" t="s">
        <v>266</v>
      </c>
      <c r="B50" s="27">
        <v>181.66234</v>
      </c>
      <c r="C50" s="82">
        <v>0</v>
      </c>
      <c r="D50" s="82">
        <v>0</v>
      </c>
    </row>
    <row r="51" spans="1:4" ht="15">
      <c r="A51" s="55" t="s">
        <v>267</v>
      </c>
      <c r="B51" s="89">
        <v>79.39</v>
      </c>
      <c r="C51" s="89">
        <v>79.39</v>
      </c>
      <c r="D51" s="89">
        <v>79.39</v>
      </c>
    </row>
    <row r="52" spans="1:4" ht="15">
      <c r="A52" s="83" t="s">
        <v>358</v>
      </c>
      <c r="B52" s="32">
        <v>60</v>
      </c>
      <c r="C52" s="32">
        <v>181</v>
      </c>
      <c r="D52" s="32">
        <v>0</v>
      </c>
    </row>
    <row r="53" spans="1:4" s="129" customFormat="1" ht="15">
      <c r="A53" s="48" t="s">
        <v>178</v>
      </c>
      <c r="B53" s="62">
        <v>58.41</v>
      </c>
      <c r="C53" s="62">
        <v>41.91</v>
      </c>
      <c r="D53" s="62">
        <v>41.91</v>
      </c>
    </row>
    <row r="54" spans="1:4" s="71" customFormat="1" ht="15">
      <c r="A54" s="110" t="s">
        <v>268</v>
      </c>
      <c r="B54" s="76">
        <v>50</v>
      </c>
      <c r="C54" s="76">
        <v>50</v>
      </c>
      <c r="D54" s="76">
        <v>50</v>
      </c>
    </row>
    <row r="55" spans="1:4" s="71" customFormat="1" ht="15">
      <c r="A55" s="110" t="s">
        <v>269</v>
      </c>
      <c r="B55" s="76">
        <v>48</v>
      </c>
      <c r="C55" s="76">
        <v>48</v>
      </c>
      <c r="D55" s="76">
        <v>48</v>
      </c>
    </row>
    <row r="56" spans="1:4" s="71" customFormat="1" ht="15">
      <c r="A56" s="110" t="s">
        <v>270</v>
      </c>
      <c r="B56" s="76">
        <v>25</v>
      </c>
      <c r="C56" s="76">
        <v>25</v>
      </c>
      <c r="D56" s="76">
        <v>25</v>
      </c>
    </row>
    <row r="57" spans="1:4" s="71" customFormat="1" ht="15">
      <c r="A57" s="114" t="s">
        <v>271</v>
      </c>
      <c r="B57" s="84">
        <v>19</v>
      </c>
      <c r="C57" s="84">
        <v>19</v>
      </c>
      <c r="D57" s="84">
        <v>19</v>
      </c>
    </row>
    <row r="58" spans="1:4" s="71" customFormat="1" ht="15">
      <c r="A58" s="85" t="s">
        <v>357</v>
      </c>
      <c r="B58" s="84">
        <v>13</v>
      </c>
      <c r="C58" s="84">
        <v>50</v>
      </c>
      <c r="D58" s="84">
        <v>38</v>
      </c>
    </row>
    <row r="59" spans="1:4" s="71" customFormat="1" ht="15">
      <c r="A59" s="127" t="s">
        <v>143</v>
      </c>
      <c r="B59" s="128">
        <f>SUM(B60:B62)</f>
        <v>179431.2</v>
      </c>
      <c r="C59" s="128">
        <f>SUM(C60:C62)</f>
        <v>305850</v>
      </c>
      <c r="D59" s="128">
        <f>SUM(D60:D62)</f>
        <v>196899</v>
      </c>
    </row>
    <row r="60" spans="1:4" s="71" customFormat="1" ht="15">
      <c r="A60" s="110" t="s">
        <v>346</v>
      </c>
      <c r="B60" s="131">
        <v>167131.2</v>
      </c>
      <c r="C60" s="86">
        <v>160950</v>
      </c>
      <c r="D60" s="87">
        <v>168399</v>
      </c>
    </row>
    <row r="61" spans="1:4" s="71" customFormat="1" ht="15">
      <c r="A61" s="123" t="s">
        <v>348</v>
      </c>
      <c r="B61" s="76">
        <v>11500</v>
      </c>
      <c r="C61" s="76">
        <v>144100</v>
      </c>
      <c r="D61" s="76">
        <v>27700</v>
      </c>
    </row>
    <row r="62" spans="1:4" s="71" customFormat="1" ht="15">
      <c r="A62" s="110" t="s">
        <v>272</v>
      </c>
      <c r="B62" s="76">
        <v>800</v>
      </c>
      <c r="C62" s="76">
        <v>800</v>
      </c>
      <c r="D62" s="76">
        <v>800</v>
      </c>
    </row>
    <row r="63" spans="1:4" s="71" customFormat="1" ht="15">
      <c r="A63" s="132" t="s">
        <v>179</v>
      </c>
      <c r="B63" s="128">
        <f>SUM(B64:B89)</f>
        <v>163622.175</v>
      </c>
      <c r="C63" s="128">
        <f>SUM(C64:C89)</f>
        <v>108818.92700000001</v>
      </c>
      <c r="D63" s="128">
        <f>SUM(D64:D89)</f>
        <v>85845.92700000001</v>
      </c>
    </row>
    <row r="64" spans="1:4" s="71" customFormat="1" ht="15">
      <c r="A64" s="110" t="s">
        <v>180</v>
      </c>
      <c r="B64" s="91">
        <v>75750</v>
      </c>
      <c r="C64" s="88">
        <v>20000</v>
      </c>
      <c r="D64" s="61">
        <v>0</v>
      </c>
    </row>
    <row r="65" spans="1:4" ht="15">
      <c r="A65" s="123" t="s">
        <v>273</v>
      </c>
      <c r="B65" s="76">
        <v>45000</v>
      </c>
      <c r="C65" s="76">
        <v>45000</v>
      </c>
      <c r="D65" s="76">
        <v>45000</v>
      </c>
    </row>
    <row r="66" spans="1:4" s="133" customFormat="1" ht="15">
      <c r="A66" s="55" t="s">
        <v>274</v>
      </c>
      <c r="B66" s="89">
        <v>7570</v>
      </c>
      <c r="C66" s="62">
        <v>15557</v>
      </c>
      <c r="D66" s="62">
        <v>19316</v>
      </c>
    </row>
    <row r="67" spans="1:4" s="71" customFormat="1" ht="15">
      <c r="A67" s="110" t="s">
        <v>181</v>
      </c>
      <c r="B67" s="76">
        <v>6000</v>
      </c>
      <c r="C67" s="76">
        <v>6000</v>
      </c>
      <c r="D67" s="76" t="s">
        <v>99</v>
      </c>
    </row>
    <row r="68" spans="1:4" ht="15">
      <c r="A68" s="55" t="s">
        <v>275</v>
      </c>
      <c r="B68" s="89">
        <v>5900</v>
      </c>
      <c r="C68" s="62">
        <v>9800</v>
      </c>
      <c r="D68" s="62">
        <v>9067</v>
      </c>
    </row>
    <row r="69" spans="1:4" s="71" customFormat="1" ht="15">
      <c r="A69" s="114" t="s">
        <v>276</v>
      </c>
      <c r="B69" s="76">
        <v>5500</v>
      </c>
      <c r="C69" s="76">
        <v>0</v>
      </c>
      <c r="D69" s="76">
        <v>0</v>
      </c>
    </row>
    <row r="70" spans="1:4" ht="15">
      <c r="A70" s="110" t="s">
        <v>277</v>
      </c>
      <c r="B70" s="91">
        <v>3250</v>
      </c>
      <c r="C70" s="131">
        <v>3250</v>
      </c>
      <c r="D70" s="131">
        <v>3250</v>
      </c>
    </row>
    <row r="71" spans="1:4" ht="15">
      <c r="A71" s="55" t="s">
        <v>278</v>
      </c>
      <c r="B71" s="76">
        <v>3200</v>
      </c>
      <c r="C71" s="134">
        <v>0</v>
      </c>
      <c r="D71" s="135">
        <v>0</v>
      </c>
    </row>
    <row r="72" spans="1:4" ht="15">
      <c r="A72" s="114" t="s">
        <v>182</v>
      </c>
      <c r="B72" s="76">
        <v>2300</v>
      </c>
      <c r="C72" s="76">
        <v>2300</v>
      </c>
      <c r="D72" s="76">
        <v>2300</v>
      </c>
    </row>
    <row r="73" spans="1:4" ht="15">
      <c r="A73" s="110" t="s">
        <v>279</v>
      </c>
      <c r="B73" s="131">
        <v>2000</v>
      </c>
      <c r="C73" s="131">
        <v>2000</v>
      </c>
      <c r="D73" s="131">
        <v>2000</v>
      </c>
    </row>
    <row r="74" spans="1:4" ht="15">
      <c r="A74" s="110" t="s">
        <v>280</v>
      </c>
      <c r="B74" s="76">
        <v>1100</v>
      </c>
      <c r="C74" s="76">
        <v>1100</v>
      </c>
      <c r="D74" s="76">
        <v>1100</v>
      </c>
    </row>
    <row r="75" spans="1:4" s="71" customFormat="1" ht="15">
      <c r="A75" s="110" t="s">
        <v>281</v>
      </c>
      <c r="B75" s="131">
        <v>1000</v>
      </c>
      <c r="C75" s="131">
        <v>1000</v>
      </c>
      <c r="D75" s="131">
        <v>1000</v>
      </c>
    </row>
    <row r="76" spans="1:4" s="71" customFormat="1" ht="15">
      <c r="A76" s="55" t="s">
        <v>282</v>
      </c>
      <c r="B76" s="76">
        <v>1000</v>
      </c>
      <c r="C76" s="134">
        <v>0</v>
      </c>
      <c r="D76" s="76">
        <v>0</v>
      </c>
    </row>
    <row r="77" spans="1:4" s="71" customFormat="1" ht="15">
      <c r="A77" s="55" t="s">
        <v>283</v>
      </c>
      <c r="B77" s="76">
        <v>1000</v>
      </c>
      <c r="C77" s="134">
        <v>0</v>
      </c>
      <c r="D77" s="76">
        <v>0</v>
      </c>
    </row>
    <row r="78" spans="1:4" s="124" customFormat="1" ht="15">
      <c r="A78" s="110" t="s">
        <v>185</v>
      </c>
      <c r="B78" s="87">
        <v>880</v>
      </c>
      <c r="C78" s="87">
        <v>880</v>
      </c>
      <c r="D78" s="87">
        <v>880</v>
      </c>
    </row>
    <row r="79" spans="1:4" s="71" customFormat="1" ht="15">
      <c r="A79" s="110" t="s">
        <v>284</v>
      </c>
      <c r="B79" s="87">
        <v>559</v>
      </c>
      <c r="C79" s="87">
        <v>559</v>
      </c>
      <c r="D79" s="87">
        <v>559</v>
      </c>
    </row>
    <row r="80" spans="1:4" ht="15">
      <c r="A80" s="110" t="s">
        <v>183</v>
      </c>
      <c r="B80" s="27">
        <v>550.003</v>
      </c>
      <c r="C80" s="27">
        <v>550</v>
      </c>
      <c r="D80" s="27">
        <v>550</v>
      </c>
    </row>
    <row r="81" spans="1:4" ht="15">
      <c r="A81" s="110" t="s">
        <v>184</v>
      </c>
      <c r="B81" s="27">
        <v>477.267</v>
      </c>
      <c r="C81" s="27">
        <v>477.267</v>
      </c>
      <c r="D81" s="27">
        <v>477.267</v>
      </c>
    </row>
    <row r="82" spans="1:4" s="71" customFormat="1" ht="15">
      <c r="A82" s="46" t="s">
        <v>285</v>
      </c>
      <c r="B82" s="62">
        <v>200.085</v>
      </c>
      <c r="C82" s="62">
        <v>219</v>
      </c>
      <c r="D82" s="62">
        <v>220</v>
      </c>
    </row>
    <row r="83" spans="1:4" s="71" customFormat="1" ht="15">
      <c r="A83" s="114" t="s">
        <v>286</v>
      </c>
      <c r="B83" s="76">
        <v>150</v>
      </c>
      <c r="C83" s="134">
        <v>0</v>
      </c>
      <c r="D83" s="76">
        <v>0</v>
      </c>
    </row>
    <row r="84" spans="1:4" ht="15">
      <c r="A84" s="114" t="s">
        <v>287</v>
      </c>
      <c r="B84" s="76">
        <v>72</v>
      </c>
      <c r="C84" s="76">
        <v>72</v>
      </c>
      <c r="D84" s="76">
        <v>72</v>
      </c>
    </row>
    <row r="85" spans="1:4" ht="15">
      <c r="A85" s="55" t="s">
        <v>288</v>
      </c>
      <c r="B85" s="32">
        <v>50</v>
      </c>
      <c r="C85" s="79">
        <v>0</v>
      </c>
      <c r="D85" s="79">
        <v>0</v>
      </c>
    </row>
    <row r="86" spans="1:4" ht="15">
      <c r="A86" s="55" t="s">
        <v>289</v>
      </c>
      <c r="B86" s="89">
        <v>29.66</v>
      </c>
      <c r="C86" s="89">
        <v>29.66</v>
      </c>
      <c r="D86" s="89">
        <v>29.66</v>
      </c>
    </row>
    <row r="87" spans="1:4" ht="15">
      <c r="A87" s="55" t="s">
        <v>290</v>
      </c>
      <c r="B87" s="32">
        <v>30</v>
      </c>
      <c r="C87" s="79">
        <v>0</v>
      </c>
      <c r="D87" s="79">
        <v>0</v>
      </c>
    </row>
    <row r="88" spans="1:4" ht="15">
      <c r="A88" s="55" t="s">
        <v>291</v>
      </c>
      <c r="B88" s="136">
        <v>29.16</v>
      </c>
      <c r="C88" s="79">
        <v>0</v>
      </c>
      <c r="D88" s="79">
        <v>0</v>
      </c>
    </row>
    <row r="89" spans="1:4" ht="15">
      <c r="A89" s="114" t="s">
        <v>186</v>
      </c>
      <c r="B89" s="76">
        <v>25</v>
      </c>
      <c r="C89" s="76">
        <v>25</v>
      </c>
      <c r="D89" s="76">
        <v>25</v>
      </c>
    </row>
    <row r="90" spans="1:4" s="71" customFormat="1" ht="15">
      <c r="A90" s="113" t="s">
        <v>158</v>
      </c>
      <c r="B90" s="128">
        <f>SUM(B91:B92)</f>
        <v>38896.879</v>
      </c>
      <c r="C90" s="128">
        <f>SUM(C91:C92)</f>
        <v>42063</v>
      </c>
      <c r="D90" s="128">
        <f>SUM(D91:D92)</f>
        <v>41063</v>
      </c>
    </row>
    <row r="91" spans="1:4" s="71" customFormat="1" ht="15">
      <c r="A91" s="137" t="s">
        <v>350</v>
      </c>
      <c r="B91" s="27">
        <v>36127.964</v>
      </c>
      <c r="C91" s="27">
        <v>39063</v>
      </c>
      <c r="D91" s="53">
        <v>41063</v>
      </c>
    </row>
    <row r="92" spans="1:4" s="71" customFormat="1" ht="15">
      <c r="A92" s="138" t="s">
        <v>292</v>
      </c>
      <c r="B92" s="27">
        <v>2768.915</v>
      </c>
      <c r="C92" s="27">
        <v>3000</v>
      </c>
      <c r="D92" s="27" t="s">
        <v>99</v>
      </c>
    </row>
    <row r="93" spans="1:4" s="71" customFormat="1" ht="15">
      <c r="A93" s="113" t="s">
        <v>148</v>
      </c>
      <c r="B93" s="139">
        <f>SUM(B94:B97)</f>
        <v>11209.775</v>
      </c>
      <c r="C93" s="139">
        <f>SUM(C94:C97)</f>
        <v>26030.785</v>
      </c>
      <c r="D93" s="139">
        <f>SUM(D94:D97)</f>
        <v>28000</v>
      </c>
    </row>
    <row r="94" spans="1:4" ht="15">
      <c r="A94" s="28" t="s">
        <v>347</v>
      </c>
      <c r="B94" s="32">
        <v>8000</v>
      </c>
      <c r="C94" s="32">
        <v>22000</v>
      </c>
      <c r="D94" s="32">
        <v>24000</v>
      </c>
    </row>
    <row r="95" spans="1:4" ht="15">
      <c r="A95" s="28" t="s">
        <v>219</v>
      </c>
      <c r="B95" s="32">
        <v>3000</v>
      </c>
      <c r="C95" s="32">
        <v>4000</v>
      </c>
      <c r="D95" s="32">
        <v>4000</v>
      </c>
    </row>
    <row r="96" spans="1:4" ht="15">
      <c r="A96" s="90" t="s">
        <v>293</v>
      </c>
      <c r="B96" s="32">
        <v>129.775</v>
      </c>
      <c r="C96" s="32">
        <v>30.785</v>
      </c>
      <c r="D96" s="79" t="s">
        <v>99</v>
      </c>
    </row>
    <row r="97" spans="1:4" ht="15">
      <c r="A97" s="77" t="s">
        <v>294</v>
      </c>
      <c r="B97" s="32">
        <v>80</v>
      </c>
      <c r="C97" s="32">
        <v>0</v>
      </c>
      <c r="D97" s="32">
        <v>0</v>
      </c>
    </row>
    <row r="98" spans="1:4" s="71" customFormat="1" ht="15">
      <c r="A98" s="132" t="s">
        <v>153</v>
      </c>
      <c r="B98" s="128">
        <f>SUM(B99:B106)</f>
        <v>7236.192</v>
      </c>
      <c r="C98" s="128">
        <f>SUM(C99:C106)</f>
        <v>6839.738</v>
      </c>
      <c r="D98" s="128">
        <f>SUM(D99:D106)</f>
        <v>6839.738</v>
      </c>
    </row>
    <row r="99" spans="1:4" s="71" customFormat="1" ht="15">
      <c r="A99" s="114" t="s">
        <v>295</v>
      </c>
      <c r="B99" s="27">
        <v>2922.92</v>
      </c>
      <c r="C99" s="27">
        <v>2922.92</v>
      </c>
      <c r="D99" s="27">
        <v>2922.92</v>
      </c>
    </row>
    <row r="100" spans="1:4" s="71" customFormat="1" ht="15">
      <c r="A100" s="114" t="s">
        <v>296</v>
      </c>
      <c r="B100" s="62">
        <v>1790</v>
      </c>
      <c r="C100" s="62">
        <v>1605</v>
      </c>
      <c r="D100" s="62">
        <v>1605</v>
      </c>
    </row>
    <row r="101" spans="1:4" s="71" customFormat="1" ht="15">
      <c r="A101" s="114" t="s">
        <v>187</v>
      </c>
      <c r="B101" s="76">
        <v>1120</v>
      </c>
      <c r="C101" s="76">
        <v>1120</v>
      </c>
      <c r="D101" s="76">
        <v>1120</v>
      </c>
    </row>
    <row r="102" spans="1:4" s="71" customFormat="1" ht="15">
      <c r="A102" s="114" t="s">
        <v>297</v>
      </c>
      <c r="B102" s="76">
        <v>971.269</v>
      </c>
      <c r="C102" s="76">
        <v>971.269</v>
      </c>
      <c r="D102" s="76">
        <v>971.269</v>
      </c>
    </row>
    <row r="103" spans="1:4" s="71" customFormat="1" ht="15">
      <c r="A103" s="122" t="s">
        <v>298</v>
      </c>
      <c r="B103" s="76">
        <v>211.454</v>
      </c>
      <c r="C103" s="76">
        <v>0</v>
      </c>
      <c r="D103" s="76">
        <v>0</v>
      </c>
    </row>
    <row r="104" spans="1:4" s="71" customFormat="1" ht="15">
      <c r="A104" s="114" t="s">
        <v>299</v>
      </c>
      <c r="B104" s="76">
        <v>110.549</v>
      </c>
      <c r="C104" s="76">
        <v>110.549</v>
      </c>
      <c r="D104" s="76">
        <v>110.549</v>
      </c>
    </row>
    <row r="105" spans="1:4" s="71" customFormat="1" ht="15">
      <c r="A105" s="122" t="s">
        <v>343</v>
      </c>
      <c r="B105" s="27">
        <v>90</v>
      </c>
      <c r="C105" s="27">
        <v>90</v>
      </c>
      <c r="D105" s="27">
        <v>90</v>
      </c>
    </row>
    <row r="106" spans="1:4" ht="15">
      <c r="A106" s="114" t="s">
        <v>188</v>
      </c>
      <c r="B106" s="76">
        <v>20</v>
      </c>
      <c r="C106" s="76">
        <v>20</v>
      </c>
      <c r="D106" s="76">
        <v>20</v>
      </c>
    </row>
    <row r="107" spans="1:4" s="71" customFormat="1" ht="15">
      <c r="A107" s="113" t="s">
        <v>189</v>
      </c>
      <c r="B107" s="128">
        <f>SUM(B108:B112)</f>
        <v>1115</v>
      </c>
      <c r="C107" s="128">
        <f>SUM(C108:C112)</f>
        <v>2107.3</v>
      </c>
      <c r="D107" s="128">
        <f>SUM(D108:D112)</f>
        <v>2131</v>
      </c>
    </row>
    <row r="108" spans="1:4" ht="15">
      <c r="A108" s="74" t="s">
        <v>300</v>
      </c>
      <c r="B108" s="27">
        <v>365</v>
      </c>
      <c r="C108" s="27">
        <v>890.3</v>
      </c>
      <c r="D108" s="27">
        <v>914</v>
      </c>
    </row>
    <row r="109" spans="1:4" ht="15">
      <c r="A109" s="140" t="s">
        <v>301</v>
      </c>
      <c r="B109" s="78">
        <v>350</v>
      </c>
      <c r="C109" s="78">
        <v>350</v>
      </c>
      <c r="D109" s="78">
        <v>350</v>
      </c>
    </row>
    <row r="110" spans="1:4" ht="15">
      <c r="A110" s="138" t="s">
        <v>190</v>
      </c>
      <c r="B110" s="131">
        <v>200</v>
      </c>
      <c r="C110" s="131">
        <v>200</v>
      </c>
      <c r="D110" s="131">
        <v>200</v>
      </c>
    </row>
    <row r="111" spans="1:4" ht="15">
      <c r="A111" s="140" t="s">
        <v>388</v>
      </c>
      <c r="B111" s="78">
        <v>100</v>
      </c>
      <c r="C111" s="78">
        <v>100</v>
      </c>
      <c r="D111" s="78">
        <v>100</v>
      </c>
    </row>
    <row r="112" spans="1:4" ht="15" customHeight="1">
      <c r="A112" s="74" t="s">
        <v>302</v>
      </c>
      <c r="B112" s="27">
        <v>100</v>
      </c>
      <c r="C112" s="27">
        <v>567</v>
      </c>
      <c r="D112" s="42">
        <v>567</v>
      </c>
    </row>
    <row r="113" spans="1:4" s="71" customFormat="1" ht="15">
      <c r="A113" s="127" t="s">
        <v>157</v>
      </c>
      <c r="B113" s="128">
        <f>SUM(B114:B114)</f>
        <v>201</v>
      </c>
      <c r="C113" s="128">
        <f>SUM(C114:C114)</f>
        <v>201</v>
      </c>
      <c r="D113" s="128">
        <f>SUM(D114:D114)</f>
        <v>201</v>
      </c>
    </row>
    <row r="114" spans="1:4" ht="15">
      <c r="A114" s="74" t="s">
        <v>303</v>
      </c>
      <c r="B114" s="27">
        <v>201</v>
      </c>
      <c r="C114" s="27">
        <v>201</v>
      </c>
      <c r="D114" s="27">
        <v>201</v>
      </c>
    </row>
    <row r="115" spans="1:4" s="71" customFormat="1" ht="15">
      <c r="A115" s="127" t="s">
        <v>304</v>
      </c>
      <c r="B115" s="139">
        <f>SUM(B116:B116)</f>
        <v>116200</v>
      </c>
      <c r="C115" s="139">
        <f>SUM(C116:C116)</f>
        <v>0</v>
      </c>
      <c r="D115" s="139">
        <f>SUM(D116:D116)</f>
        <v>0</v>
      </c>
    </row>
    <row r="116" spans="1:4" s="71" customFormat="1" ht="15">
      <c r="A116" s="137" t="s">
        <v>349</v>
      </c>
      <c r="B116" s="76">
        <v>116200</v>
      </c>
      <c r="C116" s="62">
        <v>0</v>
      </c>
      <c r="D116" s="141">
        <v>0</v>
      </c>
    </row>
    <row r="117" spans="1:4" s="71" customFormat="1" ht="15">
      <c r="A117" s="127" t="s">
        <v>305</v>
      </c>
      <c r="B117" s="128">
        <f>SUM(B118)</f>
        <v>28000</v>
      </c>
      <c r="C117" s="128">
        <f>SUM(C118)</f>
        <v>0</v>
      </c>
      <c r="D117" s="128">
        <f>SUM(D118)</f>
        <v>0</v>
      </c>
    </row>
    <row r="118" spans="1:4" s="71" customFormat="1" ht="15">
      <c r="A118" s="110" t="s">
        <v>306</v>
      </c>
      <c r="B118" s="142">
        <v>28000</v>
      </c>
      <c r="C118" s="142">
        <v>0</v>
      </c>
      <c r="D118" s="142">
        <v>0</v>
      </c>
    </row>
    <row r="119" spans="1:4" s="71" customFormat="1" ht="15">
      <c r="A119" s="127" t="s">
        <v>307</v>
      </c>
      <c r="B119" s="29">
        <f>SUM(B120)</f>
        <v>0</v>
      </c>
      <c r="C119" s="29">
        <f>SUM(C120)</f>
        <v>0</v>
      </c>
      <c r="D119" s="29">
        <f>SUM(D120)</f>
        <v>0</v>
      </c>
    </row>
    <row r="120" spans="1:4" s="71" customFormat="1" ht="15">
      <c r="A120" s="46" t="s">
        <v>308</v>
      </c>
      <c r="B120" s="143" t="s">
        <v>99</v>
      </c>
      <c r="C120" s="143">
        <v>0</v>
      </c>
      <c r="D120" s="143">
        <v>0</v>
      </c>
    </row>
    <row r="121" spans="1:4" ht="15">
      <c r="A121" s="144" t="s">
        <v>309</v>
      </c>
      <c r="B121" s="145">
        <f>B93+B113+B107+B63+B98+B90+B59+B28+B4</f>
        <v>1303435.22934</v>
      </c>
      <c r="C121" s="145">
        <f>C93+C113+C107+C63+C98+C90+C59+C28+C4</f>
        <v>1366901.012</v>
      </c>
      <c r="D121" s="145">
        <f>D93+D113+D107+D63+D98+D90+D59+D28+D4</f>
        <v>1231568.183</v>
      </c>
    </row>
    <row r="122" spans="1:4" ht="15">
      <c r="A122" s="146" t="s">
        <v>310</v>
      </c>
      <c r="B122" s="31">
        <f>B121-B32-B33-B34-3040.317</f>
        <v>1267994.91234</v>
      </c>
      <c r="C122" s="119"/>
      <c r="D122" s="119"/>
    </row>
    <row r="123" spans="1:4" ht="15">
      <c r="A123" s="147" t="s">
        <v>311</v>
      </c>
      <c r="B123" s="128">
        <f>B115+B117</f>
        <v>144200</v>
      </c>
      <c r="C123" s="128"/>
      <c r="D123" s="128"/>
    </row>
    <row r="124" spans="1:4" ht="15">
      <c r="A124" s="148" t="s">
        <v>312</v>
      </c>
      <c r="B124" s="149">
        <f>B119</f>
        <v>0</v>
      </c>
      <c r="C124" s="149"/>
      <c r="D124" s="14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4"/>
  <sheetViews>
    <sheetView zoomScale="70" zoomScaleNormal="70" zoomScalePageLayoutView="0" workbookViewId="0" topLeftCell="A1">
      <selection activeCell="S1" sqref="R1:S65536"/>
    </sheetView>
  </sheetViews>
  <sheetFormatPr defaultColWidth="2.4453125" defaultRowHeight="15"/>
  <cols>
    <col min="1" max="1" width="27.21484375" style="7" customWidth="1"/>
    <col min="2" max="2" width="17.6640625" style="7" customWidth="1"/>
    <col min="3" max="4" width="10.10546875" style="7" customWidth="1"/>
    <col min="5" max="5" width="18.88671875" style="7" customWidth="1"/>
    <col min="6" max="6" width="12.88671875" style="7" customWidth="1"/>
    <col min="7" max="7" width="11.10546875" style="7" customWidth="1"/>
    <col min="8" max="8" width="12.88671875" style="7" customWidth="1"/>
    <col min="9" max="11" width="11.88671875" style="7" customWidth="1"/>
    <col min="12" max="12" width="15.4453125" style="7" customWidth="1"/>
    <col min="13" max="13" width="14.88671875" style="7" customWidth="1"/>
    <col min="14" max="14" width="17.6640625" style="7" customWidth="1"/>
    <col min="15" max="15" width="13.4453125" style="7" customWidth="1"/>
    <col min="16" max="16" width="14.88671875" style="7" customWidth="1"/>
    <col min="17" max="17" width="17.6640625" style="7" customWidth="1"/>
    <col min="18" max="243" width="8.88671875" style="7" customWidth="1"/>
    <col min="244" max="244" width="3.21484375" style="7" customWidth="1"/>
    <col min="245" max="245" width="18.21484375" style="7" customWidth="1"/>
    <col min="246" max="246" width="2.6640625" style="7" customWidth="1"/>
    <col min="247" max="248" width="15.10546875" style="7" customWidth="1"/>
    <col min="249" max="16384" width="2.4453125" style="7" customWidth="1"/>
  </cols>
  <sheetData>
    <row r="1" ht="21" customHeight="1">
      <c r="A1" s="164" t="s">
        <v>206</v>
      </c>
    </row>
    <row r="2" spans="1:17" ht="21" customHeight="1">
      <c r="A2" s="34" t="s">
        <v>102</v>
      </c>
      <c r="B2" s="165"/>
      <c r="C2" s="165"/>
      <c r="D2" s="165"/>
      <c r="E2" s="165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66"/>
    </row>
    <row r="3" spans="1:18" s="15" customFormat="1" ht="78" customHeight="1">
      <c r="A3" s="167" t="s">
        <v>23</v>
      </c>
      <c r="B3" s="73" t="s">
        <v>203</v>
      </c>
      <c r="C3" s="73" t="s">
        <v>96</v>
      </c>
      <c r="D3" s="73" t="s">
        <v>207</v>
      </c>
      <c r="E3" s="73" t="s">
        <v>360</v>
      </c>
      <c r="F3" s="73" t="s">
        <v>361</v>
      </c>
      <c r="G3" s="73" t="s">
        <v>362</v>
      </c>
      <c r="H3" s="73" t="s">
        <v>363</v>
      </c>
      <c r="I3" s="73" t="s">
        <v>364</v>
      </c>
      <c r="J3" s="73" t="s">
        <v>98</v>
      </c>
      <c r="K3" s="73" t="s">
        <v>365</v>
      </c>
      <c r="L3" s="73" t="s">
        <v>366</v>
      </c>
      <c r="M3" s="73" t="s">
        <v>367</v>
      </c>
      <c r="N3" s="73" t="s">
        <v>368</v>
      </c>
      <c r="O3" s="73" t="s">
        <v>369</v>
      </c>
      <c r="P3" s="73" t="s">
        <v>97</v>
      </c>
      <c r="Q3" s="73" t="s">
        <v>370</v>
      </c>
      <c r="R3" s="36"/>
    </row>
    <row r="4" spans="1:18" ht="15">
      <c r="A4" s="168" t="s">
        <v>7</v>
      </c>
      <c r="B4" s="168">
        <v>114551252</v>
      </c>
      <c r="C4" s="168">
        <v>-60826</v>
      </c>
      <c r="D4" s="168">
        <v>0</v>
      </c>
      <c r="E4" s="168">
        <v>9319398</v>
      </c>
      <c r="F4" s="168">
        <v>-38035</v>
      </c>
      <c r="G4" s="168">
        <v>-77608</v>
      </c>
      <c r="H4" s="168">
        <v>-248267</v>
      </c>
      <c r="I4" s="168">
        <v>82711</v>
      </c>
      <c r="J4" s="168">
        <v>-36975</v>
      </c>
      <c r="K4" s="168">
        <v>-5573</v>
      </c>
      <c r="L4" s="168">
        <v>110138</v>
      </c>
      <c r="M4" s="168">
        <v>-4658</v>
      </c>
      <c r="N4" s="168">
        <v>9101131</v>
      </c>
      <c r="O4" s="169">
        <v>0.07949250708526492</v>
      </c>
      <c r="P4" s="169">
        <v>0.079171</v>
      </c>
      <c r="Q4" s="170">
        <v>-0.0003215070852649188</v>
      </c>
      <c r="R4" s="37"/>
    </row>
    <row r="5" spans="1:18" ht="15">
      <c r="A5" s="168" t="s">
        <v>0</v>
      </c>
      <c r="B5" s="168">
        <v>213214471</v>
      </c>
      <c r="C5" s="168">
        <v>-374654</v>
      </c>
      <c r="D5" s="168">
        <v>176983</v>
      </c>
      <c r="E5" s="168">
        <v>16648838</v>
      </c>
      <c r="F5" s="168">
        <v>58029</v>
      </c>
      <c r="G5" s="168">
        <v>-187245</v>
      </c>
      <c r="H5" s="168">
        <v>-225491</v>
      </c>
      <c r="I5" s="168">
        <v>-1666704</v>
      </c>
      <c r="J5" s="168">
        <v>-58943</v>
      </c>
      <c r="K5" s="168">
        <v>-9358</v>
      </c>
      <c r="L5" s="168">
        <v>490665</v>
      </c>
      <c r="M5" s="168">
        <v>5701</v>
      </c>
      <c r="N5" s="168">
        <v>15055492</v>
      </c>
      <c r="O5" s="169">
        <v>0.07067748647055068</v>
      </c>
      <c r="P5" s="169">
        <v>0.069601</v>
      </c>
      <c r="Q5" s="170">
        <v>-0.0010764864705506832</v>
      </c>
      <c r="R5" s="37"/>
    </row>
    <row r="6" spans="1:18" ht="15">
      <c r="A6" s="168" t="s">
        <v>1</v>
      </c>
      <c r="B6" s="168">
        <v>183311104</v>
      </c>
      <c r="C6" s="168">
        <v>296761</v>
      </c>
      <c r="D6" s="168">
        <v>1306870</v>
      </c>
      <c r="E6" s="168">
        <v>14871164</v>
      </c>
      <c r="F6" s="168">
        <v>-102600</v>
      </c>
      <c r="G6" s="168">
        <v>-505106</v>
      </c>
      <c r="H6" s="168">
        <v>-64849</v>
      </c>
      <c r="I6" s="168">
        <v>-706589</v>
      </c>
      <c r="J6" s="168">
        <v>-16957</v>
      </c>
      <c r="K6" s="168">
        <v>-58085</v>
      </c>
      <c r="L6" s="168">
        <v>255589</v>
      </c>
      <c r="M6" s="168">
        <v>5106</v>
      </c>
      <c r="N6" s="168">
        <v>13677673</v>
      </c>
      <c r="O6" s="169">
        <v>0.0739674585694861</v>
      </c>
      <c r="P6" s="169">
        <v>0.072996</v>
      </c>
      <c r="Q6" s="170">
        <v>-0.0009714585694860917</v>
      </c>
      <c r="R6" s="37"/>
    </row>
    <row r="7" spans="1:18" ht="15">
      <c r="A7" s="168" t="s">
        <v>8</v>
      </c>
      <c r="B7" s="168">
        <v>173640218</v>
      </c>
      <c r="C7" s="168">
        <v>-44062</v>
      </c>
      <c r="D7" s="168">
        <v>0</v>
      </c>
      <c r="E7" s="168">
        <v>13429038</v>
      </c>
      <c r="F7" s="168">
        <v>28361</v>
      </c>
      <c r="G7" s="168">
        <v>189233</v>
      </c>
      <c r="H7" s="168">
        <v>-157815</v>
      </c>
      <c r="I7" s="168">
        <v>720159</v>
      </c>
      <c r="J7" s="168">
        <v>231390</v>
      </c>
      <c r="K7" s="168">
        <v>-15450</v>
      </c>
      <c r="L7" s="168">
        <v>-141596</v>
      </c>
      <c r="M7" s="168">
        <v>-6029</v>
      </c>
      <c r="N7" s="168">
        <v>14277291</v>
      </c>
      <c r="O7" s="169">
        <v>0.08224428080077995</v>
      </c>
      <c r="P7" s="169">
        <v>0.082231</v>
      </c>
      <c r="Q7" s="170">
        <v>-1.3280800779946755E-05</v>
      </c>
      <c r="R7" s="37"/>
    </row>
    <row r="8" spans="1:18" ht="15">
      <c r="A8" s="168" t="s">
        <v>9</v>
      </c>
      <c r="B8" s="168">
        <v>232178503</v>
      </c>
      <c r="C8" s="168">
        <v>157665</v>
      </c>
      <c r="D8" s="168">
        <v>0</v>
      </c>
      <c r="E8" s="168">
        <v>19002127</v>
      </c>
      <c r="F8" s="168">
        <v>-128369</v>
      </c>
      <c r="G8" s="168">
        <v>28391</v>
      </c>
      <c r="H8" s="168">
        <v>443142</v>
      </c>
      <c r="I8" s="168">
        <v>95098</v>
      </c>
      <c r="J8" s="168">
        <v>7337</v>
      </c>
      <c r="K8" s="168">
        <v>-2492</v>
      </c>
      <c r="L8" s="168">
        <v>-118670</v>
      </c>
      <c r="M8" s="168">
        <v>-7996</v>
      </c>
      <c r="N8" s="168">
        <v>19318568</v>
      </c>
      <c r="O8" s="169">
        <v>0.0831492064550191</v>
      </c>
      <c r="P8" s="169">
        <v>0.083544</v>
      </c>
      <c r="Q8" s="170">
        <v>0.00039479354498089814</v>
      </c>
      <c r="R8" s="37"/>
    </row>
    <row r="9" spans="1:18" ht="15">
      <c r="A9" s="168" t="s">
        <v>10</v>
      </c>
      <c r="B9" s="168">
        <v>207063782</v>
      </c>
      <c r="C9" s="168">
        <v>215313</v>
      </c>
      <c r="D9" s="168">
        <v>0</v>
      </c>
      <c r="E9" s="168">
        <v>16804459</v>
      </c>
      <c r="F9" s="168">
        <v>-40597</v>
      </c>
      <c r="G9" s="168">
        <v>-103650</v>
      </c>
      <c r="H9" s="168">
        <v>194129</v>
      </c>
      <c r="I9" s="168">
        <v>153177</v>
      </c>
      <c r="J9" s="168">
        <v>345064</v>
      </c>
      <c r="K9" s="168">
        <v>-16624</v>
      </c>
      <c r="L9" s="168">
        <v>-103263</v>
      </c>
      <c r="M9" s="168">
        <v>8811</v>
      </c>
      <c r="N9" s="168">
        <v>17241506</v>
      </c>
      <c r="O9" s="169">
        <v>0.08318014896774804</v>
      </c>
      <c r="P9" s="169">
        <v>0.083663</v>
      </c>
      <c r="Q9" s="170">
        <v>0.00048285103225195747</v>
      </c>
      <c r="R9" s="37"/>
    </row>
    <row r="10" spans="1:18" ht="15">
      <c r="A10" s="168" t="s">
        <v>2</v>
      </c>
      <c r="B10" s="168">
        <v>210261007</v>
      </c>
      <c r="C10" s="168">
        <v>-170817</v>
      </c>
      <c r="D10" s="168">
        <v>0</v>
      </c>
      <c r="E10" s="168">
        <v>17571393</v>
      </c>
      <c r="F10" s="168">
        <v>-165913</v>
      </c>
      <c r="G10" s="168">
        <v>-329562</v>
      </c>
      <c r="H10" s="168">
        <v>327645</v>
      </c>
      <c r="I10" s="168">
        <v>729944</v>
      </c>
      <c r="J10" s="168">
        <v>-90584</v>
      </c>
      <c r="K10" s="168">
        <v>-59151</v>
      </c>
      <c r="L10" s="168">
        <v>450602</v>
      </c>
      <c r="M10" s="168">
        <v>-8180</v>
      </c>
      <c r="N10" s="168">
        <v>18426194</v>
      </c>
      <c r="O10" s="169">
        <v>0.08770611326497443</v>
      </c>
      <c r="P10" s="169">
        <v>0.087096</v>
      </c>
      <c r="Q10" s="170">
        <v>-0.0006101132649744267</v>
      </c>
      <c r="R10" s="37"/>
    </row>
    <row r="11" spans="1:18" ht="15">
      <c r="A11" s="168" t="s">
        <v>3</v>
      </c>
      <c r="B11" s="168">
        <v>119421076</v>
      </c>
      <c r="C11" s="168">
        <v>-183304</v>
      </c>
      <c r="D11" s="168">
        <v>0</v>
      </c>
      <c r="E11" s="168">
        <v>9596861</v>
      </c>
      <c r="F11" s="168">
        <v>-45891</v>
      </c>
      <c r="G11" s="168">
        <v>-69591</v>
      </c>
      <c r="H11" s="168">
        <v>135314</v>
      </c>
      <c r="I11" s="168">
        <v>54475</v>
      </c>
      <c r="J11" s="168">
        <v>103383</v>
      </c>
      <c r="K11" s="168">
        <v>-29218</v>
      </c>
      <c r="L11" s="168">
        <v>205717</v>
      </c>
      <c r="M11" s="168">
        <v>24445</v>
      </c>
      <c r="N11" s="168">
        <v>9975495</v>
      </c>
      <c r="O11" s="169">
        <v>0.08366052830977083</v>
      </c>
      <c r="P11" s="169">
        <v>0.082287</v>
      </c>
      <c r="Q11" s="170">
        <v>-0.0013735283097708328</v>
      </c>
      <c r="R11" s="37"/>
    </row>
    <row r="12" spans="1:18" ht="15">
      <c r="A12" s="168" t="s">
        <v>11</v>
      </c>
      <c r="B12" s="168">
        <v>196257169</v>
      </c>
      <c r="C12" s="168">
        <v>519211</v>
      </c>
      <c r="D12" s="168">
        <v>0</v>
      </c>
      <c r="E12" s="168">
        <v>16252395</v>
      </c>
      <c r="F12" s="168">
        <v>-124793</v>
      </c>
      <c r="G12" s="168">
        <v>161378</v>
      </c>
      <c r="H12" s="168">
        <v>-258472</v>
      </c>
      <c r="I12" s="168">
        <v>-268712</v>
      </c>
      <c r="J12" s="168">
        <v>-275280</v>
      </c>
      <c r="K12" s="168">
        <v>-12623</v>
      </c>
      <c r="L12" s="168">
        <v>197961</v>
      </c>
      <c r="M12" s="168">
        <v>3164</v>
      </c>
      <c r="N12" s="168">
        <v>15675018</v>
      </c>
      <c r="O12" s="169">
        <v>0.07965904241149269</v>
      </c>
      <c r="P12" s="169">
        <v>0.079475</v>
      </c>
      <c r="Q12" s="170">
        <v>-0.00018404241149268252</v>
      </c>
      <c r="R12" s="37"/>
    </row>
    <row r="13" spans="1:18" ht="15">
      <c r="A13" s="168" t="s">
        <v>12</v>
      </c>
      <c r="B13" s="168">
        <v>311602859</v>
      </c>
      <c r="C13" s="168">
        <v>-17818</v>
      </c>
      <c r="D13" s="168">
        <v>0</v>
      </c>
      <c r="E13" s="168">
        <v>24721864</v>
      </c>
      <c r="F13" s="168">
        <v>20506</v>
      </c>
      <c r="G13" s="168">
        <v>326522</v>
      </c>
      <c r="H13" s="168">
        <v>249985</v>
      </c>
      <c r="I13" s="168">
        <v>683696</v>
      </c>
      <c r="J13" s="168">
        <v>299356</v>
      </c>
      <c r="K13" s="168">
        <v>-5965</v>
      </c>
      <c r="L13" s="168">
        <v>-14457</v>
      </c>
      <c r="M13" s="168">
        <v>37682</v>
      </c>
      <c r="N13" s="168">
        <v>26319189</v>
      </c>
      <c r="O13" s="169">
        <v>0.08446871812437234</v>
      </c>
      <c r="P13" s="169">
        <v>0.084832</v>
      </c>
      <c r="Q13" s="170">
        <v>0.0003632818756276607</v>
      </c>
      <c r="R13" s="37"/>
    </row>
    <row r="14" spans="1:18" ht="15">
      <c r="A14" s="168" t="s">
        <v>13</v>
      </c>
      <c r="B14" s="168">
        <v>386592176</v>
      </c>
      <c r="C14" s="168">
        <v>260308</v>
      </c>
      <c r="D14" s="168">
        <v>1556464</v>
      </c>
      <c r="E14" s="168">
        <v>30571305</v>
      </c>
      <c r="F14" s="168">
        <v>39553</v>
      </c>
      <c r="G14" s="168">
        <v>318816</v>
      </c>
      <c r="H14" s="168">
        <v>-296734</v>
      </c>
      <c r="I14" s="168">
        <v>-1488478</v>
      </c>
      <c r="J14" s="168">
        <v>-78149</v>
      </c>
      <c r="K14" s="168">
        <v>4290</v>
      </c>
      <c r="L14" s="168">
        <v>339189</v>
      </c>
      <c r="M14" s="168">
        <v>-39620</v>
      </c>
      <c r="N14" s="168">
        <v>29370172</v>
      </c>
      <c r="O14" s="169">
        <v>0.07561662044922816</v>
      </c>
      <c r="P14" s="169">
        <v>0.075605</v>
      </c>
      <c r="Q14" s="170">
        <v>-1.1620449228158525E-05</v>
      </c>
      <c r="R14" s="37"/>
    </row>
    <row r="15" spans="1:18" ht="15">
      <c r="A15" s="168" t="s">
        <v>14</v>
      </c>
      <c r="B15" s="168">
        <v>258072577</v>
      </c>
      <c r="C15" s="168">
        <v>101862</v>
      </c>
      <c r="D15" s="168">
        <v>0</v>
      </c>
      <c r="E15" s="168">
        <v>18908293</v>
      </c>
      <c r="F15" s="168">
        <v>202159</v>
      </c>
      <c r="G15" s="168">
        <v>-731160</v>
      </c>
      <c r="H15" s="168">
        <v>-235460</v>
      </c>
      <c r="I15" s="168">
        <v>675183</v>
      </c>
      <c r="J15" s="168">
        <v>-423144</v>
      </c>
      <c r="K15" s="168">
        <v>-20914</v>
      </c>
      <c r="L15" s="168">
        <v>-183833</v>
      </c>
      <c r="M15" s="168">
        <v>24457</v>
      </c>
      <c r="N15" s="168">
        <v>18215581</v>
      </c>
      <c r="O15" s="169">
        <v>0.0705553232556845</v>
      </c>
      <c r="P15" s="169">
        <v>0.070584</v>
      </c>
      <c r="Q15" s="170">
        <v>2.86767443154895E-05</v>
      </c>
      <c r="R15" s="37"/>
    </row>
    <row r="16" spans="1:18" ht="15">
      <c r="A16" s="168" t="s">
        <v>15</v>
      </c>
      <c r="B16" s="168">
        <v>232367957</v>
      </c>
      <c r="C16" s="168">
        <v>-258912</v>
      </c>
      <c r="D16" s="168">
        <v>0</v>
      </c>
      <c r="E16" s="168">
        <v>18168240</v>
      </c>
      <c r="F16" s="168">
        <v>22028</v>
      </c>
      <c r="G16" s="168">
        <v>-532105</v>
      </c>
      <c r="H16" s="168">
        <v>107815</v>
      </c>
      <c r="I16" s="168">
        <v>472734</v>
      </c>
      <c r="J16" s="168">
        <v>-366377</v>
      </c>
      <c r="K16" s="168">
        <v>-4640</v>
      </c>
      <c r="L16" s="168">
        <v>-140889</v>
      </c>
      <c r="M16" s="168">
        <v>17439</v>
      </c>
      <c r="N16" s="168">
        <v>17744245</v>
      </c>
      <c r="O16" s="169">
        <v>0.07644788250281241</v>
      </c>
      <c r="P16" s="169">
        <v>0.076627</v>
      </c>
      <c r="Q16" s="170">
        <v>0.00017911749718758918</v>
      </c>
      <c r="R16" s="37"/>
    </row>
    <row r="17" spans="1:18" ht="15">
      <c r="A17" s="168" t="s">
        <v>16</v>
      </c>
      <c r="B17" s="168">
        <v>186015128</v>
      </c>
      <c r="C17" s="168">
        <v>-84332</v>
      </c>
      <c r="D17" s="168">
        <v>0</v>
      </c>
      <c r="E17" s="168">
        <v>16495475</v>
      </c>
      <c r="F17" s="168">
        <v>-250606</v>
      </c>
      <c r="G17" s="168">
        <v>516</v>
      </c>
      <c r="H17" s="168">
        <v>6274</v>
      </c>
      <c r="I17" s="168">
        <v>207068</v>
      </c>
      <c r="J17" s="168">
        <v>222575</v>
      </c>
      <c r="K17" s="168">
        <v>-28758</v>
      </c>
      <c r="L17" s="168">
        <v>-235703</v>
      </c>
      <c r="M17" s="168">
        <v>21582</v>
      </c>
      <c r="N17" s="168">
        <v>16438423</v>
      </c>
      <c r="O17" s="169">
        <v>0.08841151306639917</v>
      </c>
      <c r="P17" s="169">
        <v>0.089303</v>
      </c>
      <c r="Q17" s="170">
        <v>0.0008914869336008185</v>
      </c>
      <c r="R17" s="37"/>
    </row>
    <row r="18" spans="1:18" ht="15">
      <c r="A18" s="168" t="s">
        <v>4</v>
      </c>
      <c r="B18" s="168">
        <v>441440703</v>
      </c>
      <c r="C18" s="168">
        <v>155619</v>
      </c>
      <c r="D18" s="168">
        <v>0</v>
      </c>
      <c r="E18" s="168">
        <v>32001705</v>
      </c>
      <c r="F18" s="168">
        <v>426870</v>
      </c>
      <c r="G18" s="168">
        <v>-873580</v>
      </c>
      <c r="H18" s="168">
        <v>-1042700</v>
      </c>
      <c r="I18" s="168">
        <v>-197008</v>
      </c>
      <c r="J18" s="168">
        <v>-296895</v>
      </c>
      <c r="K18" s="168">
        <v>-8173</v>
      </c>
      <c r="L18" s="168">
        <v>-528096</v>
      </c>
      <c r="M18" s="168">
        <v>-35169</v>
      </c>
      <c r="N18" s="168">
        <v>29446954</v>
      </c>
      <c r="O18" s="169">
        <v>0.06668296933868031</v>
      </c>
      <c r="P18" s="169">
        <v>0.06624</v>
      </c>
      <c r="Q18" s="170">
        <v>-0.0004429693386803213</v>
      </c>
      <c r="R18" s="37"/>
    </row>
    <row r="19" spans="1:18" ht="15">
      <c r="A19" s="168" t="s">
        <v>17</v>
      </c>
      <c r="B19" s="168">
        <v>110617318</v>
      </c>
      <c r="C19" s="168">
        <v>86820</v>
      </c>
      <c r="D19" s="168">
        <v>0</v>
      </c>
      <c r="E19" s="168">
        <v>7950865</v>
      </c>
      <c r="F19" s="168">
        <v>116242</v>
      </c>
      <c r="G19" s="168">
        <v>322833</v>
      </c>
      <c r="H19" s="168">
        <v>-105925</v>
      </c>
      <c r="I19" s="168">
        <v>-276463</v>
      </c>
      <c r="J19" s="168">
        <v>-68395</v>
      </c>
      <c r="K19" s="168">
        <v>-2240</v>
      </c>
      <c r="L19" s="168">
        <v>-119679</v>
      </c>
      <c r="M19" s="168">
        <v>-22098</v>
      </c>
      <c r="N19" s="168">
        <v>7795140</v>
      </c>
      <c r="O19" s="169">
        <v>0.07041417006471791</v>
      </c>
      <c r="P19" s="169">
        <v>0.070394</v>
      </c>
      <c r="Q19" s="170">
        <v>-2.0170064717911496E-05</v>
      </c>
      <c r="R19" s="37"/>
    </row>
    <row r="20" spans="1:18" ht="15">
      <c r="A20" s="168" t="s">
        <v>18</v>
      </c>
      <c r="B20" s="168">
        <v>317458571</v>
      </c>
      <c r="C20" s="168">
        <v>330567</v>
      </c>
      <c r="D20" s="168">
        <v>0</v>
      </c>
      <c r="E20" s="168">
        <v>23653241</v>
      </c>
      <c r="F20" s="168">
        <v>241684</v>
      </c>
      <c r="G20" s="168">
        <v>-416841</v>
      </c>
      <c r="H20" s="168">
        <v>-434314</v>
      </c>
      <c r="I20" s="168">
        <v>-722772</v>
      </c>
      <c r="J20" s="168">
        <v>39796</v>
      </c>
      <c r="K20" s="168">
        <v>-23628</v>
      </c>
      <c r="L20" s="168">
        <v>-362660</v>
      </c>
      <c r="M20" s="168">
        <v>1509</v>
      </c>
      <c r="N20" s="168">
        <v>21976015</v>
      </c>
      <c r="O20" s="169">
        <v>0.06915281981727141</v>
      </c>
      <c r="P20" s="169">
        <v>0.068666</v>
      </c>
      <c r="Q20" s="170">
        <v>-0.0004868198172714028</v>
      </c>
      <c r="R20" s="37"/>
    </row>
    <row r="21" spans="1:18" ht="15">
      <c r="A21" s="168" t="s">
        <v>5</v>
      </c>
      <c r="B21" s="168">
        <v>130796723</v>
      </c>
      <c r="C21" s="168">
        <v>260418</v>
      </c>
      <c r="D21" s="168">
        <v>0</v>
      </c>
      <c r="E21" s="168">
        <v>9121767</v>
      </c>
      <c r="F21" s="168">
        <v>138505</v>
      </c>
      <c r="G21" s="168">
        <v>160312</v>
      </c>
      <c r="H21" s="168">
        <v>-116749</v>
      </c>
      <c r="I21" s="168">
        <v>-536798</v>
      </c>
      <c r="J21" s="168">
        <v>-67264</v>
      </c>
      <c r="K21" s="168">
        <v>-11213</v>
      </c>
      <c r="L21" s="168">
        <v>42474</v>
      </c>
      <c r="M21" s="168">
        <v>-57150</v>
      </c>
      <c r="N21" s="168">
        <v>8673884</v>
      </c>
      <c r="O21" s="169">
        <v>0.06618398611335494</v>
      </c>
      <c r="P21" s="169">
        <v>0.065163</v>
      </c>
      <c r="Q21" s="170">
        <v>-0.001020986113354938</v>
      </c>
      <c r="R21" s="37"/>
    </row>
    <row r="22" spans="1:18" ht="15">
      <c r="A22" s="168" t="s">
        <v>6</v>
      </c>
      <c r="B22" s="168">
        <v>160119936</v>
      </c>
      <c r="C22" s="168">
        <v>98372</v>
      </c>
      <c r="D22" s="168">
        <v>0</v>
      </c>
      <c r="E22" s="168">
        <v>12216300</v>
      </c>
      <c r="F22" s="168">
        <v>72824</v>
      </c>
      <c r="G22" s="168">
        <v>-260717</v>
      </c>
      <c r="H22" s="168">
        <v>262186</v>
      </c>
      <c r="I22" s="168">
        <v>-7897</v>
      </c>
      <c r="J22" s="168">
        <v>-38535</v>
      </c>
      <c r="K22" s="168">
        <v>9473</v>
      </c>
      <c r="L22" s="168">
        <v>-226092</v>
      </c>
      <c r="M22" s="168">
        <v>-12426</v>
      </c>
      <c r="N22" s="168">
        <v>12015116</v>
      </c>
      <c r="O22" s="169">
        <v>0.0749921538305098</v>
      </c>
      <c r="P22" s="169">
        <v>0.074928</v>
      </c>
      <c r="Q22" s="170">
        <v>-6.415383050981105E-05</v>
      </c>
      <c r="R22" s="37"/>
    </row>
    <row r="23" spans="1:18" ht="15">
      <c r="A23" s="168" t="s">
        <v>19</v>
      </c>
      <c r="B23" s="168">
        <v>112277536</v>
      </c>
      <c r="C23" s="168">
        <v>-257164</v>
      </c>
      <c r="D23" s="168">
        <v>0</v>
      </c>
      <c r="E23" s="168">
        <v>10665887</v>
      </c>
      <c r="F23" s="168">
        <v>-299638</v>
      </c>
      <c r="G23" s="168">
        <v>-99855</v>
      </c>
      <c r="H23" s="168">
        <v>163586</v>
      </c>
      <c r="I23" s="168">
        <v>-252152</v>
      </c>
      <c r="J23" s="168">
        <v>102718</v>
      </c>
      <c r="K23" s="168">
        <v>-6030</v>
      </c>
      <c r="L23" s="168">
        <v>178998</v>
      </c>
      <c r="M23" s="168">
        <v>9206</v>
      </c>
      <c r="N23" s="168">
        <v>10462720</v>
      </c>
      <c r="O23" s="169">
        <v>0.09340015403626761</v>
      </c>
      <c r="P23" s="169">
        <v>0.093464</v>
      </c>
      <c r="Q23" s="170">
        <v>6.384596373239237E-05</v>
      </c>
      <c r="R23" s="37"/>
    </row>
    <row r="24" spans="1:18" ht="15">
      <c r="A24" s="168" t="s">
        <v>20</v>
      </c>
      <c r="B24" s="168">
        <v>265617141</v>
      </c>
      <c r="C24" s="168">
        <v>-115033</v>
      </c>
      <c r="D24" s="168">
        <v>0</v>
      </c>
      <c r="E24" s="168">
        <v>20658703</v>
      </c>
      <c r="F24" s="168">
        <v>57574</v>
      </c>
      <c r="G24" s="168">
        <v>1242648</v>
      </c>
      <c r="H24" s="168">
        <v>34722</v>
      </c>
      <c r="I24" s="168">
        <v>1552645</v>
      </c>
      <c r="J24" s="168">
        <v>83497</v>
      </c>
      <c r="K24" s="168">
        <v>311442</v>
      </c>
      <c r="L24" s="168">
        <v>-306453</v>
      </c>
      <c r="M24" s="168">
        <v>-296</v>
      </c>
      <c r="N24" s="168">
        <v>23634482</v>
      </c>
      <c r="O24" s="169">
        <v>0.08901805781519445</v>
      </c>
      <c r="P24" s="169">
        <v>0.089298</v>
      </c>
      <c r="Q24" s="170">
        <v>0.0002799421848055511</v>
      </c>
      <c r="R24" s="37"/>
    </row>
    <row r="25" spans="1:18" ht="15">
      <c r="A25" s="171" t="s">
        <v>21</v>
      </c>
      <c r="B25" s="171">
        <v>544725604</v>
      </c>
      <c r="C25" s="171">
        <v>-915994</v>
      </c>
      <c r="D25" s="168">
        <v>0</v>
      </c>
      <c r="E25" s="168">
        <v>44615978</v>
      </c>
      <c r="F25" s="168">
        <v>-227893</v>
      </c>
      <c r="G25" s="168">
        <v>1436371</v>
      </c>
      <c r="H25" s="168">
        <v>1261978</v>
      </c>
      <c r="I25" s="168">
        <v>696683</v>
      </c>
      <c r="J25" s="168">
        <v>382382</v>
      </c>
      <c r="K25" s="168">
        <v>-5070</v>
      </c>
      <c r="L25" s="168">
        <v>210058</v>
      </c>
      <c r="M25" s="168">
        <v>34520</v>
      </c>
      <c r="N25" s="168">
        <v>48405007</v>
      </c>
      <c r="O25" s="169">
        <v>0.08901094447374698</v>
      </c>
      <c r="P25" s="172">
        <v>0.090255</v>
      </c>
      <c r="Q25" s="173">
        <v>0.0012440555262530212</v>
      </c>
      <c r="R25" s="37"/>
    </row>
    <row r="26" spans="1:18" ht="16.5" customHeight="1">
      <c r="A26" s="174" t="s">
        <v>22</v>
      </c>
      <c r="B26" s="174">
        <v>5107602811</v>
      </c>
      <c r="C26" s="174">
        <v>0</v>
      </c>
      <c r="D26" s="174">
        <v>3040317</v>
      </c>
      <c r="E26" s="175">
        <v>403245296</v>
      </c>
      <c r="F26" s="174">
        <v>0</v>
      </c>
      <c r="G26" s="174">
        <v>0</v>
      </c>
      <c r="H26" s="174">
        <v>0</v>
      </c>
      <c r="I26" s="174">
        <v>0</v>
      </c>
      <c r="J26" s="174">
        <v>0</v>
      </c>
      <c r="K26" s="174">
        <v>0</v>
      </c>
      <c r="L26" s="174">
        <v>0</v>
      </c>
      <c r="M26" s="174">
        <v>0</v>
      </c>
      <c r="N26" s="174">
        <v>403245296</v>
      </c>
      <c r="O26" s="176">
        <v>0.07890304329619785</v>
      </c>
      <c r="P26" s="176">
        <v>0.0789030432961979</v>
      </c>
      <c r="Q26" s="176">
        <v>0</v>
      </c>
      <c r="R26" s="37"/>
    </row>
    <row r="27" spans="2:17" ht="12.75">
      <c r="B27" s="17"/>
      <c r="C27" s="17"/>
      <c r="D27" s="17"/>
      <c r="E27" s="38"/>
      <c r="F27" s="17"/>
      <c r="G27" s="17"/>
      <c r="H27" s="17"/>
      <c r="I27" s="17"/>
      <c r="J27" s="17"/>
      <c r="K27" s="18"/>
      <c r="L27" s="17"/>
      <c r="M27" s="17"/>
      <c r="N27" s="17"/>
      <c r="O27" s="17"/>
      <c r="P27" s="19"/>
      <c r="Q27" s="19"/>
    </row>
    <row r="28" spans="1:17" ht="12.75">
      <c r="A28" s="17"/>
      <c r="B28" s="40"/>
      <c r="C28" s="17"/>
      <c r="D28" s="17"/>
      <c r="E28" s="39"/>
      <c r="F28" s="18"/>
      <c r="G28" s="18"/>
      <c r="H28" s="18"/>
      <c r="I28" s="17"/>
      <c r="J28" s="18"/>
      <c r="K28" s="18"/>
      <c r="L28" s="18"/>
      <c r="M28" s="18"/>
      <c r="N28" s="17"/>
      <c r="O28" s="17"/>
      <c r="P28" s="19"/>
      <c r="Q28" s="19"/>
    </row>
    <row r="29" spans="1:17" ht="12">
      <c r="A29" s="17"/>
      <c r="B29" s="17"/>
      <c r="C29" s="17"/>
      <c r="D29" s="17"/>
      <c r="E29" s="17"/>
      <c r="F29" s="18"/>
      <c r="G29" s="18"/>
      <c r="H29" s="18"/>
      <c r="I29" s="17"/>
      <c r="J29" s="18"/>
      <c r="K29" s="18"/>
      <c r="L29" s="18"/>
      <c r="M29" s="18"/>
      <c r="N29" s="17"/>
      <c r="O29" s="17"/>
      <c r="P29" s="19"/>
      <c r="Q29" s="19"/>
    </row>
    <row r="30" spans="1:17" ht="12">
      <c r="A30" s="17"/>
      <c r="B30" s="1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7"/>
      <c r="P30" s="19"/>
      <c r="Q30" s="19"/>
    </row>
    <row r="31" spans="1:17" ht="12">
      <c r="A31" s="17"/>
      <c r="B31" s="17"/>
      <c r="C31" s="17"/>
      <c r="D31" s="17"/>
      <c r="E31" s="17"/>
      <c r="F31" s="18"/>
      <c r="G31" s="18"/>
      <c r="H31" s="18"/>
      <c r="I31" s="17"/>
      <c r="J31" s="18"/>
      <c r="K31" s="18"/>
      <c r="L31" s="18"/>
      <c r="M31" s="18"/>
      <c r="N31" s="17"/>
      <c r="O31" s="17"/>
      <c r="P31" s="19"/>
      <c r="Q31" s="19"/>
    </row>
    <row r="32" spans="1:17" ht="12">
      <c r="A32" s="17"/>
      <c r="B32" s="17"/>
      <c r="C32" s="17"/>
      <c r="D32" s="17"/>
      <c r="E32" s="17"/>
      <c r="F32" s="18"/>
      <c r="G32" s="18"/>
      <c r="H32" s="18"/>
      <c r="I32" s="17"/>
      <c r="J32" s="18"/>
      <c r="K32" s="18"/>
      <c r="L32" s="18"/>
      <c r="M32" s="18"/>
      <c r="N32" s="17"/>
      <c r="O32" s="17"/>
      <c r="P32" s="19"/>
      <c r="Q32" s="19"/>
    </row>
    <row r="33" spans="1:17" ht="12">
      <c r="A33" s="17"/>
      <c r="B33" s="17"/>
      <c r="C33" s="17"/>
      <c r="D33" s="17"/>
      <c r="E33" s="17"/>
      <c r="F33" s="18"/>
      <c r="G33" s="18"/>
      <c r="H33" s="18"/>
      <c r="I33" s="17"/>
      <c r="J33" s="18"/>
      <c r="K33" s="18"/>
      <c r="L33" s="18"/>
      <c r="M33" s="18"/>
      <c r="N33" s="17"/>
      <c r="O33" s="17"/>
      <c r="P33" s="19"/>
      <c r="Q33" s="19"/>
    </row>
    <row r="34" spans="1:17" ht="12">
      <c r="A34" s="17"/>
      <c r="B34" s="17"/>
      <c r="C34" s="17"/>
      <c r="D34" s="17"/>
      <c r="E34" s="17"/>
      <c r="F34" s="18"/>
      <c r="G34" s="18"/>
      <c r="H34" s="18"/>
      <c r="I34" s="17"/>
      <c r="J34" s="18"/>
      <c r="K34" s="18"/>
      <c r="L34" s="18"/>
      <c r="M34" s="18"/>
      <c r="N34" s="17"/>
      <c r="O34" s="17"/>
      <c r="P34" s="19"/>
      <c r="Q34" s="19"/>
    </row>
    <row r="35" spans="1:17" ht="12">
      <c r="A35" s="17"/>
      <c r="B35" s="17"/>
      <c r="C35" s="17"/>
      <c r="D35" s="17"/>
      <c r="E35" s="17"/>
      <c r="F35" s="18"/>
      <c r="G35" s="18"/>
      <c r="H35" s="18"/>
      <c r="I35" s="17"/>
      <c r="J35" s="18"/>
      <c r="K35" s="18"/>
      <c r="L35" s="18"/>
      <c r="M35" s="18"/>
      <c r="N35" s="17"/>
      <c r="O35" s="17"/>
      <c r="P35" s="19"/>
      <c r="Q35" s="19"/>
    </row>
    <row r="36" spans="1:17" ht="12">
      <c r="A36" s="17"/>
      <c r="B36" s="17"/>
      <c r="C36" s="17"/>
      <c r="D36" s="17"/>
      <c r="E36" s="17"/>
      <c r="F36" s="18"/>
      <c r="G36" s="18"/>
      <c r="H36" s="18"/>
      <c r="I36" s="17"/>
      <c r="J36" s="18"/>
      <c r="K36" s="18"/>
      <c r="L36" s="18"/>
      <c r="M36" s="18"/>
      <c r="N36" s="17"/>
      <c r="O36" s="17"/>
      <c r="P36" s="19"/>
      <c r="Q36" s="19"/>
    </row>
    <row r="37" spans="1:17" ht="12">
      <c r="A37" s="17"/>
      <c r="B37" s="17"/>
      <c r="C37" s="17"/>
      <c r="D37" s="17"/>
      <c r="E37" s="17"/>
      <c r="F37" s="18"/>
      <c r="G37" s="18"/>
      <c r="H37" s="18"/>
      <c r="I37" s="17"/>
      <c r="J37" s="18"/>
      <c r="K37" s="18"/>
      <c r="L37" s="18"/>
      <c r="M37" s="18"/>
      <c r="N37" s="17"/>
      <c r="O37" s="17"/>
      <c r="P37" s="19"/>
      <c r="Q37" s="19"/>
    </row>
    <row r="38" spans="1:17" ht="12">
      <c r="A38" s="17"/>
      <c r="B38" s="17"/>
      <c r="C38" s="17"/>
      <c r="D38" s="17"/>
      <c r="E38" s="17"/>
      <c r="F38" s="18"/>
      <c r="G38" s="18"/>
      <c r="H38" s="18"/>
      <c r="I38" s="17"/>
      <c r="J38" s="18"/>
      <c r="K38" s="18"/>
      <c r="L38" s="18"/>
      <c r="M38" s="18"/>
      <c r="N38" s="17"/>
      <c r="O38" s="17"/>
      <c r="P38" s="19"/>
      <c r="Q38" s="19"/>
    </row>
    <row r="39" spans="1:17" ht="12">
      <c r="A39" s="17"/>
      <c r="B39" s="17"/>
      <c r="C39" s="17"/>
      <c r="D39" s="17"/>
      <c r="E39" s="17"/>
      <c r="F39" s="18"/>
      <c r="G39" s="18"/>
      <c r="H39" s="18"/>
      <c r="I39" s="17"/>
      <c r="J39" s="18"/>
      <c r="K39" s="18"/>
      <c r="L39" s="18"/>
      <c r="M39" s="18"/>
      <c r="N39" s="17"/>
      <c r="O39" s="17"/>
      <c r="P39" s="19"/>
      <c r="Q39" s="19"/>
    </row>
    <row r="40" spans="1:17" ht="12">
      <c r="A40" s="17"/>
      <c r="B40" s="17"/>
      <c r="C40" s="17"/>
      <c r="D40" s="17"/>
      <c r="E40" s="17"/>
      <c r="F40" s="18"/>
      <c r="G40" s="18"/>
      <c r="H40" s="18"/>
      <c r="I40" s="17"/>
      <c r="J40" s="18"/>
      <c r="K40" s="18"/>
      <c r="L40" s="18"/>
      <c r="M40" s="18"/>
      <c r="N40" s="17"/>
      <c r="O40" s="17"/>
      <c r="P40" s="19"/>
      <c r="Q40" s="19"/>
    </row>
    <row r="41" spans="1:17" ht="12">
      <c r="A41" s="17"/>
      <c r="B41" s="17"/>
      <c r="C41" s="17"/>
      <c r="D41" s="17"/>
      <c r="E41" s="17"/>
      <c r="F41" s="18"/>
      <c r="G41" s="18"/>
      <c r="H41" s="18"/>
      <c r="I41" s="17"/>
      <c r="J41" s="18"/>
      <c r="K41" s="18"/>
      <c r="L41" s="18"/>
      <c r="M41" s="18"/>
      <c r="N41" s="17"/>
      <c r="O41" s="17"/>
      <c r="P41" s="19"/>
      <c r="Q41" s="19"/>
    </row>
    <row r="42" spans="1:17" ht="12">
      <c r="A42" s="17"/>
      <c r="B42" s="17"/>
      <c r="C42" s="17"/>
      <c r="D42" s="17"/>
      <c r="E42" s="17"/>
      <c r="F42" s="18"/>
      <c r="G42" s="18"/>
      <c r="H42" s="18"/>
      <c r="I42" s="17"/>
      <c r="J42" s="18"/>
      <c r="K42" s="18"/>
      <c r="L42" s="18"/>
      <c r="M42" s="18"/>
      <c r="N42" s="17"/>
      <c r="O42" s="17"/>
      <c r="P42" s="19"/>
      <c r="Q42" s="19"/>
    </row>
    <row r="43" spans="1:17" ht="12">
      <c r="A43" s="17"/>
      <c r="B43" s="17"/>
      <c r="C43" s="17"/>
      <c r="D43" s="17"/>
      <c r="E43" s="17"/>
      <c r="F43" s="18"/>
      <c r="G43" s="18"/>
      <c r="H43" s="18"/>
      <c r="I43" s="17"/>
      <c r="J43" s="18"/>
      <c r="K43" s="18"/>
      <c r="L43" s="18"/>
      <c r="M43" s="18"/>
      <c r="N43" s="17"/>
      <c r="O43" s="17"/>
      <c r="P43" s="19"/>
      <c r="Q43" s="19"/>
    </row>
    <row r="44" spans="1:17" ht="12">
      <c r="A44" s="17"/>
      <c r="B44" s="17"/>
      <c r="C44" s="17"/>
      <c r="D44" s="17"/>
      <c r="E44" s="17"/>
      <c r="F44" s="18"/>
      <c r="G44" s="18"/>
      <c r="H44" s="18"/>
      <c r="I44" s="17"/>
      <c r="J44" s="18"/>
      <c r="K44" s="18"/>
      <c r="L44" s="18"/>
      <c r="M44" s="18"/>
      <c r="N44" s="17"/>
      <c r="O44" s="17"/>
      <c r="P44" s="19"/>
      <c r="Q44" s="19"/>
    </row>
    <row r="45" spans="1:17" ht="12">
      <c r="A45" s="17"/>
      <c r="B45" s="17"/>
      <c r="C45" s="17"/>
      <c r="D45" s="17"/>
      <c r="E45" s="17"/>
      <c r="F45" s="18"/>
      <c r="G45" s="18"/>
      <c r="H45" s="18"/>
      <c r="I45" s="17"/>
      <c r="J45" s="18"/>
      <c r="K45" s="18"/>
      <c r="L45" s="18"/>
      <c r="M45" s="18"/>
      <c r="N45" s="17"/>
      <c r="O45" s="17"/>
      <c r="P45" s="19"/>
      <c r="Q45" s="19"/>
    </row>
    <row r="46" spans="1:17" ht="12">
      <c r="A46" s="17"/>
      <c r="B46" s="17"/>
      <c r="C46" s="17"/>
      <c r="D46" s="17"/>
      <c r="E46" s="17"/>
      <c r="F46" s="18"/>
      <c r="G46" s="18"/>
      <c r="H46" s="18"/>
      <c r="I46" s="17"/>
      <c r="J46" s="18"/>
      <c r="K46" s="18"/>
      <c r="L46" s="18"/>
      <c r="M46" s="18"/>
      <c r="N46" s="17"/>
      <c r="O46" s="17"/>
      <c r="P46" s="19"/>
      <c r="Q46" s="19"/>
    </row>
    <row r="47" spans="1:17" ht="12">
      <c r="A47" s="17"/>
      <c r="B47" s="17"/>
      <c r="C47" s="17"/>
      <c r="D47" s="17"/>
      <c r="E47" s="17"/>
      <c r="F47" s="18"/>
      <c r="G47" s="18"/>
      <c r="H47" s="18"/>
      <c r="I47" s="17"/>
      <c r="J47" s="18"/>
      <c r="K47" s="18"/>
      <c r="L47" s="18"/>
      <c r="M47" s="18"/>
      <c r="N47" s="17"/>
      <c r="O47" s="17"/>
      <c r="P47" s="19"/>
      <c r="Q47" s="19"/>
    </row>
    <row r="48" spans="1:17" ht="12">
      <c r="A48" s="17"/>
      <c r="B48" s="17"/>
      <c r="C48" s="17"/>
      <c r="D48" s="17"/>
      <c r="E48" s="17"/>
      <c r="F48" s="18"/>
      <c r="G48" s="18"/>
      <c r="H48" s="18"/>
      <c r="I48" s="17"/>
      <c r="J48" s="18"/>
      <c r="K48" s="18"/>
      <c r="L48" s="18"/>
      <c r="M48" s="18"/>
      <c r="N48" s="17"/>
      <c r="O48" s="17"/>
      <c r="P48" s="19"/>
      <c r="Q48" s="19"/>
    </row>
    <row r="49" spans="1:17" ht="12">
      <c r="A49" s="17"/>
      <c r="B49" s="17"/>
      <c r="C49" s="17"/>
      <c r="D49" s="17"/>
      <c r="E49" s="17"/>
      <c r="F49" s="18"/>
      <c r="G49" s="18"/>
      <c r="H49" s="18"/>
      <c r="I49" s="17"/>
      <c r="J49" s="18"/>
      <c r="K49" s="18"/>
      <c r="L49" s="18"/>
      <c r="M49" s="18"/>
      <c r="N49" s="17"/>
      <c r="O49" s="17"/>
      <c r="P49" s="19"/>
      <c r="Q49" s="19"/>
    </row>
    <row r="50" spans="1:17" ht="1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8"/>
      <c r="L50" s="17"/>
      <c r="M50" s="17"/>
      <c r="N50" s="17"/>
      <c r="O50" s="17"/>
      <c r="P50" s="19"/>
      <c r="Q50" s="19"/>
    </row>
    <row r="51" spans="1:17" ht="1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</row>
    <row r="52" spans="1:17" ht="12">
      <c r="A52" s="17"/>
      <c r="B52" s="17"/>
      <c r="C52" s="17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7"/>
      <c r="O52" s="17"/>
      <c r="P52" s="17"/>
      <c r="Q52" s="17"/>
    </row>
    <row r="53" spans="1:13" ht="12">
      <c r="A53" s="17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2">
      <c r="A54" s="17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2">
      <c r="A55" s="17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2">
      <c r="A56" s="17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2">
      <c r="A57" s="17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2">
      <c r="A58" s="17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2">
      <c r="A59" s="17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2">
      <c r="A60" s="17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2">
      <c r="A61" s="17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2">
      <c r="A62" s="17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2">
      <c r="A63" s="17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2">
      <c r="A64" s="17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2">
      <c r="A65" s="17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2">
      <c r="A66" s="17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2">
      <c r="A67" s="17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2">
      <c r="A68" s="17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2">
      <c r="A69" s="17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2">
      <c r="A70" s="17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2">
      <c r="A71" s="17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2">
      <c r="A72" s="17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2">
      <c r="A73" s="17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2">
      <c r="A74" s="17"/>
      <c r="D74" s="25"/>
      <c r="E74" s="25"/>
      <c r="F74" s="25"/>
      <c r="G74" s="25"/>
      <c r="H74" s="25"/>
      <c r="I74" s="25"/>
      <c r="J74" s="25"/>
      <c r="K74" s="25"/>
      <c r="L74" s="25"/>
      <c r="M74" s="25"/>
    </row>
  </sheetData>
  <sheetProtection/>
  <conditionalFormatting sqref="Q2">
    <cfRule type="expression" priority="1" dxfId="9" stopIfTrue="1">
      <formula>Tabl_8!#REF!&gt;0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1"/>
  <sheetViews>
    <sheetView zoomScale="70" zoomScaleNormal="70" zoomScalePageLayoutView="0" workbookViewId="0" topLeftCell="A1">
      <selection activeCell="B6" sqref="B6"/>
    </sheetView>
  </sheetViews>
  <sheetFormatPr defaultColWidth="9.21484375" defaultRowHeight="15"/>
  <cols>
    <col min="1" max="1" width="12.10546875" style="251" customWidth="1"/>
    <col min="2" max="2" width="83.6640625" style="7" customWidth="1"/>
    <col min="3" max="16384" width="9.21484375" style="7" customWidth="1"/>
  </cols>
  <sheetData>
    <row r="1" spans="1:2" ht="18.75">
      <c r="A1" s="247" t="s">
        <v>313</v>
      </c>
      <c r="B1" s="42"/>
    </row>
    <row r="2" spans="1:2" ht="15">
      <c r="A2" s="248" t="s">
        <v>383</v>
      </c>
      <c r="B2" s="248" t="s">
        <v>384</v>
      </c>
    </row>
    <row r="3" spans="1:2" ht="30.75">
      <c r="A3" s="249">
        <v>1</v>
      </c>
      <c r="B3" s="250" t="s">
        <v>216</v>
      </c>
    </row>
    <row r="4" spans="1:2" ht="30.75">
      <c r="A4" s="249">
        <v>2</v>
      </c>
      <c r="B4" s="250" t="s">
        <v>326</v>
      </c>
    </row>
    <row r="5" spans="1:2" ht="30.75">
      <c r="A5" s="249">
        <v>3</v>
      </c>
      <c r="B5" s="250" t="s">
        <v>165</v>
      </c>
    </row>
    <row r="6" spans="1:2" ht="30.75">
      <c r="A6" s="249">
        <v>4</v>
      </c>
      <c r="B6" s="250" t="s">
        <v>166</v>
      </c>
    </row>
    <row r="7" spans="1:2" ht="15">
      <c r="A7" s="249">
        <v>5</v>
      </c>
      <c r="B7" s="250" t="s">
        <v>106</v>
      </c>
    </row>
    <row r="8" spans="1:2" ht="61.5">
      <c r="A8" s="249">
        <v>6</v>
      </c>
      <c r="B8" s="250" t="s">
        <v>160</v>
      </c>
    </row>
    <row r="9" spans="1:2" ht="15">
      <c r="A9" s="249">
        <v>7</v>
      </c>
      <c r="B9" s="250" t="s">
        <v>161</v>
      </c>
    </row>
    <row r="10" spans="1:2" ht="46.5">
      <c r="A10" s="249">
        <v>8</v>
      </c>
      <c r="B10" s="250" t="s">
        <v>162</v>
      </c>
    </row>
    <row r="11" spans="1:2" ht="15">
      <c r="A11" s="249">
        <v>9</v>
      </c>
      <c r="B11" s="250" t="s">
        <v>107</v>
      </c>
    </row>
    <row r="12" spans="1:2" ht="30.75">
      <c r="A12" s="249">
        <v>10</v>
      </c>
      <c r="B12" s="250" t="s">
        <v>201</v>
      </c>
    </row>
    <row r="13" spans="1:2" ht="30.75">
      <c r="A13" s="249">
        <v>11</v>
      </c>
      <c r="B13" s="250" t="s">
        <v>110</v>
      </c>
    </row>
    <row r="14" spans="1:2" ht="30.75">
      <c r="A14" s="249">
        <v>12</v>
      </c>
      <c r="B14" s="250" t="s">
        <v>202</v>
      </c>
    </row>
    <row r="15" spans="1:2" ht="15">
      <c r="A15" s="249">
        <v>13</v>
      </c>
      <c r="B15" s="250" t="s">
        <v>382</v>
      </c>
    </row>
    <row r="16" spans="1:2" ht="30.75">
      <c r="A16" s="249">
        <v>14</v>
      </c>
      <c r="B16" s="250" t="s">
        <v>112</v>
      </c>
    </row>
    <row r="17" spans="1:2" ht="15">
      <c r="A17" s="249">
        <v>15</v>
      </c>
      <c r="B17" s="250" t="s">
        <v>113</v>
      </c>
    </row>
    <row r="18" spans="1:2" ht="46.5">
      <c r="A18" s="249">
        <v>16</v>
      </c>
      <c r="B18" s="250" t="s">
        <v>115</v>
      </c>
    </row>
    <row r="19" spans="1:2" ht="15">
      <c r="A19" s="249">
        <v>17</v>
      </c>
      <c r="B19" s="250">
        <v>0</v>
      </c>
    </row>
    <row r="20" spans="1:2" ht="15">
      <c r="A20" s="249">
        <v>18</v>
      </c>
      <c r="B20" s="250" t="s">
        <v>163</v>
      </c>
    </row>
    <row r="21" spans="1:2" ht="15">
      <c r="A21" s="249">
        <v>19</v>
      </c>
      <c r="B21" s="250" t="s">
        <v>314</v>
      </c>
    </row>
    <row r="22" spans="1:2" ht="93">
      <c r="A22" s="249">
        <v>20</v>
      </c>
      <c r="B22" s="250" t="s">
        <v>327</v>
      </c>
    </row>
    <row r="23" spans="1:2" ht="30.75">
      <c r="A23" s="249">
        <v>21</v>
      </c>
      <c r="B23" s="250" t="s">
        <v>164</v>
      </c>
    </row>
    <row r="24" spans="1:2" ht="15">
      <c r="A24" s="249">
        <v>22</v>
      </c>
      <c r="B24" s="250" t="s">
        <v>315</v>
      </c>
    </row>
    <row r="25" spans="1:2" ht="15">
      <c r="A25" s="249">
        <v>23</v>
      </c>
      <c r="B25" s="250" t="s">
        <v>194</v>
      </c>
    </row>
    <row r="26" spans="1:2" ht="30.75">
      <c r="A26" s="249">
        <v>24</v>
      </c>
      <c r="B26" s="250" t="s">
        <v>116</v>
      </c>
    </row>
    <row r="27" spans="1:2" ht="30.75">
      <c r="A27" s="249">
        <v>25</v>
      </c>
      <c r="B27" s="250" t="s">
        <v>118</v>
      </c>
    </row>
    <row r="28" spans="1:2" ht="30.75">
      <c r="A28" s="249">
        <v>26</v>
      </c>
      <c r="B28" s="250" t="s">
        <v>117</v>
      </c>
    </row>
    <row r="29" spans="1:2" ht="30.75">
      <c r="A29" s="249">
        <v>27</v>
      </c>
      <c r="B29" s="250" t="s">
        <v>326</v>
      </c>
    </row>
    <row r="30" spans="1:2" ht="46.5">
      <c r="A30" s="249">
        <v>28</v>
      </c>
      <c r="B30" s="250" t="s">
        <v>119</v>
      </c>
    </row>
    <row r="31" spans="1:2" ht="30.75">
      <c r="A31" s="249">
        <v>29</v>
      </c>
      <c r="B31" s="250" t="s">
        <v>120</v>
      </c>
    </row>
    <row r="32" spans="1:2" ht="46.5">
      <c r="A32" s="249">
        <v>30</v>
      </c>
      <c r="B32" s="250" t="s">
        <v>121</v>
      </c>
    </row>
    <row r="33" spans="1:2" ht="30.75">
      <c r="A33" s="249">
        <v>31</v>
      </c>
      <c r="B33" s="250" t="s">
        <v>122</v>
      </c>
    </row>
    <row r="34" spans="1:2" ht="30.75">
      <c r="A34" s="249">
        <v>32</v>
      </c>
      <c r="B34" s="250" t="s">
        <v>195</v>
      </c>
    </row>
    <row r="35" spans="1:2" ht="30.75">
      <c r="A35" s="249">
        <v>33</v>
      </c>
      <c r="B35" s="250" t="s">
        <v>123</v>
      </c>
    </row>
    <row r="36" spans="1:2" ht="46.5">
      <c r="A36" s="249">
        <v>34</v>
      </c>
      <c r="B36" s="250" t="s">
        <v>124</v>
      </c>
    </row>
    <row r="37" spans="1:2" ht="15">
      <c r="A37" s="249">
        <v>35</v>
      </c>
      <c r="B37" s="250" t="s">
        <v>316</v>
      </c>
    </row>
    <row r="38" spans="1:2" ht="30.75">
      <c r="A38" s="249">
        <v>36</v>
      </c>
      <c r="B38" s="250" t="s">
        <v>317</v>
      </c>
    </row>
    <row r="39" spans="1:2" ht="30.75">
      <c r="A39" s="249">
        <v>37</v>
      </c>
      <c r="B39" s="250" t="s">
        <v>318</v>
      </c>
    </row>
    <row r="40" spans="1:2" ht="15">
      <c r="A40" s="249">
        <v>38</v>
      </c>
      <c r="B40" s="250" t="s">
        <v>319</v>
      </c>
    </row>
    <row r="41" spans="1:2" ht="30.75">
      <c r="A41" s="249">
        <v>39</v>
      </c>
      <c r="B41" s="250" t="s">
        <v>320</v>
      </c>
    </row>
    <row r="42" spans="1:2" ht="15">
      <c r="A42" s="249">
        <v>40</v>
      </c>
      <c r="B42" s="250" t="s">
        <v>321</v>
      </c>
    </row>
    <row r="43" spans="1:2" ht="30.75">
      <c r="A43" s="249">
        <v>41</v>
      </c>
      <c r="B43" s="250" t="s">
        <v>322</v>
      </c>
    </row>
    <row r="44" spans="1:2" ht="15">
      <c r="A44" s="249">
        <v>42</v>
      </c>
      <c r="B44" s="250" t="s">
        <v>323</v>
      </c>
    </row>
    <row r="45" spans="1:2" ht="30.75">
      <c r="A45" s="249">
        <v>43</v>
      </c>
      <c r="B45" s="250" t="s">
        <v>324</v>
      </c>
    </row>
    <row r="46" ht="12">
      <c r="B46" s="252"/>
    </row>
    <row r="47" ht="12">
      <c r="B47" s="252"/>
    </row>
    <row r="48" ht="12">
      <c r="B48" s="252"/>
    </row>
    <row r="49" ht="12">
      <c r="B49" s="252"/>
    </row>
    <row r="50" ht="12">
      <c r="B50" s="252"/>
    </row>
    <row r="51" ht="12">
      <c r="B51" s="25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="70" zoomScaleNormal="70" zoomScalePageLayoutView="0" workbookViewId="0" topLeftCell="A1">
      <selection activeCell="A29" sqref="A29"/>
    </sheetView>
  </sheetViews>
  <sheetFormatPr defaultColWidth="9.21484375" defaultRowHeight="15"/>
  <cols>
    <col min="1" max="1" width="33.3359375" style="14" customWidth="1"/>
    <col min="2" max="2" width="24.5546875" style="14" customWidth="1"/>
    <col min="3" max="3" width="23.10546875" style="14" customWidth="1"/>
    <col min="4" max="4" width="13.21484375" style="14" customWidth="1"/>
    <col min="5" max="5" width="7.21484375" style="14" customWidth="1"/>
    <col min="6" max="6" width="9.21484375" style="14" customWidth="1"/>
    <col min="7" max="7" width="6.6640625" style="14" customWidth="1"/>
    <col min="8" max="8" width="9.21484375" style="14" customWidth="1"/>
    <col min="9" max="9" width="15.21484375" style="14" bestFit="1" customWidth="1"/>
    <col min="10" max="10" width="18.3359375" style="14" bestFit="1" customWidth="1"/>
    <col min="11" max="16384" width="9.21484375" style="14" customWidth="1"/>
  </cols>
  <sheetData>
    <row r="1" spans="1:5" ht="20.25" customHeight="1">
      <c r="A1" s="177" t="s">
        <v>371</v>
      </c>
      <c r="B1" s="178"/>
      <c r="C1" s="178"/>
      <c r="D1" s="178"/>
      <c r="E1" s="178"/>
    </row>
    <row r="2" spans="1:5" ht="20.25" customHeight="1">
      <c r="A2" s="72" t="s">
        <v>102</v>
      </c>
      <c r="B2" s="179"/>
      <c r="C2" s="179"/>
      <c r="D2" s="179"/>
      <c r="E2" s="179"/>
    </row>
    <row r="3" spans="1:5" s="7" customFormat="1" ht="50.25" customHeight="1">
      <c r="A3" s="180" t="s">
        <v>23</v>
      </c>
      <c r="B3" s="73" t="s">
        <v>197</v>
      </c>
      <c r="C3" s="73" t="s">
        <v>196</v>
      </c>
      <c r="D3" s="73" t="s">
        <v>24</v>
      </c>
      <c r="E3" s="73" t="s">
        <v>25</v>
      </c>
    </row>
    <row r="4" spans="1:10" s="7" customFormat="1" ht="15">
      <c r="A4" s="42" t="s">
        <v>7</v>
      </c>
      <c r="B4" s="181">
        <v>114490426</v>
      </c>
      <c r="C4" s="168">
        <v>123554694</v>
      </c>
      <c r="D4" s="182">
        <v>0.079171</v>
      </c>
      <c r="E4" s="165">
        <v>12</v>
      </c>
      <c r="G4" s="35"/>
      <c r="I4" s="183"/>
      <c r="J4" s="184"/>
    </row>
    <row r="5" spans="1:10" s="7" customFormat="1" ht="15">
      <c r="A5" s="42" t="s">
        <v>0</v>
      </c>
      <c r="B5" s="181">
        <v>213016800</v>
      </c>
      <c r="C5" s="168">
        <v>227842926</v>
      </c>
      <c r="D5" s="182">
        <v>0.069601</v>
      </c>
      <c r="E5" s="165">
        <v>19</v>
      </c>
      <c r="G5" s="35"/>
      <c r="I5" s="183"/>
      <c r="J5" s="184"/>
    </row>
    <row r="6" spans="1:10" s="7" customFormat="1" ht="15">
      <c r="A6" s="42" t="s">
        <v>1</v>
      </c>
      <c r="B6" s="181">
        <v>184914735</v>
      </c>
      <c r="C6" s="168">
        <v>198412783</v>
      </c>
      <c r="D6" s="182">
        <v>0.072996</v>
      </c>
      <c r="E6" s="165">
        <v>16</v>
      </c>
      <c r="G6" s="35"/>
      <c r="I6" s="183"/>
      <c r="J6" s="184"/>
    </row>
    <row r="7" spans="1:10" s="7" customFormat="1" ht="15">
      <c r="A7" s="42" t="s">
        <v>8</v>
      </c>
      <c r="B7" s="181">
        <v>173596156</v>
      </c>
      <c r="C7" s="168">
        <v>187871057</v>
      </c>
      <c r="D7" s="182">
        <v>0.082231</v>
      </c>
      <c r="E7" s="165">
        <v>10</v>
      </c>
      <c r="G7" s="35"/>
      <c r="I7" s="183"/>
      <c r="J7" s="184"/>
    </row>
    <row r="8" spans="1:10" s="7" customFormat="1" ht="15">
      <c r="A8" s="42" t="s">
        <v>9</v>
      </c>
      <c r="B8" s="181">
        <v>232336168</v>
      </c>
      <c r="C8" s="168">
        <v>251746527</v>
      </c>
      <c r="D8" s="182">
        <v>0.083544</v>
      </c>
      <c r="E8" s="165">
        <v>8</v>
      </c>
      <c r="G8" s="35"/>
      <c r="I8" s="183"/>
      <c r="J8" s="184"/>
    </row>
    <row r="9" spans="1:10" s="7" customFormat="1" ht="15">
      <c r="A9" s="42" t="s">
        <v>10</v>
      </c>
      <c r="B9" s="181">
        <v>207279095</v>
      </c>
      <c r="C9" s="168">
        <v>224620769</v>
      </c>
      <c r="D9" s="182">
        <v>0.083663</v>
      </c>
      <c r="E9" s="165">
        <v>7</v>
      </c>
      <c r="G9" s="35"/>
      <c r="I9" s="183"/>
      <c r="J9" s="184"/>
    </row>
    <row r="10" spans="1:10" s="7" customFormat="1" ht="15">
      <c r="A10" s="42" t="s">
        <v>2</v>
      </c>
      <c r="B10" s="181">
        <v>210090190</v>
      </c>
      <c r="C10" s="168">
        <v>228388212</v>
      </c>
      <c r="D10" s="182">
        <v>0.087096</v>
      </c>
      <c r="E10" s="165">
        <v>5</v>
      </c>
      <c r="G10" s="35"/>
      <c r="I10" s="183"/>
      <c r="J10" s="184"/>
    </row>
    <row r="11" spans="1:10" s="7" customFormat="1" ht="15">
      <c r="A11" s="42" t="s">
        <v>3</v>
      </c>
      <c r="B11" s="181">
        <v>119237772</v>
      </c>
      <c r="C11" s="168">
        <v>129049519</v>
      </c>
      <c r="D11" s="182">
        <v>0.082287</v>
      </c>
      <c r="E11" s="165">
        <v>9</v>
      </c>
      <c r="G11" s="35"/>
      <c r="I11" s="183"/>
      <c r="J11" s="184"/>
    </row>
    <row r="12" spans="1:10" s="7" customFormat="1" ht="15">
      <c r="A12" s="42" t="s">
        <v>11</v>
      </c>
      <c r="B12" s="181">
        <v>196776380</v>
      </c>
      <c r="C12" s="168">
        <v>212415119</v>
      </c>
      <c r="D12" s="182">
        <v>0.079475</v>
      </c>
      <c r="E12" s="165">
        <v>11</v>
      </c>
      <c r="G12" s="35"/>
      <c r="I12" s="183"/>
      <c r="J12" s="184"/>
    </row>
    <row r="13" spans="1:10" s="7" customFormat="1" ht="15">
      <c r="A13" s="42" t="s">
        <v>12</v>
      </c>
      <c r="B13" s="181">
        <v>311585041</v>
      </c>
      <c r="C13" s="168">
        <v>338017457</v>
      </c>
      <c r="D13" s="182">
        <v>0.084832</v>
      </c>
      <c r="E13" s="165">
        <v>6</v>
      </c>
      <c r="G13" s="35"/>
      <c r="I13" s="183"/>
      <c r="J13" s="184"/>
    </row>
    <row r="14" spans="1:10" s="7" customFormat="1" ht="15">
      <c r="A14" s="42" t="s">
        <v>13</v>
      </c>
      <c r="B14" s="181">
        <v>388408948</v>
      </c>
      <c r="C14" s="168">
        <v>417774562</v>
      </c>
      <c r="D14" s="182">
        <v>0.075605</v>
      </c>
      <c r="E14" s="165">
        <v>14</v>
      </c>
      <c r="G14" s="35"/>
      <c r="I14" s="183"/>
      <c r="J14" s="184"/>
    </row>
    <row r="15" spans="1:10" s="7" customFormat="1" ht="15">
      <c r="A15" s="42" t="s">
        <v>14</v>
      </c>
      <c r="B15" s="181">
        <v>258174439</v>
      </c>
      <c r="C15" s="168">
        <v>276397343</v>
      </c>
      <c r="D15" s="182">
        <v>0.070584</v>
      </c>
      <c r="E15" s="165">
        <v>17</v>
      </c>
      <c r="G15" s="35"/>
      <c r="I15" s="183"/>
      <c r="J15" s="184"/>
    </row>
    <row r="16" spans="1:10" s="7" customFormat="1" ht="15">
      <c r="A16" s="42" t="s">
        <v>15</v>
      </c>
      <c r="B16" s="181">
        <v>232109045</v>
      </c>
      <c r="C16" s="168">
        <v>249894826</v>
      </c>
      <c r="D16" s="182">
        <v>0.076627</v>
      </c>
      <c r="E16" s="165">
        <v>13</v>
      </c>
      <c r="G16" s="35"/>
      <c r="I16" s="183"/>
      <c r="J16" s="184"/>
    </row>
    <row r="17" spans="1:10" s="7" customFormat="1" ht="15">
      <c r="A17" s="42" t="s">
        <v>16</v>
      </c>
      <c r="B17" s="181">
        <v>185930796</v>
      </c>
      <c r="C17" s="168">
        <v>202534947</v>
      </c>
      <c r="D17" s="182">
        <v>0.089303</v>
      </c>
      <c r="E17" s="165">
        <v>3</v>
      </c>
      <c r="G17" s="35"/>
      <c r="I17" s="183"/>
      <c r="J17" s="184"/>
    </row>
    <row r="18" spans="1:10" s="7" customFormat="1" ht="15">
      <c r="A18" s="42" t="s">
        <v>4</v>
      </c>
      <c r="B18" s="181">
        <v>441596322</v>
      </c>
      <c r="C18" s="168">
        <v>470847493</v>
      </c>
      <c r="D18" s="182">
        <v>0.06624</v>
      </c>
      <c r="E18" s="165">
        <v>21</v>
      </c>
      <c r="F18" s="35"/>
      <c r="G18" s="35"/>
      <c r="I18" s="183"/>
      <c r="J18" s="184"/>
    </row>
    <row r="19" spans="1:10" s="7" customFormat="1" ht="15">
      <c r="A19" s="42" t="s">
        <v>17</v>
      </c>
      <c r="B19" s="181">
        <v>110704138</v>
      </c>
      <c r="C19" s="168">
        <v>118497078</v>
      </c>
      <c r="D19" s="182">
        <v>0.070394</v>
      </c>
      <c r="E19" s="165">
        <v>18</v>
      </c>
      <c r="G19" s="35"/>
      <c r="I19" s="183"/>
      <c r="J19" s="184"/>
    </row>
    <row r="20" spans="1:10" s="7" customFormat="1" ht="15">
      <c r="A20" s="42" t="s">
        <v>18</v>
      </c>
      <c r="B20" s="181">
        <v>317789138</v>
      </c>
      <c r="C20" s="168">
        <v>339610488</v>
      </c>
      <c r="D20" s="182">
        <v>0.068666</v>
      </c>
      <c r="E20" s="165">
        <v>20</v>
      </c>
      <c r="G20" s="35"/>
      <c r="I20" s="183"/>
      <c r="J20" s="184"/>
    </row>
    <row r="21" spans="1:10" s="7" customFormat="1" ht="15">
      <c r="A21" s="42" t="s">
        <v>5</v>
      </c>
      <c r="B21" s="181">
        <v>131057141</v>
      </c>
      <c r="C21" s="168">
        <v>139597271</v>
      </c>
      <c r="D21" s="182">
        <v>0.065163</v>
      </c>
      <c r="E21" s="165">
        <v>22</v>
      </c>
      <c r="G21" s="35"/>
      <c r="I21" s="183"/>
      <c r="J21" s="184"/>
    </row>
    <row r="22" spans="1:10" s="7" customFormat="1" ht="15">
      <c r="A22" s="42" t="s">
        <v>6</v>
      </c>
      <c r="B22" s="181">
        <v>160218308</v>
      </c>
      <c r="C22" s="168">
        <v>172223177</v>
      </c>
      <c r="D22" s="182">
        <v>0.074928</v>
      </c>
      <c r="E22" s="165">
        <v>15</v>
      </c>
      <c r="G22" s="35"/>
      <c r="I22" s="183"/>
      <c r="J22" s="184"/>
    </row>
    <row r="23" spans="1:10" s="7" customFormat="1" ht="15">
      <c r="A23" s="42" t="s">
        <v>19</v>
      </c>
      <c r="B23" s="181">
        <v>112020372</v>
      </c>
      <c r="C23" s="168">
        <v>122490239</v>
      </c>
      <c r="D23" s="182">
        <v>0.093464</v>
      </c>
      <c r="E23" s="165">
        <v>1</v>
      </c>
      <c r="G23" s="35"/>
      <c r="I23" s="183"/>
      <c r="J23" s="184"/>
    </row>
    <row r="24" spans="1:10" s="7" customFormat="1" ht="15">
      <c r="A24" s="42" t="s">
        <v>20</v>
      </c>
      <c r="B24" s="181">
        <v>265502108</v>
      </c>
      <c r="C24" s="168">
        <v>289211030</v>
      </c>
      <c r="D24" s="182">
        <v>0.089298</v>
      </c>
      <c r="E24" s="165">
        <v>4</v>
      </c>
      <c r="G24" s="35"/>
      <c r="I24" s="183"/>
      <c r="J24" s="184"/>
    </row>
    <row r="25" spans="1:10" s="7" customFormat="1" ht="15">
      <c r="A25" s="42" t="s">
        <v>21</v>
      </c>
      <c r="B25" s="181">
        <v>543809610</v>
      </c>
      <c r="C25" s="168">
        <v>592890907</v>
      </c>
      <c r="D25" s="182">
        <v>0.090255</v>
      </c>
      <c r="E25" s="165">
        <v>2</v>
      </c>
      <c r="G25" s="35"/>
      <c r="I25" s="183"/>
      <c r="J25" s="184"/>
    </row>
    <row r="26" spans="1:10" s="7" customFormat="1" ht="15.75" customHeight="1">
      <c r="A26" s="185" t="s">
        <v>22</v>
      </c>
      <c r="B26" s="174">
        <v>5110643128</v>
      </c>
      <c r="C26" s="174">
        <v>5513888424</v>
      </c>
      <c r="D26" s="186">
        <v>0.0789030432961979</v>
      </c>
      <c r="E26" s="187"/>
      <c r="G26" s="35"/>
      <c r="I26" s="188"/>
      <c r="J26" s="184"/>
    </row>
    <row r="27" spans="1:5" s="7" customFormat="1" ht="12.75" customHeight="1">
      <c r="A27" s="189"/>
      <c r="B27" s="189"/>
      <c r="C27" s="189"/>
      <c r="D27" s="189"/>
      <c r="E27" s="189"/>
    </row>
    <row r="28" spans="1:5" s="7" customFormat="1" ht="12" customHeight="1">
      <c r="A28" s="189"/>
      <c r="B28" s="190"/>
      <c r="C28" s="189"/>
      <c r="D28" s="189"/>
      <c r="E28" s="189"/>
    </row>
    <row r="29" spans="2:3" s="7" customFormat="1" ht="12.75">
      <c r="B29" s="190"/>
      <c r="C29" s="191"/>
    </row>
    <row r="30" spans="2:3" s="7" customFormat="1" ht="12.75">
      <c r="B30" s="190"/>
      <c r="C30" s="189"/>
    </row>
    <row r="31" spans="2:3" ht="15">
      <c r="B31" s="190"/>
      <c r="C31" s="189"/>
    </row>
    <row r="32" spans="2:3" ht="15">
      <c r="B32" s="190"/>
      <c r="C32" s="189"/>
    </row>
    <row r="33" spans="2:3" ht="15">
      <c r="B33" s="190"/>
      <c r="C33" s="189"/>
    </row>
    <row r="34" spans="2:3" ht="15">
      <c r="B34" s="190"/>
      <c r="C34" s="189"/>
    </row>
    <row r="35" spans="2:3" ht="15">
      <c r="B35" s="190"/>
      <c r="C35" s="189"/>
    </row>
    <row r="36" spans="2:3" ht="15">
      <c r="B36" s="190"/>
      <c r="C36" s="189"/>
    </row>
    <row r="37" spans="2:3" ht="15">
      <c r="B37" s="190"/>
      <c r="C37" s="189"/>
    </row>
    <row r="38" spans="2:3" ht="15">
      <c r="B38" s="190"/>
      <c r="C38" s="189"/>
    </row>
    <row r="39" spans="2:3" ht="15">
      <c r="B39" s="190"/>
      <c r="C39" s="189"/>
    </row>
    <row r="40" spans="2:3" ht="15">
      <c r="B40" s="190"/>
      <c r="C40" s="189"/>
    </row>
    <row r="41" spans="2:3" ht="15">
      <c r="B41" s="190"/>
      <c r="C41" s="189"/>
    </row>
    <row r="42" spans="2:3" ht="15">
      <c r="B42" s="190"/>
      <c r="C42" s="189"/>
    </row>
    <row r="43" spans="2:3" ht="15">
      <c r="B43" s="190"/>
      <c r="C43" s="189"/>
    </row>
    <row r="44" spans="2:3" ht="15">
      <c r="B44" s="190"/>
      <c r="C44" s="189"/>
    </row>
    <row r="45" spans="2:3" ht="15">
      <c r="B45" s="190"/>
      <c r="C45" s="189"/>
    </row>
    <row r="46" spans="2:3" ht="15">
      <c r="B46" s="190"/>
      <c r="C46" s="189"/>
    </row>
    <row r="47" spans="2:3" ht="15">
      <c r="B47" s="190"/>
      <c r="C47" s="189"/>
    </row>
    <row r="48" spans="2:3" ht="15">
      <c r="B48" s="190"/>
      <c r="C48" s="189"/>
    </row>
    <row r="49" spans="2:3" ht="15">
      <c r="B49" s="190"/>
      <c r="C49" s="189"/>
    </row>
    <row r="50" spans="2:3" ht="15">
      <c r="B50" s="190"/>
      <c r="C50" s="189"/>
    </row>
    <row r="51" spans="2:3" ht="15">
      <c r="B51" s="16"/>
      <c r="C51" s="192"/>
    </row>
    <row r="52" spans="2:3" ht="15">
      <c r="B52" s="16"/>
      <c r="C52" s="192"/>
    </row>
    <row r="53" spans="2:3" ht="15">
      <c r="B53" s="16"/>
      <c r="C53" s="192"/>
    </row>
    <row r="54" spans="2:3" ht="15">
      <c r="B54" s="16"/>
      <c r="C54" s="192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70" zoomScaleNormal="70" zoomScalePageLayoutView="0" workbookViewId="0" topLeftCell="A1">
      <selection activeCell="H24" sqref="H24"/>
    </sheetView>
  </sheetViews>
  <sheetFormatPr defaultColWidth="9.21484375" defaultRowHeight="15"/>
  <cols>
    <col min="1" max="1" width="30.5546875" style="14" customWidth="1"/>
    <col min="2" max="2" width="24.88671875" style="14" customWidth="1"/>
    <col min="3" max="3" width="23.10546875" style="14" customWidth="1"/>
    <col min="4" max="4" width="13.21484375" style="14" customWidth="1"/>
    <col min="5" max="5" width="7.21484375" style="14" customWidth="1"/>
    <col min="6" max="6" width="9.21484375" style="14" customWidth="1"/>
    <col min="7" max="7" width="9.99609375" style="14" bestFit="1" customWidth="1"/>
    <col min="8" max="16384" width="9.21484375" style="14" customWidth="1"/>
  </cols>
  <sheetData>
    <row r="1" spans="1:5" s="7" customFormat="1" ht="18.75">
      <c r="A1" s="177" t="s">
        <v>372</v>
      </c>
      <c r="B1" s="177"/>
      <c r="C1" s="177"/>
      <c r="D1" s="177"/>
      <c r="E1" s="177"/>
    </row>
    <row r="2" spans="1:6" s="7" customFormat="1" ht="20.25" customHeight="1">
      <c r="A2" s="72" t="s">
        <v>102</v>
      </c>
      <c r="B2" s="193"/>
      <c r="C2" s="193"/>
      <c r="D2" s="193"/>
      <c r="E2" s="194"/>
      <c r="F2" s="12"/>
    </row>
    <row r="3" spans="1:5" s="7" customFormat="1" ht="42.75" customHeight="1">
      <c r="A3" s="195" t="s">
        <v>23</v>
      </c>
      <c r="B3" s="73" t="s">
        <v>197</v>
      </c>
      <c r="C3" s="73" t="s">
        <v>196</v>
      </c>
      <c r="D3" s="73" t="s">
        <v>24</v>
      </c>
      <c r="E3" s="73" t="s">
        <v>25</v>
      </c>
    </row>
    <row r="4" spans="1:7" s="7" customFormat="1" ht="15">
      <c r="A4" s="42" t="s">
        <v>7</v>
      </c>
      <c r="B4" s="181">
        <v>114490426</v>
      </c>
      <c r="C4" s="181">
        <v>123554694</v>
      </c>
      <c r="D4" s="182">
        <v>0.079171</v>
      </c>
      <c r="E4" s="165">
        <v>14</v>
      </c>
      <c r="G4" s="196"/>
    </row>
    <row r="5" spans="1:7" s="7" customFormat="1" ht="15">
      <c r="A5" s="42" t="s">
        <v>0</v>
      </c>
      <c r="B5" s="181">
        <v>212839817</v>
      </c>
      <c r="C5" s="181">
        <v>227842926</v>
      </c>
      <c r="D5" s="182">
        <v>0.07049</v>
      </c>
      <c r="E5" s="165">
        <v>18</v>
      </c>
      <c r="G5" s="196"/>
    </row>
    <row r="6" spans="1:7" s="7" customFormat="1" ht="15">
      <c r="A6" s="42" t="s">
        <v>1</v>
      </c>
      <c r="B6" s="181">
        <v>183607865</v>
      </c>
      <c r="C6" s="181">
        <v>198412783</v>
      </c>
      <c r="D6" s="182">
        <v>0.080633</v>
      </c>
      <c r="E6" s="165">
        <v>11</v>
      </c>
      <c r="G6" s="196"/>
    </row>
    <row r="7" spans="1:7" s="7" customFormat="1" ht="15">
      <c r="A7" s="42" t="s">
        <v>8</v>
      </c>
      <c r="B7" s="181">
        <v>173596156</v>
      </c>
      <c r="C7" s="181">
        <v>187871057</v>
      </c>
      <c r="D7" s="182">
        <v>0.082231</v>
      </c>
      <c r="E7" s="165">
        <v>10</v>
      </c>
      <c r="G7" s="196"/>
    </row>
    <row r="8" spans="1:7" s="7" customFormat="1" ht="15">
      <c r="A8" s="42" t="s">
        <v>9</v>
      </c>
      <c r="B8" s="181">
        <v>232336168</v>
      </c>
      <c r="C8" s="181">
        <v>251746527</v>
      </c>
      <c r="D8" s="182">
        <v>0.083544</v>
      </c>
      <c r="E8" s="165">
        <v>8</v>
      </c>
      <c r="G8" s="196"/>
    </row>
    <row r="9" spans="1:7" s="7" customFormat="1" ht="15">
      <c r="A9" s="42" t="s">
        <v>10</v>
      </c>
      <c r="B9" s="181">
        <v>207279095</v>
      </c>
      <c r="C9" s="181">
        <v>224620769</v>
      </c>
      <c r="D9" s="182">
        <v>0.083663</v>
      </c>
      <c r="E9" s="165">
        <v>7</v>
      </c>
      <c r="G9" s="196"/>
    </row>
    <row r="10" spans="1:7" s="7" customFormat="1" ht="15">
      <c r="A10" s="42" t="s">
        <v>2</v>
      </c>
      <c r="B10" s="181">
        <v>210090190</v>
      </c>
      <c r="C10" s="181">
        <v>228388212</v>
      </c>
      <c r="D10" s="182">
        <v>0.087096</v>
      </c>
      <c r="E10" s="165">
        <v>5</v>
      </c>
      <c r="G10" s="196"/>
    </row>
    <row r="11" spans="1:7" s="7" customFormat="1" ht="15">
      <c r="A11" s="42" t="s">
        <v>3</v>
      </c>
      <c r="B11" s="181">
        <v>119237772</v>
      </c>
      <c r="C11" s="181">
        <v>129049519</v>
      </c>
      <c r="D11" s="182">
        <v>0.082287</v>
      </c>
      <c r="E11" s="165">
        <v>9</v>
      </c>
      <c r="G11" s="196"/>
    </row>
    <row r="12" spans="1:7" s="7" customFormat="1" ht="15">
      <c r="A12" s="42" t="s">
        <v>11</v>
      </c>
      <c r="B12" s="181">
        <v>196776380</v>
      </c>
      <c r="C12" s="181">
        <v>212415119</v>
      </c>
      <c r="D12" s="182">
        <v>0.079475</v>
      </c>
      <c r="E12" s="165">
        <v>13</v>
      </c>
      <c r="G12" s="196"/>
    </row>
    <row r="13" spans="1:7" s="7" customFormat="1" ht="15">
      <c r="A13" s="42" t="s">
        <v>12</v>
      </c>
      <c r="B13" s="181">
        <v>311585041</v>
      </c>
      <c r="C13" s="181">
        <v>338017457</v>
      </c>
      <c r="D13" s="182">
        <v>0.084832</v>
      </c>
      <c r="E13" s="165">
        <v>6</v>
      </c>
      <c r="G13" s="196"/>
    </row>
    <row r="14" spans="1:7" s="7" customFormat="1" ht="15">
      <c r="A14" s="42" t="s">
        <v>13</v>
      </c>
      <c r="B14" s="181">
        <v>386852484</v>
      </c>
      <c r="C14" s="181">
        <v>417774562</v>
      </c>
      <c r="D14" s="182">
        <v>0.079932</v>
      </c>
      <c r="E14" s="165">
        <v>12</v>
      </c>
      <c r="G14" s="196"/>
    </row>
    <row r="15" spans="1:7" s="7" customFormat="1" ht="15">
      <c r="A15" s="42" t="s">
        <v>14</v>
      </c>
      <c r="B15" s="181">
        <v>258174439</v>
      </c>
      <c r="C15" s="181">
        <v>276397343</v>
      </c>
      <c r="D15" s="182">
        <v>0.070584</v>
      </c>
      <c r="E15" s="165">
        <v>17</v>
      </c>
      <c r="G15" s="196"/>
    </row>
    <row r="16" spans="1:7" s="7" customFormat="1" ht="15">
      <c r="A16" s="42" t="s">
        <v>15</v>
      </c>
      <c r="B16" s="181">
        <v>232109045</v>
      </c>
      <c r="C16" s="181">
        <v>249894826</v>
      </c>
      <c r="D16" s="182">
        <v>0.076627</v>
      </c>
      <c r="E16" s="165">
        <v>15</v>
      </c>
      <c r="G16" s="196"/>
    </row>
    <row r="17" spans="1:7" s="7" customFormat="1" ht="15">
      <c r="A17" s="42" t="s">
        <v>16</v>
      </c>
      <c r="B17" s="181">
        <v>185930796</v>
      </c>
      <c r="C17" s="181">
        <v>202534947</v>
      </c>
      <c r="D17" s="182">
        <v>0.089303</v>
      </c>
      <c r="E17" s="165">
        <v>3</v>
      </c>
      <c r="G17" s="196"/>
    </row>
    <row r="18" spans="1:7" s="7" customFormat="1" ht="15">
      <c r="A18" s="42" t="s">
        <v>4</v>
      </c>
      <c r="B18" s="181">
        <v>441596322</v>
      </c>
      <c r="C18" s="181">
        <v>470847493</v>
      </c>
      <c r="D18" s="182">
        <v>0.06624</v>
      </c>
      <c r="E18" s="165">
        <v>21</v>
      </c>
      <c r="G18" s="196"/>
    </row>
    <row r="19" spans="1:7" s="7" customFormat="1" ht="15">
      <c r="A19" s="42" t="s">
        <v>17</v>
      </c>
      <c r="B19" s="181">
        <v>110704138</v>
      </c>
      <c r="C19" s="181">
        <v>118497078</v>
      </c>
      <c r="D19" s="182">
        <v>0.070394</v>
      </c>
      <c r="E19" s="165">
        <v>19</v>
      </c>
      <c r="G19" s="196"/>
    </row>
    <row r="20" spans="1:7" s="7" customFormat="1" ht="15">
      <c r="A20" s="42" t="s">
        <v>18</v>
      </c>
      <c r="B20" s="181">
        <v>317789138</v>
      </c>
      <c r="C20" s="181">
        <v>339610488</v>
      </c>
      <c r="D20" s="182">
        <v>0.068666</v>
      </c>
      <c r="E20" s="165">
        <v>20</v>
      </c>
      <c r="G20" s="196"/>
    </row>
    <row r="21" spans="1:7" s="7" customFormat="1" ht="15">
      <c r="A21" s="42" t="s">
        <v>5</v>
      </c>
      <c r="B21" s="181">
        <v>131057141</v>
      </c>
      <c r="C21" s="181">
        <v>139597271</v>
      </c>
      <c r="D21" s="182">
        <v>0.065163</v>
      </c>
      <c r="E21" s="165">
        <v>22</v>
      </c>
      <c r="G21" s="196"/>
    </row>
    <row r="22" spans="1:7" s="7" customFormat="1" ht="15">
      <c r="A22" s="42" t="s">
        <v>6</v>
      </c>
      <c r="B22" s="181">
        <v>160218308</v>
      </c>
      <c r="C22" s="181">
        <v>172223177</v>
      </c>
      <c r="D22" s="182">
        <v>0.074928</v>
      </c>
      <c r="E22" s="165">
        <v>16</v>
      </c>
      <c r="G22" s="196"/>
    </row>
    <row r="23" spans="1:7" s="7" customFormat="1" ht="15">
      <c r="A23" s="42" t="s">
        <v>19</v>
      </c>
      <c r="B23" s="181">
        <v>112020372</v>
      </c>
      <c r="C23" s="181">
        <v>122490239</v>
      </c>
      <c r="D23" s="182">
        <v>0.093464</v>
      </c>
      <c r="E23" s="165">
        <v>1</v>
      </c>
      <c r="G23" s="196"/>
    </row>
    <row r="24" spans="1:7" s="7" customFormat="1" ht="15">
      <c r="A24" s="42" t="s">
        <v>20</v>
      </c>
      <c r="B24" s="181">
        <v>265502108</v>
      </c>
      <c r="C24" s="181">
        <v>289211030</v>
      </c>
      <c r="D24" s="182">
        <v>0.089298</v>
      </c>
      <c r="E24" s="165">
        <v>4</v>
      </c>
      <c r="G24" s="196"/>
    </row>
    <row r="25" spans="1:7" s="7" customFormat="1" ht="15">
      <c r="A25" s="42" t="s">
        <v>21</v>
      </c>
      <c r="B25" s="181">
        <v>543809610</v>
      </c>
      <c r="C25" s="181">
        <v>592890907</v>
      </c>
      <c r="D25" s="182">
        <v>0.090255</v>
      </c>
      <c r="E25" s="165">
        <v>2</v>
      </c>
      <c r="G25" s="196"/>
    </row>
    <row r="26" spans="1:5" s="7" customFormat="1" ht="15.75" customHeight="1">
      <c r="A26" s="185" t="s">
        <v>22</v>
      </c>
      <c r="B26" s="174">
        <v>5107602811</v>
      </c>
      <c r="C26" s="174">
        <v>5513888424</v>
      </c>
      <c r="D26" s="186">
        <v>0.0795452638026203</v>
      </c>
      <c r="E26" s="187"/>
    </row>
    <row r="27" s="7" customFormat="1" ht="12">
      <c r="A27" s="197"/>
    </row>
    <row r="28" s="7" customFormat="1" ht="12"/>
    <row r="30" ht="15">
      <c r="C30" s="16"/>
    </row>
    <row r="31" ht="15">
      <c r="C31" s="16"/>
    </row>
    <row r="32" ht="15">
      <c r="C32" s="16"/>
    </row>
    <row r="33" ht="15">
      <c r="C33" s="16"/>
    </row>
    <row r="34" ht="15">
      <c r="C34" s="16"/>
    </row>
    <row r="35" ht="15">
      <c r="C35" s="16"/>
    </row>
    <row r="36" ht="15">
      <c r="C36" s="16"/>
    </row>
    <row r="37" ht="15">
      <c r="C37" s="16"/>
    </row>
    <row r="38" ht="15">
      <c r="C38" s="16"/>
    </row>
    <row r="39" ht="15">
      <c r="C39" s="16"/>
    </row>
    <row r="40" ht="15">
      <c r="C40" s="16"/>
    </row>
    <row r="41" ht="15">
      <c r="C41" s="16"/>
    </row>
    <row r="42" ht="15">
      <c r="C42" s="16"/>
    </row>
    <row r="43" ht="15">
      <c r="C43" s="16"/>
    </row>
    <row r="44" ht="15">
      <c r="C44" s="16"/>
    </row>
    <row r="45" ht="15">
      <c r="C45" s="16"/>
    </row>
    <row r="46" ht="15">
      <c r="C46" s="16"/>
    </row>
    <row r="47" ht="15">
      <c r="C47" s="16"/>
    </row>
    <row r="48" ht="15">
      <c r="C48" s="16"/>
    </row>
    <row r="49" ht="15">
      <c r="C49" s="16"/>
    </row>
    <row r="50" ht="15">
      <c r="C50" s="16"/>
    </row>
    <row r="51" spans="2:3" ht="15">
      <c r="B51" s="16"/>
      <c r="C51" s="16"/>
    </row>
    <row r="52" spans="2:3" ht="15">
      <c r="B52" s="16"/>
      <c r="C52" s="16"/>
    </row>
    <row r="53" spans="2:3" ht="15">
      <c r="B53" s="16"/>
      <c r="C53" s="16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="70" zoomScaleNormal="70" zoomScalePageLayoutView="0" workbookViewId="0" topLeftCell="A1">
      <selection activeCell="H18" sqref="H18"/>
    </sheetView>
  </sheetViews>
  <sheetFormatPr defaultColWidth="9.21484375" defaultRowHeight="15"/>
  <cols>
    <col min="1" max="1" width="29.10546875" style="10" customWidth="1"/>
    <col min="2" max="3" width="20.21484375" style="10" customWidth="1"/>
    <col min="4" max="4" width="7.3359375" style="10" customWidth="1"/>
    <col min="5" max="16384" width="9.21484375" style="10" customWidth="1"/>
  </cols>
  <sheetData>
    <row r="1" spans="1:4" ht="18.75">
      <c r="A1" s="20" t="s">
        <v>208</v>
      </c>
      <c r="D1" s="198"/>
    </row>
    <row r="2" spans="1:4" s="5" customFormat="1" ht="22.5" customHeight="1">
      <c r="A2" s="34" t="s">
        <v>102</v>
      </c>
      <c r="B2" s="162"/>
      <c r="C2" s="162"/>
      <c r="D2" s="162"/>
    </row>
    <row r="3" spans="1:4" s="5" customFormat="1" ht="62.25" customHeight="1">
      <c r="A3" s="199" t="s">
        <v>23</v>
      </c>
      <c r="B3" s="200" t="s">
        <v>198</v>
      </c>
      <c r="C3" s="200" t="s">
        <v>103</v>
      </c>
      <c r="D3" s="200" t="s">
        <v>25</v>
      </c>
    </row>
    <row r="4" spans="1:4" s="5" customFormat="1" ht="15">
      <c r="A4" s="161" t="s">
        <v>7</v>
      </c>
      <c r="B4" s="201">
        <v>123554694</v>
      </c>
      <c r="C4" s="202">
        <v>1781.4050866518642</v>
      </c>
      <c r="D4" s="161">
        <v>12</v>
      </c>
    </row>
    <row r="5" spans="1:4" s="5" customFormat="1" ht="15">
      <c r="A5" s="161" t="s">
        <v>0</v>
      </c>
      <c r="B5" s="201">
        <v>227842926</v>
      </c>
      <c r="C5" s="202">
        <v>1875.7444429808675</v>
      </c>
      <c r="D5" s="161">
        <v>7</v>
      </c>
    </row>
    <row r="6" spans="1:4" s="5" customFormat="1" ht="15">
      <c r="A6" s="161" t="s">
        <v>1</v>
      </c>
      <c r="B6" s="201">
        <v>198412783</v>
      </c>
      <c r="C6" s="202">
        <v>1700.4429351319386</v>
      </c>
      <c r="D6" s="161">
        <v>15</v>
      </c>
    </row>
    <row r="7" spans="1:4" s="5" customFormat="1" ht="15">
      <c r="A7" s="161" t="s">
        <v>8</v>
      </c>
      <c r="B7" s="201">
        <v>187871057</v>
      </c>
      <c r="C7" s="202">
        <v>1956.8474902871665</v>
      </c>
      <c r="D7" s="161">
        <v>4</v>
      </c>
    </row>
    <row r="8" spans="1:4" s="5" customFormat="1" ht="15">
      <c r="A8" s="161" t="s">
        <v>9</v>
      </c>
      <c r="B8" s="201">
        <v>251746527</v>
      </c>
      <c r="C8" s="202">
        <v>1610.7035816655577</v>
      </c>
      <c r="D8" s="161">
        <v>20</v>
      </c>
    </row>
    <row r="9" spans="1:4" s="5" customFormat="1" ht="15">
      <c r="A9" s="161" t="s">
        <v>10</v>
      </c>
      <c r="B9" s="201">
        <v>224620769</v>
      </c>
      <c r="C9" s="202">
        <v>1654.4577769266464</v>
      </c>
      <c r="D9" s="161">
        <v>18</v>
      </c>
    </row>
    <row r="10" spans="1:4" s="5" customFormat="1" ht="15">
      <c r="A10" s="161" t="s">
        <v>2</v>
      </c>
      <c r="B10" s="201">
        <v>228388212</v>
      </c>
      <c r="C10" s="202">
        <v>1718.6906874365052</v>
      </c>
      <c r="D10" s="161">
        <v>13</v>
      </c>
    </row>
    <row r="11" spans="1:4" s="5" customFormat="1" ht="15">
      <c r="A11" s="161" t="s">
        <v>3</v>
      </c>
      <c r="B11" s="201">
        <v>129049519</v>
      </c>
      <c r="C11" s="202">
        <v>1812.7987722649884</v>
      </c>
      <c r="D11" s="161">
        <v>10</v>
      </c>
    </row>
    <row r="12" spans="1:4" s="5" customFormat="1" ht="15">
      <c r="A12" s="161" t="s">
        <v>11</v>
      </c>
      <c r="B12" s="201">
        <v>212415119</v>
      </c>
      <c r="C12" s="202">
        <v>1699.6880846262793</v>
      </c>
      <c r="D12" s="161">
        <v>16</v>
      </c>
    </row>
    <row r="13" spans="1:4" s="5" customFormat="1" ht="15">
      <c r="A13" s="161" t="s">
        <v>12</v>
      </c>
      <c r="B13" s="201">
        <v>338017457</v>
      </c>
      <c r="C13" s="202">
        <v>1788.8496755892843</v>
      </c>
      <c r="D13" s="161">
        <v>11</v>
      </c>
    </row>
    <row r="14" spans="1:4" s="5" customFormat="1" ht="15">
      <c r="A14" s="161" t="s">
        <v>13</v>
      </c>
      <c r="B14" s="201">
        <v>417774562</v>
      </c>
      <c r="C14" s="202">
        <v>1710.4243240587589</v>
      </c>
      <c r="D14" s="161">
        <v>14</v>
      </c>
    </row>
    <row r="15" spans="1:4" s="5" customFormat="1" ht="15">
      <c r="A15" s="161" t="s">
        <v>14</v>
      </c>
      <c r="B15" s="201">
        <v>276397343</v>
      </c>
      <c r="C15" s="202">
        <v>1924.879819209984</v>
      </c>
      <c r="D15" s="161">
        <v>5</v>
      </c>
    </row>
    <row r="16" spans="1:4" s="5" customFormat="1" ht="15">
      <c r="A16" s="161" t="s">
        <v>15</v>
      </c>
      <c r="B16" s="201">
        <v>249894826</v>
      </c>
      <c r="C16" s="202">
        <v>1699.6063823275363</v>
      </c>
      <c r="D16" s="161">
        <v>17</v>
      </c>
    </row>
    <row r="17" spans="1:4" s="5" customFormat="1" ht="15">
      <c r="A17" s="161" t="s">
        <v>16</v>
      </c>
      <c r="B17" s="201">
        <v>202534947</v>
      </c>
      <c r="C17" s="202">
        <v>1509.2922603433885</v>
      </c>
      <c r="D17" s="161">
        <v>21</v>
      </c>
    </row>
    <row r="18" spans="1:4" s="5" customFormat="1" ht="15">
      <c r="A18" s="161" t="s">
        <v>4</v>
      </c>
      <c r="B18" s="201">
        <v>470847493</v>
      </c>
      <c r="C18" s="202">
        <v>1957.5579267278654</v>
      </c>
      <c r="D18" s="161">
        <v>3</v>
      </c>
    </row>
    <row r="19" spans="1:4" s="5" customFormat="1" ht="15">
      <c r="A19" s="161" t="s">
        <v>17</v>
      </c>
      <c r="B19" s="201">
        <v>118497078</v>
      </c>
      <c r="C19" s="202">
        <v>1976.1699381285125</v>
      </c>
      <c r="D19" s="161">
        <v>2</v>
      </c>
    </row>
    <row r="20" spans="1:4" s="5" customFormat="1" ht="15">
      <c r="A20" s="161" t="s">
        <v>18</v>
      </c>
      <c r="B20" s="201">
        <v>339610488</v>
      </c>
      <c r="C20" s="202">
        <v>1896.2483137535178</v>
      </c>
      <c r="D20" s="161">
        <v>6</v>
      </c>
    </row>
    <row r="21" spans="1:4" s="5" customFormat="1" ht="15">
      <c r="A21" s="161" t="s">
        <v>5</v>
      </c>
      <c r="B21" s="201">
        <v>139597271</v>
      </c>
      <c r="C21" s="202">
        <v>2046.7607618321506</v>
      </c>
      <c r="D21" s="161">
        <v>1</v>
      </c>
    </row>
    <row r="22" spans="1:5" s="5" customFormat="1" ht="15">
      <c r="A22" s="161" t="s">
        <v>6</v>
      </c>
      <c r="B22" s="201">
        <v>172223177</v>
      </c>
      <c r="C22" s="202">
        <v>1845.6306342027992</v>
      </c>
      <c r="D22" s="161">
        <v>8</v>
      </c>
      <c r="E22" s="203"/>
    </row>
    <row r="23" spans="1:4" s="5" customFormat="1" ht="15">
      <c r="A23" s="161" t="s">
        <v>19</v>
      </c>
      <c r="B23" s="201">
        <v>122490239</v>
      </c>
      <c r="C23" s="202">
        <v>1297.6623160615723</v>
      </c>
      <c r="D23" s="161">
        <v>22</v>
      </c>
    </row>
    <row r="24" spans="1:4" s="5" customFormat="1" ht="15">
      <c r="A24" s="161" t="s">
        <v>20</v>
      </c>
      <c r="B24" s="201">
        <v>289211030</v>
      </c>
      <c r="C24" s="202">
        <v>1813.8493910163943</v>
      </c>
      <c r="D24" s="204">
        <v>9</v>
      </c>
    </row>
    <row r="25" spans="1:4" s="6" customFormat="1" ht="15">
      <c r="A25" s="161" t="s">
        <v>21</v>
      </c>
      <c r="B25" s="201">
        <v>592890907</v>
      </c>
      <c r="C25" s="202">
        <v>1621.2006393026188</v>
      </c>
      <c r="D25" s="204">
        <v>19</v>
      </c>
    </row>
    <row r="26" spans="1:4" s="5" customFormat="1" ht="15">
      <c r="A26" s="205" t="s">
        <v>22</v>
      </c>
      <c r="B26" s="206">
        <v>5513888424</v>
      </c>
      <c r="C26" s="207">
        <v>1754.1690749068257</v>
      </c>
      <c r="D26" s="205"/>
    </row>
    <row r="27" spans="1:4" s="5" customFormat="1" ht="15">
      <c r="A27" s="161"/>
      <c r="B27" s="161"/>
      <c r="C27" s="161"/>
      <c r="D27" s="161"/>
    </row>
    <row r="28" ht="15">
      <c r="D28" s="20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zoomScale="70" zoomScaleNormal="70" zoomScalePageLayoutView="0" workbookViewId="0" topLeftCell="A1">
      <selection activeCell="D3" sqref="D3"/>
    </sheetView>
  </sheetViews>
  <sheetFormatPr defaultColWidth="9.21484375" defaultRowHeight="15"/>
  <cols>
    <col min="1" max="1" width="27.21484375" style="10" customWidth="1"/>
    <col min="2" max="2" width="19.6640625" style="10" customWidth="1"/>
    <col min="3" max="3" width="17.4453125" style="10" customWidth="1"/>
    <col min="4" max="4" width="24.10546875" style="10" customWidth="1"/>
    <col min="5" max="16384" width="9.21484375" style="10" customWidth="1"/>
  </cols>
  <sheetData>
    <row r="1" spans="1:4" ht="20.25" customHeight="1">
      <c r="A1" s="20" t="s">
        <v>373</v>
      </c>
      <c r="B1" s="20"/>
      <c r="C1" s="20"/>
      <c r="D1" s="20"/>
    </row>
    <row r="2" spans="1:4" s="5" customFormat="1" ht="22.5" customHeight="1">
      <c r="A2" s="34" t="s">
        <v>102</v>
      </c>
      <c r="B2" s="209"/>
      <c r="C2" s="209"/>
      <c r="D2" s="210"/>
    </row>
    <row r="3" spans="1:5" s="212" customFormat="1" ht="46.5" customHeight="1">
      <c r="A3" s="211" t="s">
        <v>23</v>
      </c>
      <c r="B3" s="200" t="s">
        <v>199</v>
      </c>
      <c r="C3" s="200" t="s">
        <v>104</v>
      </c>
      <c r="D3" s="200" t="s">
        <v>105</v>
      </c>
      <c r="E3" s="22"/>
    </row>
    <row r="4" spans="1:4" s="212" customFormat="1" ht="16.5" customHeight="1">
      <c r="A4" s="161" t="s">
        <v>7</v>
      </c>
      <c r="B4" s="202">
        <v>4376</v>
      </c>
      <c r="C4" s="202">
        <v>2217</v>
      </c>
      <c r="D4" s="213">
        <v>2159</v>
      </c>
    </row>
    <row r="5" spans="1:4" s="5" customFormat="1" ht="15">
      <c r="A5" s="161" t="s">
        <v>0</v>
      </c>
      <c r="B5" s="202">
        <v>8233</v>
      </c>
      <c r="C5" s="202">
        <v>4172</v>
      </c>
      <c r="D5" s="213">
        <v>4061</v>
      </c>
    </row>
    <row r="6" spans="1:4" s="5" customFormat="1" ht="15">
      <c r="A6" s="161" t="s">
        <v>1</v>
      </c>
      <c r="B6" s="202">
        <v>6923</v>
      </c>
      <c r="C6" s="202">
        <v>3508</v>
      </c>
      <c r="D6" s="213">
        <v>3415</v>
      </c>
    </row>
    <row r="7" spans="1:4" s="5" customFormat="1" ht="15">
      <c r="A7" s="161" t="s">
        <v>8</v>
      </c>
      <c r="B7" s="202">
        <v>6129</v>
      </c>
      <c r="C7" s="202">
        <v>3105</v>
      </c>
      <c r="D7" s="213">
        <v>3024</v>
      </c>
    </row>
    <row r="8" spans="1:4" s="5" customFormat="1" ht="15">
      <c r="A8" s="161" t="s">
        <v>9</v>
      </c>
      <c r="B8" s="202">
        <v>8159</v>
      </c>
      <c r="C8" s="202">
        <v>4134</v>
      </c>
      <c r="D8" s="213">
        <v>4025</v>
      </c>
    </row>
    <row r="9" spans="1:4" s="5" customFormat="1" ht="15">
      <c r="A9" s="161" t="s">
        <v>10</v>
      </c>
      <c r="B9" s="202">
        <v>7046</v>
      </c>
      <c r="C9" s="202">
        <v>3570</v>
      </c>
      <c r="D9" s="213">
        <v>3476</v>
      </c>
    </row>
    <row r="10" spans="1:4" s="5" customFormat="1" ht="15">
      <c r="A10" s="161" t="s">
        <v>2</v>
      </c>
      <c r="B10" s="202">
        <v>9298</v>
      </c>
      <c r="C10" s="202">
        <v>4711</v>
      </c>
      <c r="D10" s="213">
        <v>4587</v>
      </c>
    </row>
    <row r="11" spans="1:4" s="5" customFormat="1" ht="15">
      <c r="A11" s="161" t="s">
        <v>3</v>
      </c>
      <c r="B11" s="202">
        <v>5860</v>
      </c>
      <c r="C11" s="202">
        <v>2969</v>
      </c>
      <c r="D11" s="213">
        <v>2891</v>
      </c>
    </row>
    <row r="12" spans="1:4" s="5" customFormat="1" ht="15">
      <c r="A12" s="161" t="s">
        <v>11</v>
      </c>
      <c r="B12" s="202">
        <v>7595</v>
      </c>
      <c r="C12" s="202">
        <v>3848</v>
      </c>
      <c r="D12" s="213">
        <v>3747</v>
      </c>
    </row>
    <row r="13" spans="1:4" s="5" customFormat="1" ht="15">
      <c r="A13" s="161" t="s">
        <v>12</v>
      </c>
      <c r="B13" s="202">
        <v>11989</v>
      </c>
      <c r="C13" s="202">
        <v>6075</v>
      </c>
      <c r="D13" s="213">
        <v>5914</v>
      </c>
    </row>
    <row r="14" spans="1:4" s="5" customFormat="1" ht="15">
      <c r="A14" s="161" t="s">
        <v>13</v>
      </c>
      <c r="B14" s="202">
        <v>12882</v>
      </c>
      <c r="C14" s="202">
        <v>6527</v>
      </c>
      <c r="D14" s="213">
        <v>6355</v>
      </c>
    </row>
    <row r="15" spans="1:4" s="5" customFormat="1" ht="15">
      <c r="A15" s="161" t="s">
        <v>14</v>
      </c>
      <c r="B15" s="202">
        <v>8971</v>
      </c>
      <c r="C15" s="202">
        <v>4545</v>
      </c>
      <c r="D15" s="213">
        <v>4426</v>
      </c>
    </row>
    <row r="16" spans="1:4" s="5" customFormat="1" ht="15">
      <c r="A16" s="161" t="s">
        <v>15</v>
      </c>
      <c r="B16" s="202">
        <v>8008</v>
      </c>
      <c r="C16" s="202">
        <v>4057</v>
      </c>
      <c r="D16" s="213">
        <v>3951</v>
      </c>
    </row>
    <row r="17" spans="1:4" s="5" customFormat="1" ht="15">
      <c r="A17" s="161" t="s">
        <v>16</v>
      </c>
      <c r="B17" s="202">
        <v>6997</v>
      </c>
      <c r="C17" s="202">
        <v>3545</v>
      </c>
      <c r="D17" s="213">
        <v>3452</v>
      </c>
    </row>
    <row r="18" spans="1:4" s="5" customFormat="1" ht="15">
      <c r="A18" s="161" t="s">
        <v>4</v>
      </c>
      <c r="B18" s="202">
        <v>13886</v>
      </c>
      <c r="C18" s="202">
        <v>7036</v>
      </c>
      <c r="D18" s="213">
        <v>6850</v>
      </c>
    </row>
    <row r="19" spans="1:4" s="5" customFormat="1" ht="15">
      <c r="A19" s="161" t="s">
        <v>17</v>
      </c>
      <c r="B19" s="202">
        <v>3168</v>
      </c>
      <c r="C19" s="202">
        <v>1605</v>
      </c>
      <c r="D19" s="213">
        <v>1563</v>
      </c>
    </row>
    <row r="20" spans="1:4" s="5" customFormat="1" ht="15">
      <c r="A20" s="161" t="s">
        <v>18</v>
      </c>
      <c r="B20" s="202">
        <v>9772</v>
      </c>
      <c r="C20" s="202">
        <v>4951</v>
      </c>
      <c r="D20" s="213">
        <v>4821</v>
      </c>
    </row>
    <row r="21" spans="1:4" s="5" customFormat="1" ht="15">
      <c r="A21" s="161" t="s">
        <v>5</v>
      </c>
      <c r="B21" s="202">
        <v>3859</v>
      </c>
      <c r="C21" s="202">
        <v>1955</v>
      </c>
      <c r="D21" s="213">
        <v>1904</v>
      </c>
    </row>
    <row r="22" spans="1:4" s="5" customFormat="1" ht="15">
      <c r="A22" s="161" t="s">
        <v>6</v>
      </c>
      <c r="B22" s="202">
        <v>5410</v>
      </c>
      <c r="C22" s="202">
        <v>2741</v>
      </c>
      <c r="D22" s="213">
        <v>2669</v>
      </c>
    </row>
    <row r="23" spans="1:4" s="5" customFormat="1" ht="15">
      <c r="A23" s="161" t="s">
        <v>19</v>
      </c>
      <c r="B23" s="202">
        <v>4925</v>
      </c>
      <c r="C23" s="202">
        <v>2495</v>
      </c>
      <c r="D23" s="213">
        <v>2430</v>
      </c>
    </row>
    <row r="24" spans="1:4" s="5" customFormat="1" ht="15">
      <c r="A24" s="161" t="s">
        <v>20</v>
      </c>
      <c r="B24" s="202">
        <v>8423</v>
      </c>
      <c r="C24" s="202">
        <v>4268</v>
      </c>
      <c r="D24" s="213">
        <v>4155</v>
      </c>
    </row>
    <row r="25" spans="1:4" s="5" customFormat="1" ht="15">
      <c r="A25" s="161" t="s">
        <v>21</v>
      </c>
      <c r="B25" s="202">
        <v>18091</v>
      </c>
      <c r="C25" s="202">
        <v>9166</v>
      </c>
      <c r="D25" s="202">
        <v>8925</v>
      </c>
    </row>
    <row r="26" spans="1:4" s="5" customFormat="1" ht="15">
      <c r="A26" s="205" t="s">
        <v>22</v>
      </c>
      <c r="B26" s="207">
        <v>180000</v>
      </c>
      <c r="C26" s="207">
        <v>91200</v>
      </c>
      <c r="D26" s="207">
        <v>88800</v>
      </c>
    </row>
    <row r="27" s="5" customFormat="1" ht="18" customHeight="1"/>
    <row r="28" s="5" customFormat="1" ht="12">
      <c r="A28" s="214"/>
    </row>
    <row r="29" s="5" customFormat="1" ht="12">
      <c r="A29" s="214"/>
    </row>
    <row r="30" s="5" customFormat="1" ht="12">
      <c r="A30" s="214"/>
    </row>
    <row r="31" spans="1:4" s="5" customFormat="1" ht="15">
      <c r="A31" s="10"/>
      <c r="B31" s="10"/>
      <c r="C31" s="10"/>
      <c r="D31" s="1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zoomScale="70" zoomScaleNormal="70" zoomScalePageLayoutView="0" workbookViewId="0" topLeftCell="A1">
      <selection activeCell="A11" sqref="A11"/>
    </sheetView>
  </sheetViews>
  <sheetFormatPr defaultColWidth="9.21484375" defaultRowHeight="16.5" customHeight="1"/>
  <cols>
    <col min="1" max="1" width="87.5546875" style="33" customWidth="1"/>
    <col min="2" max="4" width="11.10546875" style="30" customWidth="1"/>
    <col min="5" max="16384" width="9.21484375" style="33" customWidth="1"/>
  </cols>
  <sheetData>
    <row r="1" spans="1:4" s="41" customFormat="1" ht="27.75" customHeight="1">
      <c r="A1" s="23" t="s">
        <v>220</v>
      </c>
      <c r="B1" s="93"/>
      <c r="C1" s="94"/>
      <c r="D1" s="95"/>
    </row>
    <row r="2" spans="1:5" ht="21" customHeight="1">
      <c r="A2" s="34" t="s">
        <v>221</v>
      </c>
      <c r="B2" s="33"/>
      <c r="C2" s="96"/>
      <c r="D2" s="97"/>
      <c r="E2" s="98"/>
    </row>
    <row r="3" spans="1:5" ht="16.5" customHeight="1">
      <c r="A3" s="99" t="s">
        <v>191</v>
      </c>
      <c r="B3" s="100" t="s">
        <v>100</v>
      </c>
      <c r="C3" s="100" t="s">
        <v>125</v>
      </c>
      <c r="D3" s="100" t="s">
        <v>126</v>
      </c>
      <c r="E3" s="101"/>
    </row>
    <row r="4" spans="1:5" ht="16.5" customHeight="1">
      <c r="A4" s="66" t="s">
        <v>145</v>
      </c>
      <c r="B4" s="102">
        <f>SUM(B5:B13)</f>
        <v>310173</v>
      </c>
      <c r="C4" s="102">
        <f>SUM(C5:C13)</f>
        <v>300000</v>
      </c>
      <c r="D4" s="102">
        <f>SUM(D5:D13)</f>
        <v>300000</v>
      </c>
      <c r="E4" s="101"/>
    </row>
    <row r="5" spans="1:5" ht="16.5" customHeight="1">
      <c r="A5" s="157" t="s">
        <v>351</v>
      </c>
      <c r="B5" s="43">
        <v>188779</v>
      </c>
      <c r="C5" s="43">
        <v>276446</v>
      </c>
      <c r="D5" s="43">
        <v>271723</v>
      </c>
      <c r="E5" s="101"/>
    </row>
    <row r="6" spans="1:5" ht="16.5" customHeight="1">
      <c r="A6" s="45" t="s">
        <v>222</v>
      </c>
      <c r="B6" s="43">
        <v>35000</v>
      </c>
      <c r="C6" s="43">
        <v>0</v>
      </c>
      <c r="D6" s="43">
        <v>0</v>
      </c>
      <c r="E6" s="101"/>
    </row>
    <row r="7" spans="1:5" ht="16.5" customHeight="1">
      <c r="A7" s="46" t="s">
        <v>146</v>
      </c>
      <c r="B7" s="43">
        <v>33126</v>
      </c>
      <c r="C7" s="44">
        <v>22741</v>
      </c>
      <c r="D7" s="44">
        <v>18777</v>
      </c>
      <c r="E7" s="101"/>
    </row>
    <row r="8" spans="1:5" ht="16.5" customHeight="1">
      <c r="A8" s="103" t="s">
        <v>147</v>
      </c>
      <c r="B8" s="43">
        <v>21542</v>
      </c>
      <c r="C8" s="43">
        <v>738</v>
      </c>
      <c r="D8" s="43" t="s">
        <v>99</v>
      </c>
      <c r="E8" s="101"/>
    </row>
    <row r="9" spans="1:5" ht="16.5" customHeight="1">
      <c r="A9" s="45" t="s">
        <v>223</v>
      </c>
      <c r="B9" s="43">
        <v>20000</v>
      </c>
      <c r="C9" s="43">
        <v>0</v>
      </c>
      <c r="D9" s="43">
        <v>0</v>
      </c>
      <c r="E9" s="101"/>
    </row>
    <row r="10" spans="1:5" ht="16.5" customHeight="1">
      <c r="A10" s="46" t="s">
        <v>224</v>
      </c>
      <c r="B10" s="47">
        <v>4050</v>
      </c>
      <c r="C10" s="43">
        <v>75</v>
      </c>
      <c r="D10" s="43">
        <v>9500</v>
      </c>
      <c r="E10" s="101"/>
    </row>
    <row r="11" spans="1:5" ht="16.5" customHeight="1">
      <c r="A11" s="104" t="s">
        <v>385</v>
      </c>
      <c r="B11" s="43">
        <v>3859</v>
      </c>
      <c r="C11" s="43">
        <v>0</v>
      </c>
      <c r="D11" s="43">
        <v>0</v>
      </c>
      <c r="E11" s="101"/>
    </row>
    <row r="12" spans="1:5" ht="16.5" customHeight="1">
      <c r="A12" s="104" t="s">
        <v>27</v>
      </c>
      <c r="B12" s="43">
        <v>3032</v>
      </c>
      <c r="C12" s="43" t="s">
        <v>99</v>
      </c>
      <c r="D12" s="43" t="s">
        <v>99</v>
      </c>
      <c r="E12" s="101"/>
    </row>
    <row r="13" spans="1:5" ht="16.5" customHeight="1">
      <c r="A13" s="45" t="s">
        <v>225</v>
      </c>
      <c r="B13" s="43">
        <v>785</v>
      </c>
      <c r="C13" s="43" t="s">
        <v>99</v>
      </c>
      <c r="D13" s="43" t="s">
        <v>99</v>
      </c>
      <c r="E13" s="101"/>
    </row>
    <row r="14" spans="1:4" ht="16.5" customHeight="1">
      <c r="A14" s="66" t="s">
        <v>133</v>
      </c>
      <c r="B14" s="60">
        <f>SUM(B15:B39)</f>
        <v>264284.98672</v>
      </c>
      <c r="C14" s="60">
        <f>SUM(C15:C39)</f>
        <v>303791.29199999996</v>
      </c>
      <c r="D14" s="60">
        <f>SUM(D15:D39)</f>
        <v>342780.936</v>
      </c>
    </row>
    <row r="15" spans="1:4" s="42" customFormat="1" ht="16.5" customHeight="1">
      <c r="A15" s="48" t="s">
        <v>26</v>
      </c>
      <c r="B15" s="43">
        <v>60400</v>
      </c>
      <c r="C15" s="43">
        <v>60400</v>
      </c>
      <c r="D15" s="43">
        <v>60400</v>
      </c>
    </row>
    <row r="16" spans="1:4" ht="16.5" customHeight="1">
      <c r="A16" s="52" t="s">
        <v>134</v>
      </c>
      <c r="B16" s="43">
        <v>48105.86</v>
      </c>
      <c r="C16" s="43">
        <v>60000</v>
      </c>
      <c r="D16" s="43">
        <v>60000</v>
      </c>
    </row>
    <row r="17" spans="1:4" ht="16.5" customHeight="1">
      <c r="A17" s="50" t="s">
        <v>226</v>
      </c>
      <c r="B17" s="51">
        <v>20000</v>
      </c>
      <c r="C17" s="43">
        <v>40000</v>
      </c>
      <c r="D17" s="43">
        <v>40000</v>
      </c>
    </row>
    <row r="18" spans="1:4" s="42" customFormat="1" ht="16.5" customHeight="1">
      <c r="A18" s="48" t="s">
        <v>227</v>
      </c>
      <c r="B18" s="43">
        <v>19367.336</v>
      </c>
      <c r="C18" s="43" t="s">
        <v>99</v>
      </c>
      <c r="D18" s="43" t="s">
        <v>99</v>
      </c>
    </row>
    <row r="19" spans="1:4" s="42" customFormat="1" ht="16.5" customHeight="1">
      <c r="A19" s="52" t="s">
        <v>228</v>
      </c>
      <c r="B19" s="43">
        <v>16856.82</v>
      </c>
      <c r="C19" s="43">
        <v>19666.29</v>
      </c>
      <c r="D19" s="43">
        <v>19666.29</v>
      </c>
    </row>
    <row r="20" spans="1:4" s="42" customFormat="1" ht="16.5" customHeight="1">
      <c r="A20" s="52" t="s">
        <v>137</v>
      </c>
      <c r="B20" s="53">
        <v>16787.2</v>
      </c>
      <c r="C20" s="54">
        <v>57631.577</v>
      </c>
      <c r="D20" s="53">
        <v>49803.221</v>
      </c>
    </row>
    <row r="21" spans="1:4" s="42" customFormat="1" ht="16.5" customHeight="1">
      <c r="A21" s="52" t="s">
        <v>136</v>
      </c>
      <c r="B21" s="43">
        <v>15510</v>
      </c>
      <c r="C21" s="43">
        <v>23328</v>
      </c>
      <c r="D21" s="43">
        <v>40000</v>
      </c>
    </row>
    <row r="22" spans="1:4" ht="16.5" customHeight="1">
      <c r="A22" s="55" t="s">
        <v>229</v>
      </c>
      <c r="B22" s="43">
        <v>13000</v>
      </c>
      <c r="C22" s="43">
        <v>12000</v>
      </c>
      <c r="D22" s="43">
        <v>12000</v>
      </c>
    </row>
    <row r="23" spans="1:4" ht="16.5" customHeight="1">
      <c r="A23" s="48" t="s">
        <v>139</v>
      </c>
      <c r="B23" s="43">
        <v>10600</v>
      </c>
      <c r="C23" s="43" t="s">
        <v>99</v>
      </c>
      <c r="D23" s="43" t="s">
        <v>99</v>
      </c>
    </row>
    <row r="24" spans="1:4" ht="16.5" customHeight="1">
      <c r="A24" s="49" t="s">
        <v>230</v>
      </c>
      <c r="B24" s="51">
        <v>10350.424</v>
      </c>
      <c r="C24" s="43">
        <v>10000</v>
      </c>
      <c r="D24" s="43">
        <v>0</v>
      </c>
    </row>
    <row r="25" spans="1:4" ht="16.5" customHeight="1">
      <c r="A25" s="49" t="s">
        <v>231</v>
      </c>
      <c r="B25" s="51">
        <v>7012.818</v>
      </c>
      <c r="C25" s="43" t="s">
        <v>99</v>
      </c>
      <c r="D25" s="43" t="s">
        <v>99</v>
      </c>
    </row>
    <row r="26" spans="1:4" ht="16.5" customHeight="1">
      <c r="A26" s="48" t="s">
        <v>232</v>
      </c>
      <c r="B26" s="43">
        <v>5000.5</v>
      </c>
      <c r="C26" s="43" t="s">
        <v>99</v>
      </c>
      <c r="D26" s="43" t="s">
        <v>99</v>
      </c>
    </row>
    <row r="27" spans="1:4" ht="16.5" customHeight="1">
      <c r="A27" s="52" t="s">
        <v>138</v>
      </c>
      <c r="B27" s="43">
        <v>4632</v>
      </c>
      <c r="C27" s="43" t="s">
        <v>99</v>
      </c>
      <c r="D27" s="43" t="s">
        <v>99</v>
      </c>
    </row>
    <row r="28" spans="1:4" ht="16.5" customHeight="1">
      <c r="A28" s="52" t="s">
        <v>28</v>
      </c>
      <c r="B28" s="43">
        <v>4091.25</v>
      </c>
      <c r="C28" s="43">
        <v>5000</v>
      </c>
      <c r="D28" s="43">
        <v>5000</v>
      </c>
    </row>
    <row r="29" spans="1:4" s="42" customFormat="1" ht="16.5" customHeight="1">
      <c r="A29" s="52" t="s">
        <v>233</v>
      </c>
      <c r="B29" s="43">
        <v>3710.985</v>
      </c>
      <c r="C29" s="43" t="s">
        <v>99</v>
      </c>
      <c r="D29" s="43" t="s">
        <v>99</v>
      </c>
    </row>
    <row r="30" spans="1:4" ht="16.5" customHeight="1">
      <c r="A30" s="52" t="s">
        <v>177</v>
      </c>
      <c r="B30" s="43">
        <v>3384.725</v>
      </c>
      <c r="C30" s="43">
        <v>5000</v>
      </c>
      <c r="D30" s="43">
        <v>3000</v>
      </c>
    </row>
    <row r="31" spans="1:4" ht="16.5" customHeight="1">
      <c r="A31" s="55" t="s">
        <v>234</v>
      </c>
      <c r="B31" s="43">
        <v>1500</v>
      </c>
      <c r="C31" s="43">
        <v>5000</v>
      </c>
      <c r="D31" s="43">
        <v>5000</v>
      </c>
    </row>
    <row r="32" spans="1:4" ht="16.5" customHeight="1">
      <c r="A32" s="49" t="s">
        <v>218</v>
      </c>
      <c r="B32" s="51">
        <v>1105.015</v>
      </c>
      <c r="C32" s="43" t="s">
        <v>99</v>
      </c>
      <c r="D32" s="43" t="s">
        <v>99</v>
      </c>
    </row>
    <row r="33" spans="1:4" ht="16.5" customHeight="1">
      <c r="A33" s="52" t="s">
        <v>140</v>
      </c>
      <c r="B33" s="43">
        <v>1018.016</v>
      </c>
      <c r="C33" s="43" t="s">
        <v>99</v>
      </c>
      <c r="D33" s="43" t="s">
        <v>99</v>
      </c>
    </row>
    <row r="34" spans="1:4" ht="16.5" customHeight="1">
      <c r="A34" s="52" t="s">
        <v>141</v>
      </c>
      <c r="B34" s="43">
        <v>910.252</v>
      </c>
      <c r="C34" s="43">
        <v>4000</v>
      </c>
      <c r="D34" s="43">
        <v>4000</v>
      </c>
    </row>
    <row r="35" spans="1:4" ht="16.5" customHeight="1">
      <c r="A35" s="55" t="s">
        <v>235</v>
      </c>
      <c r="B35" s="43">
        <v>818</v>
      </c>
      <c r="C35" s="43">
        <v>1475</v>
      </c>
      <c r="D35" s="43">
        <v>3621</v>
      </c>
    </row>
    <row r="36" spans="1:4" ht="16.5" customHeight="1">
      <c r="A36" s="57" t="s">
        <v>142</v>
      </c>
      <c r="B36" s="43">
        <v>83.36072</v>
      </c>
      <c r="C36" s="43">
        <v>0</v>
      </c>
      <c r="D36" s="43">
        <v>0</v>
      </c>
    </row>
    <row r="37" spans="1:4" ht="16.5" customHeight="1">
      <c r="A37" s="55" t="s">
        <v>236</v>
      </c>
      <c r="B37" s="43">
        <v>40.425</v>
      </c>
      <c r="C37" s="43">
        <v>40.425</v>
      </c>
      <c r="D37" s="43">
        <v>40.425</v>
      </c>
    </row>
    <row r="38" spans="1:4" ht="16.5" customHeight="1">
      <c r="A38" s="55" t="s">
        <v>237</v>
      </c>
      <c r="B38" s="43">
        <v>0</v>
      </c>
      <c r="C38" s="43">
        <v>250</v>
      </c>
      <c r="D38" s="43">
        <v>250</v>
      </c>
    </row>
    <row r="39" spans="1:4" s="42" customFormat="1" ht="16.5" customHeight="1">
      <c r="A39" s="52" t="s">
        <v>238</v>
      </c>
      <c r="B39" s="43">
        <v>0</v>
      </c>
      <c r="C39" s="43">
        <v>0</v>
      </c>
      <c r="D39" s="43">
        <v>40000</v>
      </c>
    </row>
    <row r="40" spans="1:5" s="11" customFormat="1" ht="16.5" customHeight="1">
      <c r="A40" s="66" t="s">
        <v>143</v>
      </c>
      <c r="B40" s="102">
        <f>SUM(B41:B46)</f>
        <v>215531</v>
      </c>
      <c r="C40" s="102">
        <f>SUM(C41:C46)</f>
        <v>279698</v>
      </c>
      <c r="D40" s="102">
        <f>SUM(D41:D46)</f>
        <v>287198</v>
      </c>
      <c r="E40" s="33"/>
    </row>
    <row r="41" spans="1:4" s="42" customFormat="1" ht="16.5" customHeight="1">
      <c r="A41" s="105" t="s">
        <v>239</v>
      </c>
      <c r="B41" s="80">
        <v>150000</v>
      </c>
      <c r="C41" s="80">
        <v>180000</v>
      </c>
      <c r="D41" s="80">
        <v>180000</v>
      </c>
    </row>
    <row r="42" spans="1:4" s="107" customFormat="1" ht="16.5" customHeight="1">
      <c r="A42" s="106" t="s">
        <v>240</v>
      </c>
      <c r="B42" s="43">
        <v>23086</v>
      </c>
      <c r="C42" s="43">
        <v>23086</v>
      </c>
      <c r="D42" s="43">
        <v>23086</v>
      </c>
    </row>
    <row r="43" spans="1:4" ht="16.5" customHeight="1">
      <c r="A43" s="106" t="s">
        <v>149</v>
      </c>
      <c r="B43" s="43">
        <v>22000</v>
      </c>
      <c r="C43" s="43">
        <v>27000</v>
      </c>
      <c r="D43" s="43">
        <v>34500</v>
      </c>
    </row>
    <row r="44" spans="1:4" ht="16.5" customHeight="1">
      <c r="A44" s="106" t="s">
        <v>241</v>
      </c>
      <c r="B44" s="43">
        <v>20445</v>
      </c>
      <c r="C44" s="43">
        <v>20445</v>
      </c>
      <c r="D44" s="43">
        <v>20445</v>
      </c>
    </row>
    <row r="45" spans="1:4" ht="16.5" customHeight="1">
      <c r="A45" s="108" t="s">
        <v>151</v>
      </c>
      <c r="B45" s="109">
        <v>0</v>
      </c>
      <c r="C45" s="43">
        <v>9167</v>
      </c>
      <c r="D45" s="43">
        <v>9167</v>
      </c>
    </row>
    <row r="46" spans="1:4" s="42" customFormat="1" ht="16.5" customHeight="1">
      <c r="A46" s="110" t="s">
        <v>144</v>
      </c>
      <c r="B46" s="111">
        <v>0</v>
      </c>
      <c r="C46" s="80">
        <v>20000</v>
      </c>
      <c r="D46" s="80">
        <v>20000</v>
      </c>
    </row>
    <row r="47" spans="1:4" ht="16.5" customHeight="1">
      <c r="A47" s="112" t="s">
        <v>152</v>
      </c>
      <c r="B47" s="60">
        <f>SUM(B48:B49)</f>
        <v>21034</v>
      </c>
      <c r="C47" s="60">
        <f>SUM(C48:C49)</f>
        <v>25000</v>
      </c>
      <c r="D47" s="60">
        <f>SUM(D48:D49)</f>
        <v>25000</v>
      </c>
    </row>
    <row r="48" spans="1:4" s="42" customFormat="1" ht="16.5" customHeight="1">
      <c r="A48" s="57" t="s">
        <v>242</v>
      </c>
      <c r="B48" s="59">
        <v>20000</v>
      </c>
      <c r="C48" s="59">
        <v>25000</v>
      </c>
      <c r="D48" s="59">
        <v>25000</v>
      </c>
    </row>
    <row r="49" spans="1:4" s="42" customFormat="1" ht="16.5" customHeight="1">
      <c r="A49" s="33" t="s">
        <v>352</v>
      </c>
      <c r="B49" s="58">
        <v>1034</v>
      </c>
      <c r="C49" s="59" t="s">
        <v>99</v>
      </c>
      <c r="D49" s="59" t="s">
        <v>99</v>
      </c>
    </row>
    <row r="50" spans="1:4" ht="16.5" customHeight="1">
      <c r="A50" s="66" t="s">
        <v>148</v>
      </c>
      <c r="B50" s="102">
        <f>SUM(B51:B52)</f>
        <v>6122.076</v>
      </c>
      <c r="C50" s="102">
        <f>SUM(C51:C52)</f>
        <v>5305.5</v>
      </c>
      <c r="D50" s="102">
        <f>SUM(D51:D52)</f>
        <v>2500</v>
      </c>
    </row>
    <row r="51" spans="1:4" s="64" customFormat="1" ht="16.5" customHeight="1">
      <c r="A51" s="57" t="s">
        <v>150</v>
      </c>
      <c r="B51" s="61">
        <v>3575</v>
      </c>
      <c r="C51" s="61">
        <v>2805.5</v>
      </c>
      <c r="D51" s="62" t="s">
        <v>99</v>
      </c>
    </row>
    <row r="52" spans="1:4" s="64" customFormat="1" ht="16.5" customHeight="1">
      <c r="A52" s="103" t="s">
        <v>243</v>
      </c>
      <c r="B52" s="43">
        <v>2547.076</v>
      </c>
      <c r="C52" s="43">
        <v>2500</v>
      </c>
      <c r="D52" s="43">
        <v>2500</v>
      </c>
    </row>
    <row r="53" spans="1:4" ht="16.5" customHeight="1">
      <c r="A53" s="113" t="s">
        <v>189</v>
      </c>
      <c r="B53" s="102">
        <f>SUM(B54:B57)</f>
        <v>3875</v>
      </c>
      <c r="C53" s="102">
        <f>SUM(C54:C57)</f>
        <v>4275</v>
      </c>
      <c r="D53" s="102">
        <f>SUM(D54:D57)</f>
        <v>4275</v>
      </c>
    </row>
    <row r="54" spans="1:4" ht="16.5" customHeight="1">
      <c r="A54" s="48" t="s">
        <v>244</v>
      </c>
      <c r="B54" s="43">
        <v>1600</v>
      </c>
      <c r="C54" s="43">
        <v>2000</v>
      </c>
      <c r="D54" s="43">
        <v>2000</v>
      </c>
    </row>
    <row r="55" spans="1:4" ht="16.5" customHeight="1">
      <c r="A55" s="56" t="s">
        <v>245</v>
      </c>
      <c r="B55" s="43">
        <v>1125</v>
      </c>
      <c r="C55" s="43">
        <v>1125</v>
      </c>
      <c r="D55" s="43">
        <v>1125</v>
      </c>
    </row>
    <row r="56" spans="1:4" ht="16.5" customHeight="1">
      <c r="A56" s="48" t="s">
        <v>246</v>
      </c>
      <c r="B56" s="43">
        <v>750</v>
      </c>
      <c r="C56" s="43">
        <v>750</v>
      </c>
      <c r="D56" s="43">
        <v>750</v>
      </c>
    </row>
    <row r="57" spans="1:4" ht="16.5" customHeight="1">
      <c r="A57" s="49" t="s">
        <v>247</v>
      </c>
      <c r="B57" s="51">
        <v>400</v>
      </c>
      <c r="C57" s="51">
        <v>400</v>
      </c>
      <c r="D57" s="51">
        <v>400</v>
      </c>
    </row>
    <row r="58" spans="1:5" s="65" customFormat="1" ht="16.5" customHeight="1">
      <c r="A58" s="66" t="s">
        <v>158</v>
      </c>
      <c r="B58" s="102">
        <f>SUM(B59)</f>
        <v>2500</v>
      </c>
      <c r="C58" s="102">
        <f>SUM(C59)</f>
        <v>2500</v>
      </c>
      <c r="D58" s="102">
        <f>SUM(D59)</f>
        <v>2500</v>
      </c>
      <c r="E58" s="33"/>
    </row>
    <row r="59" spans="1:5" s="65" customFormat="1" ht="16.5" customHeight="1">
      <c r="A59" s="57" t="s">
        <v>159</v>
      </c>
      <c r="B59" s="43">
        <v>2500</v>
      </c>
      <c r="C59" s="43">
        <v>2500</v>
      </c>
      <c r="D59" s="43">
        <v>2500</v>
      </c>
      <c r="E59" s="42"/>
    </row>
    <row r="60" spans="1:4" ht="16.5" customHeight="1">
      <c r="A60" s="66" t="s">
        <v>153</v>
      </c>
      <c r="B60" s="102">
        <f>SUM(B61:B63)</f>
        <v>1314.348</v>
      </c>
      <c r="C60" s="102">
        <f>SUM(C61:C63)</f>
        <v>4102</v>
      </c>
      <c r="D60" s="102">
        <f>SUM(D61:D63)</f>
        <v>4352</v>
      </c>
    </row>
    <row r="61" spans="1:4" s="42" customFormat="1" ht="16.5" customHeight="1">
      <c r="A61" s="67" t="s">
        <v>155</v>
      </c>
      <c r="B61" s="51">
        <v>1280.85</v>
      </c>
      <c r="C61" s="51">
        <v>912</v>
      </c>
      <c r="D61" s="51">
        <v>912</v>
      </c>
    </row>
    <row r="62" spans="1:4" s="42" customFormat="1" ht="16.5" customHeight="1">
      <c r="A62" s="48" t="s">
        <v>156</v>
      </c>
      <c r="B62" s="43">
        <v>33.498</v>
      </c>
      <c r="C62" s="43">
        <v>0</v>
      </c>
      <c r="D62" s="43">
        <v>0</v>
      </c>
    </row>
    <row r="63" spans="1:4" s="42" customFormat="1" ht="16.5" customHeight="1">
      <c r="A63" s="48" t="s">
        <v>154</v>
      </c>
      <c r="B63" s="43">
        <v>0</v>
      </c>
      <c r="C63" s="51">
        <v>3190</v>
      </c>
      <c r="D63" s="68">
        <v>3440</v>
      </c>
    </row>
    <row r="64" spans="1:4" ht="16.5" customHeight="1">
      <c r="A64" s="66" t="s">
        <v>157</v>
      </c>
      <c r="B64" s="60">
        <f>SUM(B65:B66)</f>
        <v>1275.71</v>
      </c>
      <c r="C64" s="60">
        <f>SUM(C65:C66)</f>
        <v>1275.71</v>
      </c>
      <c r="D64" s="60">
        <f>SUM(D65:D66)</f>
        <v>1275.71</v>
      </c>
    </row>
    <row r="65" spans="1:5" s="65" customFormat="1" ht="16.5" customHeight="1">
      <c r="A65" s="114" t="s">
        <v>248</v>
      </c>
      <c r="B65" s="43">
        <v>1075.71</v>
      </c>
      <c r="C65" s="43">
        <v>1075.71</v>
      </c>
      <c r="D65" s="43">
        <v>1075.71</v>
      </c>
      <c r="E65" s="33"/>
    </row>
    <row r="66" spans="1:5" s="65" customFormat="1" ht="16.5" customHeight="1">
      <c r="A66" s="57" t="s">
        <v>325</v>
      </c>
      <c r="B66" s="43">
        <v>200</v>
      </c>
      <c r="C66" s="43">
        <v>200</v>
      </c>
      <c r="D66" s="43">
        <v>200</v>
      </c>
      <c r="E66" s="42"/>
    </row>
    <row r="67" spans="1:4" ht="16.5" customHeight="1">
      <c r="A67" s="115" t="s">
        <v>249</v>
      </c>
      <c r="B67" s="69">
        <f>B4+B14+B40+B47+B50+B53+B58+B60+B64</f>
        <v>826110.1207199999</v>
      </c>
      <c r="C67" s="69">
        <f>C4+C14+C40+C47+C50+C53+C58+C60+C64</f>
        <v>925947.5019999999</v>
      </c>
      <c r="D67" s="69">
        <f>D4+D14+D40+D47+D50+D53+D58+D60+D64</f>
        <v>969881.646</v>
      </c>
    </row>
    <row r="68" spans="1:4" ht="16.5" customHeight="1">
      <c r="A68" s="151" t="s">
        <v>250</v>
      </c>
      <c r="B68" s="150">
        <f>B67-B12-B13-B18-B23-B25-B26-B27-B29-B32-B33-B49</f>
        <v>768812.45072</v>
      </c>
      <c r="C68" s="150"/>
      <c r="D68" s="150"/>
    </row>
    <row r="70" ht="16.5" customHeight="1">
      <c r="A70" s="116"/>
    </row>
  </sheetData>
  <sheetProtection/>
  <printOptions/>
  <pageMargins left="0.7480314960629921" right="0.7480314960629921" top="0.8661417322834646" bottom="0.5511811023622047" header="0.5118110236220472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="70" zoomScaleNormal="70" zoomScalePageLayoutView="0" workbookViewId="0" topLeftCell="A1">
      <selection activeCell="A1" sqref="A1:IV1"/>
    </sheetView>
  </sheetViews>
  <sheetFormatPr defaultColWidth="9.21484375" defaultRowHeight="15"/>
  <cols>
    <col min="1" max="1" width="34.10546875" style="10" customWidth="1"/>
    <col min="2" max="2" width="18.88671875" style="10" customWidth="1"/>
    <col min="3" max="4" width="16.6640625" style="10" customWidth="1"/>
    <col min="5" max="5" width="22.6640625" style="10" customWidth="1"/>
    <col min="6" max="16384" width="9.21484375" style="10" customWidth="1"/>
  </cols>
  <sheetData>
    <row r="1" spans="1:5" s="5" customFormat="1" ht="21" customHeight="1">
      <c r="A1" s="215" t="s">
        <v>374</v>
      </c>
      <c r="B1" s="215"/>
      <c r="C1" s="215"/>
      <c r="D1" s="215"/>
      <c r="E1" s="215"/>
    </row>
    <row r="2" spans="1:6" s="5" customFormat="1" ht="19.5" customHeight="1">
      <c r="A2" s="34" t="s">
        <v>102</v>
      </c>
      <c r="B2" s="209"/>
      <c r="C2" s="209"/>
      <c r="D2" s="209"/>
      <c r="E2" s="210"/>
      <c r="F2" s="22"/>
    </row>
    <row r="3" spans="1:6" s="216" customFormat="1" ht="46.5" customHeight="1">
      <c r="A3" s="199" t="s">
        <v>23</v>
      </c>
      <c r="B3" s="200" t="s">
        <v>108</v>
      </c>
      <c r="C3" s="200" t="s">
        <v>109</v>
      </c>
      <c r="D3" s="200" t="s">
        <v>328</v>
      </c>
      <c r="E3" s="200" t="s">
        <v>32</v>
      </c>
      <c r="F3" s="22"/>
    </row>
    <row r="4" spans="1:5" s="5" customFormat="1" ht="15">
      <c r="A4" s="161" t="s">
        <v>7</v>
      </c>
      <c r="B4" s="202">
        <v>2809.8532397253</v>
      </c>
      <c r="C4" s="202">
        <v>3984.5696283006805</v>
      </c>
      <c r="D4" s="202">
        <v>0</v>
      </c>
      <c r="E4" s="213">
        <v>6794.42286802598</v>
      </c>
    </row>
    <row r="5" spans="1:5" s="5" customFormat="1" ht="15">
      <c r="A5" s="161" t="s">
        <v>0</v>
      </c>
      <c r="B5" s="202">
        <v>5127.965638670874</v>
      </c>
      <c r="C5" s="202">
        <v>7275.259217410256</v>
      </c>
      <c r="D5" s="202">
        <v>0</v>
      </c>
      <c r="E5" s="213">
        <v>12403.22485608113</v>
      </c>
    </row>
    <row r="6" spans="1:5" s="5" customFormat="1" ht="15">
      <c r="A6" s="161" t="s">
        <v>1</v>
      </c>
      <c r="B6" s="202">
        <v>4308.460802777416</v>
      </c>
      <c r="C6" s="202">
        <v>6112.678703577414</v>
      </c>
      <c r="D6" s="202">
        <v>0</v>
      </c>
      <c r="E6" s="213">
        <v>10421.13950635483</v>
      </c>
    </row>
    <row r="7" spans="1:5" s="5" customFormat="1" ht="15">
      <c r="A7" s="161" t="s">
        <v>8</v>
      </c>
      <c r="B7" s="202">
        <v>3929.573734856237</v>
      </c>
      <c r="C7" s="202">
        <v>5572.544385607422</v>
      </c>
      <c r="D7" s="202">
        <v>0</v>
      </c>
      <c r="E7" s="213">
        <v>9502.11812046366</v>
      </c>
    </row>
    <row r="8" spans="1:5" s="5" customFormat="1" ht="15">
      <c r="A8" s="161" t="s">
        <v>9</v>
      </c>
      <c r="B8" s="202">
        <v>5230.890602230689</v>
      </c>
      <c r="C8" s="202">
        <v>7417.934917747261</v>
      </c>
      <c r="D8" s="202">
        <v>0</v>
      </c>
      <c r="E8" s="213">
        <v>12648.82551997795</v>
      </c>
    </row>
    <row r="9" spans="1:5" s="5" customFormat="1" ht="15">
      <c r="A9" s="161" t="s">
        <v>10</v>
      </c>
      <c r="B9" s="202">
        <v>4337.870924855051</v>
      </c>
      <c r="C9" s="202">
        <v>6155.478536342287</v>
      </c>
      <c r="D9" s="202">
        <v>0</v>
      </c>
      <c r="E9" s="213">
        <v>10493.349461197338</v>
      </c>
    </row>
    <row r="10" spans="1:5" s="5" customFormat="1" ht="15">
      <c r="A10" s="161" t="s">
        <v>2</v>
      </c>
      <c r="B10" s="202">
        <v>5960.512848433272</v>
      </c>
      <c r="C10" s="202">
        <v>8452.629984289017</v>
      </c>
      <c r="D10" s="202">
        <v>0</v>
      </c>
      <c r="E10" s="213">
        <v>14413.14283272229</v>
      </c>
    </row>
    <row r="11" spans="1:5" s="5" customFormat="1" ht="15">
      <c r="A11" s="161" t="s">
        <v>3</v>
      </c>
      <c r="B11" s="202">
        <v>3404.4700025770762</v>
      </c>
      <c r="C11" s="202">
        <v>4835.617028415248</v>
      </c>
      <c r="D11" s="202">
        <v>-1.377776973054041</v>
      </c>
      <c r="E11" s="213">
        <v>8238.70925401927</v>
      </c>
    </row>
    <row r="12" spans="1:5" s="5" customFormat="1" ht="15">
      <c r="A12" s="161" t="s">
        <v>11</v>
      </c>
      <c r="B12" s="202">
        <v>4751.813061590759</v>
      </c>
      <c r="C12" s="202">
        <v>6741.136724926997</v>
      </c>
      <c r="D12" s="202">
        <v>-2.3782788668744725</v>
      </c>
      <c r="E12" s="213">
        <v>11490.571507650882</v>
      </c>
    </row>
    <row r="13" spans="1:5" s="5" customFormat="1" ht="15">
      <c r="A13" s="161" t="s">
        <v>12</v>
      </c>
      <c r="B13" s="202">
        <v>7125.579533917147</v>
      </c>
      <c r="C13" s="202">
        <v>10117.080002129553</v>
      </c>
      <c r="D13" s="202">
        <v>-3.6222841600714863</v>
      </c>
      <c r="E13" s="213">
        <v>17239.037251886628</v>
      </c>
    </row>
    <row r="14" spans="1:5" s="5" customFormat="1" ht="15">
      <c r="A14" s="161" t="s">
        <v>13</v>
      </c>
      <c r="B14" s="202">
        <v>8553.952271664179</v>
      </c>
      <c r="C14" s="202">
        <v>12123.906705308054</v>
      </c>
      <c r="D14" s="202">
        <v>-33.26416414559206</v>
      </c>
      <c r="E14" s="213">
        <v>20644.59481282664</v>
      </c>
    </row>
    <row r="15" spans="1:5" s="5" customFormat="1" ht="15">
      <c r="A15" s="161" t="s">
        <v>14</v>
      </c>
      <c r="B15" s="202">
        <v>5349.236783960879</v>
      </c>
      <c r="C15" s="202">
        <v>7594.592986663906</v>
      </c>
      <c r="D15" s="202">
        <v>-19.845525854407946</v>
      </c>
      <c r="E15" s="213">
        <v>12923.984244770378</v>
      </c>
    </row>
    <row r="16" spans="1:5" s="5" customFormat="1" ht="15">
      <c r="A16" s="161" t="s">
        <v>15</v>
      </c>
      <c r="B16" s="202">
        <v>4839.304257423741</v>
      </c>
      <c r="C16" s="202">
        <v>6869.102572093191</v>
      </c>
      <c r="D16" s="202">
        <v>0</v>
      </c>
      <c r="E16" s="213">
        <v>11708.40682951693</v>
      </c>
    </row>
    <row r="17" spans="1:5" s="5" customFormat="1" ht="15">
      <c r="A17" s="161" t="s">
        <v>16</v>
      </c>
      <c r="B17" s="202">
        <v>4085.868369234512</v>
      </c>
      <c r="C17" s="202">
        <v>5802.95453187923</v>
      </c>
      <c r="D17" s="202">
        <v>-47.57198146059667</v>
      </c>
      <c r="E17" s="213">
        <v>9841.250919653145</v>
      </c>
    </row>
    <row r="18" spans="1:5" s="5" customFormat="1" ht="15">
      <c r="A18" s="161" t="s">
        <v>4</v>
      </c>
      <c r="B18" s="202">
        <v>9173.466630244391</v>
      </c>
      <c r="C18" s="202">
        <v>13002.962617449924</v>
      </c>
      <c r="D18" s="202">
        <v>-3.6061263919092914</v>
      </c>
      <c r="E18" s="213">
        <v>22172.823121302405</v>
      </c>
    </row>
    <row r="19" spans="1:5" s="5" customFormat="1" ht="15">
      <c r="A19" s="161" t="s">
        <v>17</v>
      </c>
      <c r="B19" s="202">
        <v>2253.076004124678</v>
      </c>
      <c r="C19" s="202">
        <v>3190.2280078181366</v>
      </c>
      <c r="D19" s="202">
        <v>-0.8072921474940353</v>
      </c>
      <c r="E19" s="213">
        <v>5442.496719795321</v>
      </c>
    </row>
    <row r="20" spans="1:5" s="5" customFormat="1" ht="15">
      <c r="A20" s="161" t="s">
        <v>18</v>
      </c>
      <c r="B20" s="202">
        <v>6144.3804278664675</v>
      </c>
      <c r="C20" s="202">
        <v>8716.009120203038</v>
      </c>
      <c r="D20" s="202">
        <v>0</v>
      </c>
      <c r="E20" s="213">
        <v>14860.389548069506</v>
      </c>
    </row>
    <row r="21" spans="1:5" s="5" customFormat="1" ht="15">
      <c r="A21" s="161" t="s">
        <v>5</v>
      </c>
      <c r="B21" s="202">
        <v>3104.078590299306</v>
      </c>
      <c r="C21" s="202">
        <v>4388.094465711449</v>
      </c>
      <c r="D21" s="202">
        <v>0</v>
      </c>
      <c r="E21" s="213">
        <v>7492.173056010755</v>
      </c>
    </row>
    <row r="22" spans="1:5" s="5" customFormat="1" ht="15">
      <c r="A22" s="161" t="s">
        <v>6</v>
      </c>
      <c r="B22" s="202">
        <v>3549.4947382265714</v>
      </c>
      <c r="C22" s="202">
        <v>5031.771686899958</v>
      </c>
      <c r="D22" s="202">
        <v>0</v>
      </c>
      <c r="E22" s="213">
        <v>8581.266425126529</v>
      </c>
    </row>
    <row r="23" spans="1:5" s="5" customFormat="1" ht="15">
      <c r="A23" s="161" t="s">
        <v>19</v>
      </c>
      <c r="B23" s="202">
        <v>2994.1477766753883</v>
      </c>
      <c r="C23" s="202">
        <v>4249.599128537651</v>
      </c>
      <c r="D23" s="202">
        <v>0</v>
      </c>
      <c r="E23" s="202">
        <v>7243.74690521304</v>
      </c>
    </row>
    <row r="24" spans="1:5" s="5" customFormat="1" ht="15">
      <c r="A24" s="161" t="s">
        <v>20</v>
      </c>
      <c r="B24" s="202">
        <v>5259.481759605287</v>
      </c>
      <c r="C24" s="202">
        <v>7461.557375971199</v>
      </c>
      <c r="D24" s="202">
        <v>0</v>
      </c>
      <c r="E24" s="202">
        <v>12721.039135576486</v>
      </c>
    </row>
    <row r="25" spans="1:5" s="5" customFormat="1" ht="15">
      <c r="A25" s="161" t="s">
        <v>21</v>
      </c>
      <c r="B25" s="202">
        <v>10963.625888331457</v>
      </c>
      <c r="C25" s="202">
        <v>15561.465553416361</v>
      </c>
      <c r="D25" s="202">
        <v>0</v>
      </c>
      <c r="E25" s="202">
        <v>26525.09144174782</v>
      </c>
    </row>
    <row r="26" spans="1:5" s="5" customFormat="1" ht="15.75" customHeight="1">
      <c r="A26" s="205" t="s">
        <v>22</v>
      </c>
      <c r="B26" s="207">
        <v>113257.10388729066</v>
      </c>
      <c r="C26" s="207">
        <v>160657.17388069822</v>
      </c>
      <c r="D26" s="207">
        <v>-112.47343000000001</v>
      </c>
      <c r="E26" s="207">
        <v>273801.8043379889</v>
      </c>
    </row>
    <row r="27" spans="1:5" s="5" customFormat="1" ht="15">
      <c r="A27" s="161"/>
      <c r="B27" s="161"/>
      <c r="C27" s="161"/>
      <c r="D27" s="161"/>
      <c r="E27" s="161"/>
    </row>
    <row r="28" s="5" customFormat="1" ht="12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showGridLines="0" zoomScale="70" zoomScaleNormal="70" zoomScalePageLayoutView="0" workbookViewId="0" topLeftCell="A1">
      <selection activeCell="E16" sqref="E16"/>
    </sheetView>
  </sheetViews>
  <sheetFormatPr defaultColWidth="8.88671875" defaultRowHeight="15"/>
  <cols>
    <col min="1" max="1" width="27.21484375" style="224" customWidth="1"/>
    <col min="2" max="2" width="16.6640625" style="224" customWidth="1"/>
    <col min="3" max="16384" width="8.88671875" style="224" customWidth="1"/>
  </cols>
  <sheetData>
    <row r="1" spans="1:2" s="221" customFormat="1" ht="21" customHeight="1">
      <c r="A1" s="215" t="s">
        <v>375</v>
      </c>
      <c r="B1" s="215"/>
    </row>
    <row r="2" spans="1:2" s="221" customFormat="1" ht="21" customHeight="1">
      <c r="A2" s="34" t="s">
        <v>102</v>
      </c>
      <c r="B2" s="210"/>
    </row>
    <row r="3" spans="1:2" s="222" customFormat="1" ht="30.75" customHeight="1">
      <c r="A3" s="199" t="s">
        <v>23</v>
      </c>
      <c r="B3" s="200" t="s">
        <v>95</v>
      </c>
    </row>
    <row r="4" spans="1:2" s="221" customFormat="1" ht="15">
      <c r="A4" s="161" t="s">
        <v>7</v>
      </c>
      <c r="B4" s="217">
        <v>0</v>
      </c>
    </row>
    <row r="5" spans="1:2" s="221" customFormat="1" ht="15">
      <c r="A5" s="161" t="s">
        <v>0</v>
      </c>
      <c r="B5" s="217">
        <v>0</v>
      </c>
    </row>
    <row r="6" spans="1:2" s="221" customFormat="1" ht="15">
      <c r="A6" s="161" t="s">
        <v>1</v>
      </c>
      <c r="B6" s="217">
        <v>0</v>
      </c>
    </row>
    <row r="7" spans="1:2" s="221" customFormat="1" ht="15">
      <c r="A7" s="161" t="s">
        <v>8</v>
      </c>
      <c r="B7" s="217">
        <v>0</v>
      </c>
    </row>
    <row r="8" spans="1:2" s="221" customFormat="1" ht="15">
      <c r="A8" s="161" t="s">
        <v>9</v>
      </c>
      <c r="B8" s="217">
        <v>0</v>
      </c>
    </row>
    <row r="9" spans="1:2" s="221" customFormat="1" ht="15">
      <c r="A9" s="161" t="s">
        <v>10</v>
      </c>
      <c r="B9" s="217">
        <v>0</v>
      </c>
    </row>
    <row r="10" spans="1:2" s="221" customFormat="1" ht="15">
      <c r="A10" s="161" t="s">
        <v>2</v>
      </c>
      <c r="B10" s="217">
        <v>0</v>
      </c>
    </row>
    <row r="11" spans="1:2" s="221" customFormat="1" ht="15">
      <c r="A11" s="161" t="s">
        <v>3</v>
      </c>
      <c r="B11" s="217">
        <v>0</v>
      </c>
    </row>
    <row r="12" spans="1:2" s="221" customFormat="1" ht="15">
      <c r="A12" s="161" t="s">
        <v>11</v>
      </c>
      <c r="B12" s="217">
        <v>0</v>
      </c>
    </row>
    <row r="13" spans="1:2" s="221" customFormat="1" ht="15">
      <c r="A13" s="161" t="s">
        <v>12</v>
      </c>
      <c r="B13" s="217">
        <v>0</v>
      </c>
    </row>
    <row r="14" spans="1:2" s="221" customFormat="1" ht="15">
      <c r="A14" s="161" t="s">
        <v>13</v>
      </c>
      <c r="B14" s="217">
        <v>0</v>
      </c>
    </row>
    <row r="15" spans="1:2" s="221" customFormat="1" ht="15">
      <c r="A15" s="161" t="s">
        <v>14</v>
      </c>
      <c r="B15" s="217">
        <v>0</v>
      </c>
    </row>
    <row r="16" spans="1:2" s="221" customFormat="1" ht="15">
      <c r="A16" s="161" t="s">
        <v>15</v>
      </c>
      <c r="B16" s="217">
        <v>0</v>
      </c>
    </row>
    <row r="17" spans="1:2" s="221" customFormat="1" ht="15">
      <c r="A17" s="161" t="s">
        <v>16</v>
      </c>
      <c r="B17" s="217">
        <v>0</v>
      </c>
    </row>
    <row r="18" spans="1:2" s="221" customFormat="1" ht="15">
      <c r="A18" s="161" t="s">
        <v>4</v>
      </c>
      <c r="B18" s="217">
        <v>0</v>
      </c>
    </row>
    <row r="19" spans="1:2" s="221" customFormat="1" ht="15">
      <c r="A19" s="161" t="s">
        <v>17</v>
      </c>
      <c r="B19" s="217">
        <v>0</v>
      </c>
    </row>
    <row r="20" spans="1:2" s="221" customFormat="1" ht="15">
      <c r="A20" s="161" t="s">
        <v>18</v>
      </c>
      <c r="B20" s="217">
        <v>0</v>
      </c>
    </row>
    <row r="21" spans="1:2" s="221" customFormat="1" ht="15">
      <c r="A21" s="161" t="s">
        <v>5</v>
      </c>
      <c r="B21" s="217">
        <v>0</v>
      </c>
    </row>
    <row r="22" spans="1:2" s="221" customFormat="1" ht="15">
      <c r="A22" s="161" t="s">
        <v>6</v>
      </c>
      <c r="B22" s="217">
        <v>0</v>
      </c>
    </row>
    <row r="23" spans="1:2" s="221" customFormat="1" ht="15">
      <c r="A23" s="161" t="s">
        <v>19</v>
      </c>
      <c r="B23" s="217">
        <v>0</v>
      </c>
    </row>
    <row r="24" spans="1:2" s="221" customFormat="1" ht="15">
      <c r="A24" s="161" t="s">
        <v>20</v>
      </c>
      <c r="B24" s="217">
        <v>0</v>
      </c>
    </row>
    <row r="25" spans="1:2" s="221" customFormat="1" ht="15">
      <c r="A25" s="209" t="s">
        <v>21</v>
      </c>
      <c r="B25" s="218">
        <v>0</v>
      </c>
    </row>
    <row r="26" spans="1:2" s="222" customFormat="1" ht="15.75" customHeight="1">
      <c r="A26" s="219" t="s">
        <v>22</v>
      </c>
      <c r="B26" s="220">
        <v>0</v>
      </c>
    </row>
    <row r="27" spans="1:2" s="221" customFormat="1" ht="15">
      <c r="A27" s="161"/>
      <c r="B27" s="223"/>
    </row>
    <row r="28" spans="1:2" ht="15">
      <c r="A28" s="161"/>
      <c r="B28" s="223"/>
    </row>
  </sheetData>
  <sheetProtection/>
  <conditionalFormatting sqref="B26">
    <cfRule type="expression" priority="4" dxfId="9" stopIfTrue="1">
      <formula>Tabl_3!#REF!&gt;0</formula>
    </cfRule>
  </conditionalFormatting>
  <conditionalFormatting sqref="B2">
    <cfRule type="expression" priority="2" dxfId="9" stopIfTrue="1">
      <formula>Tabl_3!#REF!&gt;0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3"/>
  <sheetViews>
    <sheetView showGridLines="0" zoomScale="70" zoomScaleNormal="70" zoomScalePageLayoutView="0" workbookViewId="0" topLeftCell="A1">
      <selection activeCell="H35" sqref="H35"/>
    </sheetView>
  </sheetViews>
  <sheetFormatPr defaultColWidth="9.21484375" defaultRowHeight="15"/>
  <cols>
    <col min="1" max="1" width="32.6640625" style="10" customWidth="1"/>
    <col min="2" max="3" width="23.10546875" style="10" customWidth="1"/>
    <col min="4" max="5" width="12.6640625" style="10" customWidth="1"/>
    <col min="6" max="16384" width="9.21484375" style="10" customWidth="1"/>
  </cols>
  <sheetData>
    <row r="1" spans="1:5" s="230" customFormat="1" ht="21" customHeight="1">
      <c r="A1" s="215" t="s">
        <v>376</v>
      </c>
      <c r="B1" s="225"/>
      <c r="C1" s="225"/>
      <c r="D1" s="225"/>
      <c r="E1" s="225"/>
    </row>
    <row r="2" spans="1:5" s="5" customFormat="1" ht="21" customHeight="1">
      <c r="A2" s="34" t="s">
        <v>102</v>
      </c>
      <c r="B2" s="209"/>
      <c r="C2" s="209"/>
      <c r="D2" s="209"/>
      <c r="E2" s="210"/>
    </row>
    <row r="3" spans="1:5" s="212" customFormat="1" ht="45.75" customHeight="1">
      <c r="A3" s="199" t="s">
        <v>23</v>
      </c>
      <c r="B3" s="200" t="s">
        <v>329</v>
      </c>
      <c r="C3" s="200" t="s">
        <v>200</v>
      </c>
      <c r="D3" s="200" t="s">
        <v>29</v>
      </c>
      <c r="E3" s="200" t="s">
        <v>24</v>
      </c>
    </row>
    <row r="4" spans="1:5" s="5" customFormat="1" ht="15">
      <c r="A4" s="161" t="s">
        <v>7</v>
      </c>
      <c r="B4" s="201">
        <v>159694533.58082095</v>
      </c>
      <c r="C4" s="226">
        <v>169406363.3577974</v>
      </c>
      <c r="D4" s="226">
        <v>9711829.776976466</v>
      </c>
      <c r="E4" s="227">
        <v>0.06081504206317329</v>
      </c>
    </row>
    <row r="5" spans="1:5" s="5" customFormat="1" ht="15">
      <c r="A5" s="161" t="s">
        <v>0</v>
      </c>
      <c r="B5" s="201">
        <v>285018159.4323627</v>
      </c>
      <c r="C5" s="226">
        <v>301055243.10661626</v>
      </c>
      <c r="D5" s="226">
        <v>16037083.674253583</v>
      </c>
      <c r="E5" s="227">
        <v>0.05626688385818211</v>
      </c>
    </row>
    <row r="6" spans="1:5" s="5" customFormat="1" ht="15">
      <c r="A6" s="161" t="s">
        <v>1</v>
      </c>
      <c r="B6" s="201">
        <v>258257472.1693502</v>
      </c>
      <c r="C6" s="226">
        <v>274131767.50724244</v>
      </c>
      <c r="D6" s="226">
        <v>15874295.337892234</v>
      </c>
      <c r="E6" s="227">
        <v>0.06146693532058889</v>
      </c>
    </row>
    <row r="7" spans="1:5" s="5" customFormat="1" ht="15">
      <c r="A7" s="161" t="s">
        <v>8</v>
      </c>
      <c r="B7" s="201">
        <v>232885549.36002102</v>
      </c>
      <c r="C7" s="226">
        <v>248009787.17042255</v>
      </c>
      <c r="D7" s="226">
        <v>15124237.81040153</v>
      </c>
      <c r="E7" s="227">
        <v>0.0649427920794723</v>
      </c>
    </row>
    <row r="8" spans="1:5" s="5" customFormat="1" ht="15">
      <c r="A8" s="161" t="s">
        <v>9</v>
      </c>
      <c r="B8" s="201">
        <v>327774395.67694163</v>
      </c>
      <c r="C8" s="226">
        <v>348551934.1526626</v>
      </c>
      <c r="D8" s="226">
        <v>20777538.475720942</v>
      </c>
      <c r="E8" s="227">
        <v>0.06338975450724202</v>
      </c>
    </row>
    <row r="9" spans="1:5" s="5" customFormat="1" ht="15">
      <c r="A9" s="161" t="s">
        <v>10</v>
      </c>
      <c r="B9" s="201">
        <v>286512388.9035201</v>
      </c>
      <c r="C9" s="226">
        <v>304989101.96914524</v>
      </c>
      <c r="D9" s="226">
        <v>18476713.06562513</v>
      </c>
      <c r="E9" s="227">
        <v>0.06448835645933258</v>
      </c>
    </row>
    <row r="10" spans="1:5" s="5" customFormat="1" ht="15">
      <c r="A10" s="161" t="s">
        <v>2</v>
      </c>
      <c r="B10" s="201">
        <v>301936877.4145514</v>
      </c>
      <c r="C10" s="226">
        <v>321550629.4265674</v>
      </c>
      <c r="D10" s="226">
        <v>19613752.012016</v>
      </c>
      <c r="E10" s="227">
        <v>0.06495977629485396</v>
      </c>
    </row>
    <row r="11" spans="1:5" s="5" customFormat="1" ht="15">
      <c r="A11" s="161" t="s">
        <v>3</v>
      </c>
      <c r="B11" s="201">
        <v>166374653.4803012</v>
      </c>
      <c r="C11" s="226">
        <v>176861649.66683325</v>
      </c>
      <c r="D11" s="226">
        <v>10486996.18653205</v>
      </c>
      <c r="E11" s="227">
        <v>0.06303241489710278</v>
      </c>
    </row>
    <row r="12" spans="1:5" s="5" customFormat="1" ht="15">
      <c r="A12" s="161" t="s">
        <v>11</v>
      </c>
      <c r="B12" s="201">
        <v>279067752.4413013</v>
      </c>
      <c r="C12" s="226">
        <v>295885339.05901635</v>
      </c>
      <c r="D12" s="226">
        <v>16817586.61771506</v>
      </c>
      <c r="E12" s="227">
        <v>0.06026345384084622</v>
      </c>
    </row>
    <row r="13" spans="1:5" s="5" customFormat="1" ht="15">
      <c r="A13" s="161" t="s">
        <v>12</v>
      </c>
      <c r="B13" s="201">
        <v>422883797.8160068</v>
      </c>
      <c r="C13" s="226">
        <v>450910600.5507342</v>
      </c>
      <c r="D13" s="226">
        <v>28026802.734727442</v>
      </c>
      <c r="E13" s="227">
        <v>0.06627542336564446</v>
      </c>
    </row>
    <row r="14" spans="1:5" s="5" customFormat="1" ht="15">
      <c r="A14" s="161" t="s">
        <v>13</v>
      </c>
      <c r="B14" s="201">
        <v>523214225.14491546</v>
      </c>
      <c r="C14" s="226">
        <v>556089722.9180666</v>
      </c>
      <c r="D14" s="226">
        <v>32875497.77315116</v>
      </c>
      <c r="E14" s="227">
        <v>0.06283372315430755</v>
      </c>
    </row>
    <row r="15" spans="1:5" s="5" customFormat="1" ht="15">
      <c r="A15" s="161" t="s">
        <v>14</v>
      </c>
      <c r="B15" s="201">
        <v>330166240.3032886</v>
      </c>
      <c r="C15" s="226">
        <v>349420446.714504</v>
      </c>
      <c r="D15" s="226">
        <v>19254206.411215425</v>
      </c>
      <c r="E15" s="227">
        <v>0.058316702499712374</v>
      </c>
    </row>
    <row r="16" spans="1:5" s="5" customFormat="1" ht="15">
      <c r="A16" s="161" t="s">
        <v>15</v>
      </c>
      <c r="B16" s="201">
        <v>313662722.4670568</v>
      </c>
      <c r="C16" s="226">
        <v>332616783.60992026</v>
      </c>
      <c r="D16" s="226">
        <v>18954061.142863452</v>
      </c>
      <c r="E16" s="227">
        <v>0.060428159883915276</v>
      </c>
    </row>
    <row r="17" spans="1:5" s="5" customFormat="1" ht="15">
      <c r="A17" s="161" t="s">
        <v>16</v>
      </c>
      <c r="B17" s="201">
        <v>278715046.69045043</v>
      </c>
      <c r="C17" s="226">
        <v>296648358.2680597</v>
      </c>
      <c r="D17" s="226">
        <v>17933311.57760924</v>
      </c>
      <c r="E17" s="227">
        <v>0.0643428181956984</v>
      </c>
    </row>
    <row r="18" spans="1:5" s="5" customFormat="1" ht="15">
      <c r="A18" s="161" t="s">
        <v>4</v>
      </c>
      <c r="B18" s="201">
        <v>557542135.3833956</v>
      </c>
      <c r="C18" s="226">
        <v>588454262.6173786</v>
      </c>
      <c r="D18" s="226">
        <v>30912127.23398304</v>
      </c>
      <c r="E18" s="227">
        <v>0.05544357147594992</v>
      </c>
    </row>
    <row r="19" spans="1:5" s="5" customFormat="1" ht="15">
      <c r="A19" s="161" t="s">
        <v>17</v>
      </c>
      <c r="B19" s="201">
        <v>138751784.56566733</v>
      </c>
      <c r="C19" s="226">
        <v>146946514.34511852</v>
      </c>
      <c r="D19" s="226">
        <v>8194729.779451191</v>
      </c>
      <c r="E19" s="227">
        <v>0.059060355908956655</v>
      </c>
    </row>
    <row r="20" spans="1:5" s="5" customFormat="1" ht="15">
      <c r="A20" s="161" t="s">
        <v>18</v>
      </c>
      <c r="B20" s="201">
        <v>408425713.02381575</v>
      </c>
      <c r="C20" s="226">
        <v>431545456.9226202</v>
      </c>
      <c r="D20" s="226">
        <v>23119743.898804426</v>
      </c>
      <c r="E20" s="227">
        <v>0.05660697444251334</v>
      </c>
    </row>
    <row r="21" spans="1:5" s="5" customFormat="1" ht="15">
      <c r="A21" s="161" t="s">
        <v>5</v>
      </c>
      <c r="B21" s="201">
        <v>162716102.17974582</v>
      </c>
      <c r="C21" s="201">
        <v>171709754.95531636</v>
      </c>
      <c r="D21" s="201">
        <v>8993652.775570542</v>
      </c>
      <c r="E21" s="228">
        <v>0.05527205147549332</v>
      </c>
    </row>
    <row r="22" spans="1:5" s="5" customFormat="1" ht="15">
      <c r="A22" s="161" t="s">
        <v>6</v>
      </c>
      <c r="B22" s="201">
        <v>210731900.4567937</v>
      </c>
      <c r="C22" s="201">
        <v>223460390.12217233</v>
      </c>
      <c r="D22" s="201">
        <v>12728489.66537863</v>
      </c>
      <c r="E22" s="228">
        <v>0.060401342358644694</v>
      </c>
    </row>
    <row r="23" spans="1:5" s="5" customFormat="1" ht="15">
      <c r="A23" s="161" t="s">
        <v>19</v>
      </c>
      <c r="B23" s="201">
        <v>181781076.47371787</v>
      </c>
      <c r="C23" s="201">
        <v>193250286.01243374</v>
      </c>
      <c r="D23" s="201">
        <v>11469209.53871587</v>
      </c>
      <c r="E23" s="228">
        <v>0.06309352855204431</v>
      </c>
    </row>
    <row r="24" spans="1:5" s="5" customFormat="1" ht="15">
      <c r="A24" s="161" t="s">
        <v>20</v>
      </c>
      <c r="B24" s="201">
        <v>355440825.33584607</v>
      </c>
      <c r="C24" s="201">
        <v>380438144.7996158</v>
      </c>
      <c r="D24" s="201">
        <v>24997319.463769734</v>
      </c>
      <c r="E24" s="228">
        <v>0.07032765423091303</v>
      </c>
    </row>
    <row r="25" spans="1:5" s="5" customFormat="1" ht="15">
      <c r="A25" s="161" t="s">
        <v>21</v>
      </c>
      <c r="B25" s="201">
        <v>763986407.7001193</v>
      </c>
      <c r="C25" s="201">
        <v>816221799.7477459</v>
      </c>
      <c r="D25" s="201">
        <v>52235392.047626615</v>
      </c>
      <c r="E25" s="228">
        <v>0.06837214840624509</v>
      </c>
    </row>
    <row r="26" spans="1:5" s="216" customFormat="1" ht="15.75" customHeight="1">
      <c r="A26" s="205" t="s">
        <v>22</v>
      </c>
      <c r="B26" s="206">
        <v>6945539759.999989</v>
      </c>
      <c r="C26" s="206">
        <v>7378154336.999989</v>
      </c>
      <c r="D26" s="206">
        <v>432614576.9999998</v>
      </c>
      <c r="E26" s="229">
        <v>0.06228667489479616</v>
      </c>
    </row>
    <row r="27" spans="1:5" s="5" customFormat="1" ht="15">
      <c r="A27" s="161"/>
      <c r="B27" s="161"/>
      <c r="C27" s="161"/>
      <c r="D27" s="161"/>
      <c r="E27" s="161"/>
    </row>
    <row r="28" s="5" customFormat="1" ht="12"/>
    <row r="29" s="5" customFormat="1" ht="12"/>
    <row r="30" spans="3:5" s="5" customFormat="1" ht="13.5">
      <c r="C30" s="232"/>
      <c r="E30" s="233"/>
    </row>
    <row r="31" spans="3:5" s="5" customFormat="1" ht="13.5">
      <c r="C31" s="232"/>
      <c r="E31" s="233"/>
    </row>
    <row r="32" spans="3:5" s="5" customFormat="1" ht="13.5">
      <c r="C32" s="232"/>
      <c r="E32" s="233"/>
    </row>
    <row r="33" spans="3:5" ht="15">
      <c r="C33" s="232"/>
      <c r="D33" s="5"/>
      <c r="E33" s="233"/>
    </row>
    <row r="34" spans="3:5" ht="15">
      <c r="C34" s="232"/>
      <c r="D34" s="5"/>
      <c r="E34" s="233"/>
    </row>
    <row r="35" spans="3:5" ht="15">
      <c r="C35" s="232"/>
      <c r="D35" s="5"/>
      <c r="E35" s="233"/>
    </row>
    <row r="36" spans="3:5" ht="15">
      <c r="C36" s="232"/>
      <c r="D36" s="5"/>
      <c r="E36" s="233"/>
    </row>
    <row r="37" spans="3:5" ht="15">
      <c r="C37" s="232"/>
      <c r="D37" s="5"/>
      <c r="E37" s="233"/>
    </row>
    <row r="38" spans="3:5" ht="15">
      <c r="C38" s="232"/>
      <c r="D38" s="5"/>
      <c r="E38" s="233"/>
    </row>
    <row r="39" spans="3:5" ht="15">
      <c r="C39" s="232"/>
      <c r="D39" s="5"/>
      <c r="E39" s="233"/>
    </row>
    <row r="40" spans="3:5" ht="15">
      <c r="C40" s="232"/>
      <c r="D40" s="5"/>
      <c r="E40" s="233"/>
    </row>
    <row r="41" spans="3:5" ht="15">
      <c r="C41" s="232"/>
      <c r="D41" s="5"/>
      <c r="E41" s="233"/>
    </row>
    <row r="42" spans="3:5" ht="15">
      <c r="C42" s="232"/>
      <c r="D42" s="5"/>
      <c r="E42" s="233"/>
    </row>
    <row r="43" spans="3:5" ht="15">
      <c r="C43" s="232"/>
      <c r="D43" s="5"/>
      <c r="E43" s="233"/>
    </row>
    <row r="44" spans="3:5" ht="15">
      <c r="C44" s="232"/>
      <c r="D44" s="5"/>
      <c r="E44" s="233"/>
    </row>
    <row r="45" spans="3:5" ht="15">
      <c r="C45" s="232"/>
      <c r="D45" s="5"/>
      <c r="E45" s="233"/>
    </row>
    <row r="46" spans="3:5" ht="15">
      <c r="C46" s="232"/>
      <c r="D46" s="5"/>
      <c r="E46" s="233"/>
    </row>
    <row r="47" spans="3:5" ht="15">
      <c r="C47" s="232"/>
      <c r="D47" s="5"/>
      <c r="E47" s="233"/>
    </row>
    <row r="48" spans="3:5" ht="15">
      <c r="C48" s="232"/>
      <c r="D48" s="5"/>
      <c r="E48" s="233"/>
    </row>
    <row r="49" spans="3:5" ht="15">
      <c r="C49" s="232"/>
      <c r="D49" s="5"/>
      <c r="E49" s="233"/>
    </row>
    <row r="50" spans="3:5" ht="15">
      <c r="C50" s="232"/>
      <c r="D50" s="5"/>
      <c r="E50" s="233"/>
    </row>
    <row r="51" spans="3:5" ht="15">
      <c r="C51" s="5"/>
      <c r="D51" s="5"/>
      <c r="E51" s="233"/>
    </row>
    <row r="52" ht="15">
      <c r="D52" s="5"/>
    </row>
    <row r="53" spans="3:4" ht="15">
      <c r="C53" s="208"/>
      <c r="D53" s="5"/>
    </row>
  </sheetData>
  <sheetProtection/>
  <conditionalFormatting sqref="E2">
    <cfRule type="expression" priority="1" dxfId="9" stopIfTrue="1">
      <formula>Tabl_4a!#REF!&gt;0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Fulker, Louise (EPS - Digital and Strategic Comms)</cp:lastModifiedBy>
  <cp:lastPrinted>2016-10-14T12:35:10Z</cp:lastPrinted>
  <dcterms:created xsi:type="dcterms:W3CDTF">2010-10-15T11:12:03Z</dcterms:created>
  <dcterms:modified xsi:type="dcterms:W3CDTF">2022-12-13T14:10:02Z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A43271986</vt:lpwstr>
  </property>
  <property fmtid="{D5CDD505-2E9C-101B-9397-08002B2CF9AE}" pid="4" name="Objective-Title">
    <vt:lpwstr>LGPFS - Provisional Local Government Settlement for 2023-24 - Tables Welsh</vt:lpwstr>
  </property>
  <property fmtid="{D5CDD505-2E9C-101B-9397-08002B2CF9AE}" pid="5" name="Objective-Description">
    <vt:lpwstr/>
  </property>
  <property fmtid="{D5CDD505-2E9C-101B-9397-08002B2CF9AE}" pid="6" name="Objective-CreationStamp">
    <vt:filetime>2022-12-12T12:31:12Z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2022-12-12T19:13:23Z</vt:filetime>
  </property>
  <property fmtid="{D5CDD505-2E9C-101B-9397-08002B2CF9AE}" pid="10" name="Objective-ModificationStamp">
    <vt:filetime>2022-12-12T19:13:23Z</vt:filetime>
  </property>
  <property fmtid="{D5CDD505-2E9C-101B-9397-08002B2CF9AE}" pid="11" name="Objective-Owner">
    <vt:lpwstr>Koe, James (COOG - DDAT - KAS - ESNR Statistics)</vt:lpwstr>
  </property>
  <property fmtid="{D5CDD505-2E9C-101B-9397-08002B2CF9AE}" pid="12" name="Objective-Path">
    <vt:lpwstr>Objective Global Folder:#Business File Plan:WG Organisational Groups:NEW - Post April 2022 - Covid Recovery &amp; Local Government:Covid Recovery &amp; Local Government (CRLG) - Local Government - Finance Policy &amp; Sustainability:1 - Save:Unitary Authority Settlement:Administration:2023-2024:Local Authorities - 2023-2024 - Unitary Authorities Settlement - Reports &amp; Outputs:</vt:lpwstr>
  </property>
  <property fmtid="{D5CDD505-2E9C-101B-9397-08002B2CF9AE}" pid="13" name="Objective-Parent">
    <vt:lpwstr>Local Authorities - 2023-2024 - Unitary Authorities Settlement - Reports &amp; Outputs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vA82613565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Date Acquired">
    <vt:lpwstr/>
  </property>
  <property fmtid="{D5CDD505-2E9C-101B-9397-08002B2CF9AE}" pid="23" name="Objective-Official Translation">
    <vt:lpwstr/>
  </property>
  <property fmtid="{D5CDD505-2E9C-101B-9397-08002B2CF9AE}" pid="24" name="Objective-Connect Creator">
    <vt:lpwstr/>
  </property>
  <property fmtid="{D5CDD505-2E9C-101B-9397-08002B2CF9AE}" pid="25" name="Objective-Comment">
    <vt:lpwstr/>
  </property>
</Properties>
</file>