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DaviesLA\Objective\Objects\WinTalk\9abef5e0-0ac6-41f7-8a2d-a36711f1300b\"/>
    </mc:Choice>
  </mc:AlternateContent>
  <xr:revisionPtr revIDLastSave="0" documentId="8_{BC1630D7-F69B-4777-97EE-D95B85A9A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M38" i="1"/>
  <c r="J26" i="1" l="1"/>
  <c r="J27" i="1"/>
  <c r="J38" i="1" s="1"/>
  <c r="N38" i="1" s="1"/>
  <c r="J28" i="1"/>
  <c r="J29" i="1"/>
  <c r="J30" i="1"/>
  <c r="J31" i="1"/>
  <c r="J32" i="1"/>
  <c r="J33" i="1"/>
  <c r="M33" i="1" s="1"/>
  <c r="J34" i="1"/>
  <c r="J35" i="1"/>
  <c r="J36" i="1"/>
  <c r="J37" i="1"/>
  <c r="J25" i="1"/>
  <c r="C38" i="1"/>
  <c r="D38" i="1"/>
  <c r="E38" i="1"/>
  <c r="F38" i="1"/>
  <c r="G38" i="1"/>
  <c r="H38" i="1"/>
  <c r="I38" i="1"/>
  <c r="B38" i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C18" i="1"/>
  <c r="D18" i="1"/>
  <c r="E18" i="1"/>
  <c r="F18" i="1"/>
  <c r="G18" i="1"/>
  <c r="H18" i="1"/>
  <c r="I18" i="1"/>
  <c r="B18" i="1"/>
  <c r="M18" i="1"/>
  <c r="L18" i="1"/>
  <c r="L38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4" i="1"/>
  <c r="N34" i="1"/>
  <c r="M35" i="1"/>
  <c r="N35" i="1"/>
  <c r="M36" i="1"/>
  <c r="N36" i="1"/>
  <c r="M37" i="1"/>
  <c r="N37" i="1"/>
  <c r="N25" i="1"/>
  <c r="M25" i="1"/>
  <c r="J18" i="1" l="1"/>
  <c r="N18" i="1" s="1"/>
  <c r="N33" i="1"/>
</calcChain>
</file>

<file path=xl/sharedStrings.xml><?xml version="1.0" encoding="utf-8"?>
<sst xmlns="http://schemas.openxmlformats.org/spreadsheetml/2006/main" count="78" uniqueCount="50">
  <si>
    <t>3% Centrally Retained Allowance</t>
  </si>
  <si>
    <t>2% Maintenance Allowance</t>
  </si>
  <si>
    <t xml:space="preserve">Variation </t>
  </si>
  <si>
    <t>£</t>
  </si>
  <si>
    <t>%</t>
  </si>
  <si>
    <t>Bridgend College</t>
  </si>
  <si>
    <t>Cardiff &amp; Vale College</t>
  </si>
  <si>
    <t>Coleg Cambria</t>
  </si>
  <si>
    <t>Coleg Gwent</t>
  </si>
  <si>
    <t>Coleg Sir Gar</t>
  </si>
  <si>
    <t>Coleg y Cymoedd</t>
  </si>
  <si>
    <t>Gower College Swansea</t>
  </si>
  <si>
    <t>Grwp Llandrillo Menai</t>
  </si>
  <si>
    <t>Grwp NPTC Group</t>
  </si>
  <si>
    <t>Merthyr Tydfil College</t>
  </si>
  <si>
    <t>Pembrokeshire College</t>
  </si>
  <si>
    <t>St David's Catholic Sixth Form College</t>
  </si>
  <si>
    <t>lwfans a gedwir yn ganolog 3%</t>
  </si>
  <si>
    <t>Lwfans Cynnal a Chadw 2%</t>
  </si>
  <si>
    <t xml:space="preserve">Ymgodiad Amddifadedd </t>
  </si>
  <si>
    <t>Deprivation Uplift</t>
  </si>
  <si>
    <t>Sparsity Uplift</t>
  </si>
  <si>
    <t>Welsh Medium Allowance</t>
  </si>
  <si>
    <t>Annex A</t>
  </si>
  <si>
    <t>Atodiad A</t>
  </si>
  <si>
    <t xml:space="preserve">Ymgodiad Teneurwydd poblogaeth </t>
  </si>
  <si>
    <t>Lwfans Cyfrwng Cymraeg</t>
  </si>
  <si>
    <t>Amrywiad</t>
  </si>
  <si>
    <t>Cyfanswm dyraniad 2022/23</t>
  </si>
  <si>
    <t>Coleg Pen-y-Bont</t>
  </si>
  <si>
    <t>Coleg Caerdydd a'r Fro</t>
  </si>
  <si>
    <t>Coleg Gwyr Abertawe</t>
  </si>
  <si>
    <t>Y Coleg Merthyr Tudful</t>
  </si>
  <si>
    <t>Coleg Sir Benfro</t>
  </si>
  <si>
    <t>Coleg Catholig Dewi Sant</t>
  </si>
  <si>
    <t>Addysg Oedolion Cymru</t>
  </si>
  <si>
    <t>Adult Learning Wales</t>
  </si>
  <si>
    <t>Full Time Allocation 2023/24</t>
  </si>
  <si>
    <t>Part Time Allocation 2023/24</t>
  </si>
  <si>
    <t>Total allocation 2023/24</t>
  </si>
  <si>
    <t>2022/23 Total allocation</t>
  </si>
  <si>
    <t>Variation from 2022/23</t>
  </si>
  <si>
    <t xml:space="preserve">2023/24 Allocation </t>
  </si>
  <si>
    <t>Transition</t>
  </si>
  <si>
    <t>Cyllid pontio</t>
  </si>
  <si>
    <t>2023/24 Dyraniad</t>
  </si>
  <si>
    <t xml:space="preserve">2023/24 Dyraniad llawn-amser </t>
  </si>
  <si>
    <t xml:space="preserve">2023/24 Dyraniad rhan-amser </t>
  </si>
  <si>
    <t>Cyfanswm dyraniad 2023/24</t>
  </si>
  <si>
    <t>Amrywiad 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</si>
</sst>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749992370372631"/>
      <name val="Arial"/>
      <family val="2"/>
    </font>
    <font>
      <sz val="10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vertical="center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/>
    <xf numFmtId="3" fontId="1" fillId="5" borderId="1" xfId="0" applyNumberFormat="1" applyFont="1" applyFill="1" applyBorder="1"/>
    <xf numFmtId="10" fontId="1" fillId="5" borderId="1" xfId="0" applyNumberFormat="1" applyFont="1" applyFill="1" applyBorder="1"/>
    <xf numFmtId="3" fontId="2" fillId="0" borderId="0" xfId="0" applyNumberFormat="1" applyFont="1"/>
    <xf numFmtId="0" fontId="2" fillId="0" borderId="0" xfId="0" applyFont="1"/>
    <xf numFmtId="3" fontId="2" fillId="0" borderId="1" xfId="0" applyNumberFormat="1" applyFont="1" applyFill="1" applyBorder="1"/>
    <xf numFmtId="3" fontId="2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/>
    <xf numFmtId="3" fontId="2" fillId="2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/>
    </xf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10" fontId="2" fillId="5" borderId="1" xfId="0" applyNumberFormat="1" applyFont="1" applyFill="1" applyBorder="1"/>
    <xf numFmtId="0" fontId="1" fillId="0" borderId="0" xfId="0" applyFont="1"/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/>
    <xf numFmtId="3" fontId="0" fillId="0" borderId="0" xfId="0" applyNumberFormat="1"/>
    <xf numFmtId="3" fontId="3" fillId="0" borderId="0" xfId="0" applyNumberFormat="1" applyFont="1" applyAlignment="1">
      <alignment vertical="center"/>
    </xf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3" fontId="5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75249fd1c9dd415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3"/>
  <sheetViews>
    <sheetView tabSelected="1" zoomScale="90" zoomScaleNormal="90" workbookViewId="0"/>
  </sheetViews>
  <sheetFormatPr defaultColWidth="8.88671875" defaultRowHeight="15" x14ac:dyDescent="0.25"/>
  <cols>
    <col min="1" max="1" width="26.6640625" style="8" customWidth="1"/>
    <col min="2" max="2" width="10.44140625" style="8" customWidth="1"/>
    <col min="3" max="3" width="8.88671875" style="27" customWidth="1"/>
    <col min="4" max="5" width="8.88671875" style="8" customWidth="1"/>
    <col min="6" max="6" width="9.77734375" style="8" customWidth="1"/>
    <col min="7" max="7" width="10" style="8" customWidth="1"/>
    <col min="8" max="9" width="8.88671875" style="8" customWidth="1"/>
    <col min="10" max="10" width="10.44140625" style="8" customWidth="1"/>
    <col min="11" max="11" width="8.88671875" style="8" customWidth="1"/>
    <col min="12" max="12" width="10.33203125" style="8" customWidth="1"/>
    <col min="13" max="13" width="9.21875" style="8" customWidth="1"/>
    <col min="14" max="14" width="8.88671875" style="8" customWidth="1"/>
    <col min="15" max="15" width="9.88671875" style="8" bestFit="1" customWidth="1"/>
    <col min="16" max="16" width="8.88671875" style="8"/>
    <col min="17" max="17" width="1.33203125" style="8" customWidth="1"/>
    <col min="18" max="16384" width="8.88671875" style="8"/>
  </cols>
  <sheetData>
    <row r="2" spans="1:15" x14ac:dyDescent="0.25">
      <c r="A2" s="1" t="s">
        <v>45</v>
      </c>
      <c r="B2" s="20"/>
      <c r="C2" s="2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9" t="s">
        <v>24</v>
      </c>
    </row>
    <row r="3" spans="1:15" ht="60" x14ac:dyDescent="0.25">
      <c r="A3" s="9"/>
      <c r="B3" s="10" t="s">
        <v>46</v>
      </c>
      <c r="C3" s="10" t="s">
        <v>47</v>
      </c>
      <c r="D3" s="10" t="s">
        <v>19</v>
      </c>
      <c r="E3" s="10" t="s">
        <v>25</v>
      </c>
      <c r="F3" s="10" t="s">
        <v>26</v>
      </c>
      <c r="G3" s="10" t="s">
        <v>17</v>
      </c>
      <c r="H3" s="10" t="s">
        <v>18</v>
      </c>
      <c r="I3" s="10" t="s">
        <v>44</v>
      </c>
      <c r="J3" s="2" t="s">
        <v>48</v>
      </c>
      <c r="K3" s="22"/>
      <c r="L3" s="11" t="s">
        <v>28</v>
      </c>
      <c r="M3" s="11" t="s">
        <v>49</v>
      </c>
      <c r="N3" s="12" t="s">
        <v>27</v>
      </c>
    </row>
    <row r="4" spans="1:15" x14ac:dyDescent="0.25">
      <c r="A4" s="9"/>
      <c r="B4" s="13" t="s">
        <v>3</v>
      </c>
      <c r="C4" s="13" t="s">
        <v>3</v>
      </c>
      <c r="D4" s="13" t="s">
        <v>3</v>
      </c>
      <c r="E4" s="13" t="s">
        <v>3</v>
      </c>
      <c r="F4" s="13" t="s">
        <v>3</v>
      </c>
      <c r="G4" s="13" t="s">
        <v>3</v>
      </c>
      <c r="H4" s="13" t="s">
        <v>3</v>
      </c>
      <c r="I4" s="13" t="s">
        <v>3</v>
      </c>
      <c r="J4" s="3" t="s">
        <v>3</v>
      </c>
      <c r="K4" s="23"/>
      <c r="L4" s="14" t="s">
        <v>3</v>
      </c>
      <c r="M4" s="14" t="s">
        <v>3</v>
      </c>
      <c r="N4" s="15" t="s">
        <v>4</v>
      </c>
    </row>
    <row r="5" spans="1:15" x14ac:dyDescent="0.25">
      <c r="A5" s="16" t="s">
        <v>29</v>
      </c>
      <c r="B5" s="16">
        <v>13976591.994431507</v>
      </c>
      <c r="C5" s="16">
        <v>3227324.2206887105</v>
      </c>
      <c r="D5" s="16">
        <v>845321.80884993402</v>
      </c>
      <c r="E5" s="16">
        <v>0</v>
      </c>
      <c r="F5" s="16">
        <v>30000</v>
      </c>
      <c r="G5" s="16">
        <v>516117.48645360651</v>
      </c>
      <c r="H5" s="16">
        <v>344078.32430240436</v>
      </c>
      <c r="I5" s="16">
        <v>462072.5</v>
      </c>
      <c r="J5" s="16">
        <f>SUM(B5:I5)</f>
        <v>19401506.334726166</v>
      </c>
      <c r="K5" s="24"/>
      <c r="L5" s="17">
        <v>19166894</v>
      </c>
      <c r="M5" s="17">
        <v>234612.33472616598</v>
      </c>
      <c r="N5" s="18">
        <f>SUM(J5-L5)/L5</f>
        <v>1.2240498367975843E-2</v>
      </c>
    </row>
    <row r="6" spans="1:15" x14ac:dyDescent="0.25">
      <c r="A6" s="16" t="s">
        <v>30</v>
      </c>
      <c r="B6" s="16">
        <v>29364142.728452973</v>
      </c>
      <c r="C6" s="16">
        <v>9193926.6230153404</v>
      </c>
      <c r="D6" s="16">
        <v>2832425.3384857601</v>
      </c>
      <c r="E6" s="16">
        <v>0</v>
      </c>
      <c r="F6" s="16">
        <v>30000</v>
      </c>
      <c r="G6" s="16">
        <v>1156742.0805440492</v>
      </c>
      <c r="H6" s="16">
        <v>771161.38702936622</v>
      </c>
      <c r="I6" s="16">
        <v>514172.5</v>
      </c>
      <c r="J6" s="16">
        <f t="shared" ref="J6:J17" si="0">SUM(B6:I6)</f>
        <v>43862570.657527484</v>
      </c>
      <c r="K6" s="24"/>
      <c r="L6" s="17">
        <v>42803070</v>
      </c>
      <c r="M6" s="17">
        <v>1059500.657527484</v>
      </c>
      <c r="N6" s="18">
        <f t="shared" ref="N6:N17" si="1">SUM(J6-L6)/L6</f>
        <v>2.4752912759002661E-2</v>
      </c>
    </row>
    <row r="7" spans="1:15" x14ac:dyDescent="0.25">
      <c r="A7" s="16" t="s">
        <v>7</v>
      </c>
      <c r="B7" s="16">
        <v>35270592.131108835</v>
      </c>
      <c r="C7" s="16">
        <v>7589540.5107287625</v>
      </c>
      <c r="D7" s="16">
        <v>1720478.2237129842</v>
      </c>
      <c r="E7" s="16">
        <v>755863.2159999999</v>
      </c>
      <c r="F7" s="16">
        <v>114999.89238472161</v>
      </c>
      <c r="G7" s="16">
        <v>1285803.979255128</v>
      </c>
      <c r="H7" s="16">
        <v>857202.65283675201</v>
      </c>
      <c r="I7" s="16">
        <v>489077</v>
      </c>
      <c r="J7" s="16">
        <f t="shared" si="0"/>
        <v>48083557.606027178</v>
      </c>
      <c r="K7" s="24"/>
      <c r="L7" s="17">
        <v>46898425</v>
      </c>
      <c r="M7" s="17">
        <v>1185132.6060271785</v>
      </c>
      <c r="N7" s="18">
        <f t="shared" si="1"/>
        <v>2.5270200567016451E-2</v>
      </c>
    </row>
    <row r="8" spans="1:15" x14ac:dyDescent="0.25">
      <c r="A8" s="16" t="s">
        <v>8</v>
      </c>
      <c r="B8" s="16">
        <v>40069637.444915593</v>
      </c>
      <c r="C8" s="16">
        <v>8155115.4815111766</v>
      </c>
      <c r="D8" s="16">
        <v>2905002.3070679577</v>
      </c>
      <c r="E8" s="16">
        <v>0</v>
      </c>
      <c r="F8" s="16">
        <v>230000</v>
      </c>
      <c r="G8" s="16">
        <v>1446742.5877928031</v>
      </c>
      <c r="H8" s="16">
        <v>964495.05852853542</v>
      </c>
      <c r="I8" s="16">
        <v>592416</v>
      </c>
      <c r="J8" s="16">
        <f t="shared" si="0"/>
        <v>54363408.87981607</v>
      </c>
      <c r="K8" s="24"/>
      <c r="L8" s="17">
        <v>53039533</v>
      </c>
      <c r="M8" s="17">
        <v>1323875.8798160702</v>
      </c>
      <c r="N8" s="18">
        <f t="shared" si="1"/>
        <v>2.4960172251442526E-2</v>
      </c>
    </row>
    <row r="9" spans="1:15" x14ac:dyDescent="0.25">
      <c r="A9" s="16" t="s">
        <v>9</v>
      </c>
      <c r="B9" s="16">
        <v>17496786.446630634</v>
      </c>
      <c r="C9" s="16">
        <v>3412432.1745428899</v>
      </c>
      <c r="D9" s="16">
        <v>564662.62645402225</v>
      </c>
      <c r="E9" s="16">
        <v>593701.35</v>
      </c>
      <c r="F9" s="16">
        <v>1061250.3302631208</v>
      </c>
      <c r="G9" s="16">
        <v>627276.55863520573</v>
      </c>
      <c r="H9" s="16">
        <v>418184.37242347049</v>
      </c>
      <c r="I9" s="16">
        <v>407541</v>
      </c>
      <c r="J9" s="16">
        <f t="shared" si="0"/>
        <v>24581834.858949341</v>
      </c>
      <c r="K9" s="24"/>
      <c r="L9" s="17">
        <v>24172813</v>
      </c>
      <c r="M9" s="17">
        <v>409021.85894934088</v>
      </c>
      <c r="N9" s="18">
        <f t="shared" si="1"/>
        <v>1.6920738970236559E-2</v>
      </c>
    </row>
    <row r="10" spans="1:15" x14ac:dyDescent="0.25">
      <c r="A10" s="16" t="s">
        <v>10</v>
      </c>
      <c r="B10" s="16">
        <v>26737208.245803781</v>
      </c>
      <c r="C10" s="16">
        <v>5338863.8727442278</v>
      </c>
      <c r="D10" s="16">
        <v>2821269.2044032179</v>
      </c>
      <c r="E10" s="16">
        <v>0</v>
      </c>
      <c r="F10" s="16">
        <v>29756.291423259354</v>
      </c>
      <c r="G10" s="16">
        <v>962282.16355644027</v>
      </c>
      <c r="H10" s="16">
        <v>641521.44237096026</v>
      </c>
      <c r="I10" s="16">
        <v>368711.5</v>
      </c>
      <c r="J10" s="16">
        <f t="shared" si="0"/>
        <v>36899612.720301889</v>
      </c>
      <c r="K10" s="24"/>
      <c r="L10" s="17">
        <v>35966063</v>
      </c>
      <c r="M10" s="17">
        <v>933549.72030188888</v>
      </c>
      <c r="N10" s="18">
        <f t="shared" si="1"/>
        <v>2.5956405634441803E-2</v>
      </c>
    </row>
    <row r="11" spans="1:15" x14ac:dyDescent="0.25">
      <c r="A11" s="16" t="s">
        <v>31</v>
      </c>
      <c r="B11" s="16">
        <v>23722944.784126699</v>
      </c>
      <c r="C11" s="16">
        <v>3967967.0285818381</v>
      </c>
      <c r="D11" s="16">
        <v>1803079.4411228644</v>
      </c>
      <c r="E11" s="16">
        <v>0</v>
      </c>
      <c r="F11" s="16">
        <v>115000.05342723167</v>
      </c>
      <c r="G11" s="16">
        <v>830727.35438125615</v>
      </c>
      <c r="H11" s="16">
        <v>553818.23625417077</v>
      </c>
      <c r="I11" s="16">
        <v>0</v>
      </c>
      <c r="J11" s="16">
        <f t="shared" si="0"/>
        <v>30993536.897894058</v>
      </c>
      <c r="K11" s="24"/>
      <c r="L11" s="17">
        <v>29534867</v>
      </c>
      <c r="M11" s="17">
        <v>1458669.8978940584</v>
      </c>
      <c r="N11" s="18">
        <f t="shared" si="1"/>
        <v>4.9388063873592472E-2</v>
      </c>
    </row>
    <row r="12" spans="1:15" x14ac:dyDescent="0.25">
      <c r="A12" s="16" t="s">
        <v>12</v>
      </c>
      <c r="B12" s="16">
        <v>31088081.517151713</v>
      </c>
      <c r="C12" s="16">
        <v>6593438.9604376042</v>
      </c>
      <c r="D12" s="16">
        <v>1616382.8037700644</v>
      </c>
      <c r="E12" s="16">
        <v>2517412.2889999999</v>
      </c>
      <c r="F12" s="16">
        <v>2156249.6383233201</v>
      </c>
      <c r="G12" s="16">
        <v>1130445.6143276794</v>
      </c>
      <c r="H12" s="16">
        <v>753630.40955178638</v>
      </c>
      <c r="I12" s="16">
        <v>1281012.5</v>
      </c>
      <c r="J12" s="16">
        <f t="shared" si="0"/>
        <v>47136653.732562162</v>
      </c>
      <c r="K12" s="24"/>
      <c r="L12" s="17">
        <v>46885313</v>
      </c>
      <c r="M12" s="17">
        <v>251340.73256216198</v>
      </c>
      <c r="N12" s="18">
        <f t="shared" si="1"/>
        <v>5.3607562044464116E-3</v>
      </c>
    </row>
    <row r="13" spans="1:15" x14ac:dyDescent="0.25">
      <c r="A13" s="16" t="s">
        <v>13</v>
      </c>
      <c r="B13" s="16">
        <v>20760348.960749999</v>
      </c>
      <c r="C13" s="16">
        <v>5257313.8189884387</v>
      </c>
      <c r="D13" s="16">
        <v>1242153.029650321</v>
      </c>
      <c r="E13" s="16">
        <v>2532404.0599999996</v>
      </c>
      <c r="F13" s="16">
        <v>29999.555074434411</v>
      </c>
      <c r="G13" s="16">
        <v>780529.88339215307</v>
      </c>
      <c r="H13" s="16">
        <v>520353.25559476874</v>
      </c>
      <c r="I13" s="16">
        <v>202700</v>
      </c>
      <c r="J13" s="16">
        <f t="shared" si="0"/>
        <v>31325802.563450109</v>
      </c>
      <c r="K13" s="24"/>
      <c r="L13" s="17">
        <v>30506644</v>
      </c>
      <c r="M13" s="17">
        <v>819158.56345010921</v>
      </c>
      <c r="N13" s="18">
        <f t="shared" si="1"/>
        <v>2.6851808525713585E-2</v>
      </c>
    </row>
    <row r="14" spans="1:15" x14ac:dyDescent="0.25">
      <c r="A14" s="16" t="s">
        <v>32</v>
      </c>
      <c r="B14" s="16">
        <v>9466574.6063317563</v>
      </c>
      <c r="C14" s="16">
        <v>950837.9019338116</v>
      </c>
      <c r="D14" s="16">
        <v>842404.5142643007</v>
      </c>
      <c r="E14" s="16">
        <v>0</v>
      </c>
      <c r="F14" s="16">
        <v>29999.768137512077</v>
      </c>
      <c r="G14" s="16">
        <v>312522.37524796702</v>
      </c>
      <c r="H14" s="16">
        <v>208348.25016531136</v>
      </c>
      <c r="I14" s="16">
        <v>154957</v>
      </c>
      <c r="J14" s="16">
        <f t="shared" si="0"/>
        <v>11965644.416080659</v>
      </c>
      <c r="K14" s="24"/>
      <c r="L14" s="17">
        <v>11704084</v>
      </c>
      <c r="M14" s="17">
        <v>261560.41608065926</v>
      </c>
      <c r="N14" s="18">
        <f t="shared" si="1"/>
        <v>2.234779040210744E-2</v>
      </c>
    </row>
    <row r="15" spans="1:15" x14ac:dyDescent="0.25">
      <c r="A15" s="16" t="s">
        <v>33</v>
      </c>
      <c r="B15" s="16">
        <v>11202091.876376791</v>
      </c>
      <c r="C15" s="16">
        <v>1938869.5837754698</v>
      </c>
      <c r="D15" s="16">
        <v>284579.54833417077</v>
      </c>
      <c r="E15" s="16">
        <v>367873.17199999996</v>
      </c>
      <c r="F15" s="16">
        <v>30000.121994434408</v>
      </c>
      <c r="G15" s="16">
        <v>394228.84380456782</v>
      </c>
      <c r="H15" s="16">
        <v>262819.22920304525</v>
      </c>
      <c r="I15" s="16">
        <v>0</v>
      </c>
      <c r="J15" s="16">
        <f t="shared" si="0"/>
        <v>14480462.375488479</v>
      </c>
      <c r="K15" s="24"/>
      <c r="L15" s="17">
        <v>13958582</v>
      </c>
      <c r="M15" s="17">
        <v>521880.37548847869</v>
      </c>
      <c r="N15" s="18">
        <f t="shared" si="1"/>
        <v>3.7387778750626578E-2</v>
      </c>
    </row>
    <row r="16" spans="1:15" x14ac:dyDescent="0.25">
      <c r="A16" s="16" t="s">
        <v>34</v>
      </c>
      <c r="B16" s="16">
        <v>7202490.5255150599</v>
      </c>
      <c r="C16" s="16">
        <v>236067.72360159922</v>
      </c>
      <c r="D16" s="16">
        <v>593843.29939977801</v>
      </c>
      <c r="E16" s="16">
        <v>0</v>
      </c>
      <c r="F16" s="16">
        <v>15000</v>
      </c>
      <c r="G16" s="16">
        <v>223156.74747349977</v>
      </c>
      <c r="H16" s="16">
        <v>148771.1649823332</v>
      </c>
      <c r="I16" s="16">
        <v>0</v>
      </c>
      <c r="J16" s="16">
        <f t="shared" si="0"/>
        <v>8419329.46097227</v>
      </c>
      <c r="K16" s="24"/>
      <c r="L16" s="17">
        <v>8069572</v>
      </c>
      <c r="M16" s="17">
        <v>349757.46097227</v>
      </c>
      <c r="N16" s="18">
        <f t="shared" si="1"/>
        <v>4.3342752375500213E-2</v>
      </c>
    </row>
    <row r="17" spans="1:18" x14ac:dyDescent="0.25">
      <c r="A17" s="16" t="s">
        <v>35</v>
      </c>
      <c r="B17" s="16">
        <v>0</v>
      </c>
      <c r="C17" s="16">
        <v>5538406.8850003388</v>
      </c>
      <c r="D17" s="16">
        <v>328961.70488614548</v>
      </c>
      <c r="E17" s="16">
        <v>190424.66899999999</v>
      </c>
      <c r="F17" s="16">
        <v>30243</v>
      </c>
      <c r="G17" s="16">
        <v>166152.20655001016</v>
      </c>
      <c r="H17" s="16">
        <v>110768.13770000677</v>
      </c>
      <c r="I17" s="16">
        <v>0</v>
      </c>
      <c r="J17" s="16">
        <f t="shared" si="0"/>
        <v>6364956.6031365013</v>
      </c>
      <c r="K17" s="24"/>
      <c r="L17" s="17">
        <v>6059613</v>
      </c>
      <c r="M17" s="17">
        <v>305343.60313650128</v>
      </c>
      <c r="N17" s="18">
        <f t="shared" si="1"/>
        <v>5.0389951162970521E-2</v>
      </c>
    </row>
    <row r="18" spans="1:18" x14ac:dyDescent="0.25">
      <c r="A18" s="4"/>
      <c r="B18" s="4">
        <f>SUM(B5:B17)</f>
        <v>266357491.26159531</v>
      </c>
      <c r="C18" s="4">
        <f t="shared" ref="C18:J18" si="2">SUM(C5:C17)</f>
        <v>61400104.785550207</v>
      </c>
      <c r="D18" s="4">
        <f t="shared" si="2"/>
        <v>18400563.850401524</v>
      </c>
      <c r="E18" s="4">
        <f t="shared" si="2"/>
        <v>6957678.7559999991</v>
      </c>
      <c r="F18" s="4">
        <f t="shared" si="2"/>
        <v>3902498.6510280347</v>
      </c>
      <c r="G18" s="4">
        <f t="shared" si="2"/>
        <v>9832727.881414365</v>
      </c>
      <c r="H18" s="4">
        <f t="shared" si="2"/>
        <v>6555151.92094291</v>
      </c>
      <c r="I18" s="4">
        <f t="shared" si="2"/>
        <v>4472660</v>
      </c>
      <c r="J18" s="4">
        <f t="shared" si="2"/>
        <v>377878877.10693228</v>
      </c>
      <c r="K18" s="24"/>
      <c r="L18" s="5">
        <f>SUM(L5:L17)</f>
        <v>368765473</v>
      </c>
      <c r="M18" s="5">
        <f>SUM(M5:M17)</f>
        <v>9113404.1069323681</v>
      </c>
      <c r="N18" s="6">
        <f>SUM(J18-L18)/L18</f>
        <v>2.4713279236237722E-2</v>
      </c>
    </row>
    <row r="21" spans="1:18" x14ac:dyDescent="0.25">
      <c r="O21" s="19" t="s">
        <v>23</v>
      </c>
    </row>
    <row r="22" spans="1:18" x14ac:dyDescent="0.25">
      <c r="A22" s="1" t="s">
        <v>42</v>
      </c>
      <c r="B22" s="20"/>
      <c r="C22" s="2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8" ht="60" x14ac:dyDescent="0.25">
      <c r="A23" s="9"/>
      <c r="B23" s="10" t="s">
        <v>37</v>
      </c>
      <c r="C23" s="10" t="s">
        <v>38</v>
      </c>
      <c r="D23" s="10" t="s">
        <v>20</v>
      </c>
      <c r="E23" s="10" t="s">
        <v>21</v>
      </c>
      <c r="F23" s="10" t="s">
        <v>22</v>
      </c>
      <c r="G23" s="10" t="s">
        <v>0</v>
      </c>
      <c r="H23" s="10" t="s">
        <v>1</v>
      </c>
      <c r="I23" s="10" t="s">
        <v>43</v>
      </c>
      <c r="J23" s="2" t="s">
        <v>39</v>
      </c>
      <c r="K23" s="22"/>
      <c r="L23" s="11" t="s">
        <v>40</v>
      </c>
      <c r="M23" s="11" t="s">
        <v>41</v>
      </c>
      <c r="N23" s="12" t="s">
        <v>2</v>
      </c>
    </row>
    <row r="24" spans="1:18" x14ac:dyDescent="0.25">
      <c r="A24" s="9"/>
      <c r="B24" s="13" t="s">
        <v>3</v>
      </c>
      <c r="C24" s="13" t="s">
        <v>3</v>
      </c>
      <c r="D24" s="13" t="s">
        <v>3</v>
      </c>
      <c r="E24" s="13" t="s">
        <v>3</v>
      </c>
      <c r="F24" s="13" t="s">
        <v>3</v>
      </c>
      <c r="G24" s="13" t="s">
        <v>3</v>
      </c>
      <c r="H24" s="13" t="s">
        <v>3</v>
      </c>
      <c r="I24" s="13" t="s">
        <v>3</v>
      </c>
      <c r="J24" s="3" t="s">
        <v>3</v>
      </c>
      <c r="K24" s="23"/>
      <c r="L24" s="14" t="s">
        <v>3</v>
      </c>
      <c r="M24" s="14" t="s">
        <v>3</v>
      </c>
      <c r="N24" s="15" t="s">
        <v>4</v>
      </c>
    </row>
    <row r="25" spans="1:18" x14ac:dyDescent="0.25">
      <c r="A25" s="16" t="s">
        <v>5</v>
      </c>
      <c r="B25" s="16">
        <v>13976591.994431507</v>
      </c>
      <c r="C25" s="30">
        <v>3227324.2206887105</v>
      </c>
      <c r="D25" s="16">
        <v>845321.80884993402</v>
      </c>
      <c r="E25" s="16">
        <v>0</v>
      </c>
      <c r="F25" s="16">
        <v>30000</v>
      </c>
      <c r="G25" s="16">
        <v>516117.48645360651</v>
      </c>
      <c r="H25" s="16">
        <v>344078.32430240436</v>
      </c>
      <c r="I25" s="16">
        <v>462072.5</v>
      </c>
      <c r="J25" s="16">
        <f>SUM(B25:I25)</f>
        <v>19401506.334726166</v>
      </c>
      <c r="K25" s="24"/>
      <c r="L25" s="17">
        <v>19166894</v>
      </c>
      <c r="M25" s="17">
        <f>J25-L25</f>
        <v>234612.33472616598</v>
      </c>
      <c r="N25" s="18">
        <f>SUM(J25-L25)/L25</f>
        <v>1.2240498367975843E-2</v>
      </c>
      <c r="O25" s="7"/>
      <c r="P25" s="7"/>
      <c r="Q25" s="7"/>
      <c r="R25" s="7"/>
    </row>
    <row r="26" spans="1:18" x14ac:dyDescent="0.25">
      <c r="A26" s="16" t="s">
        <v>6</v>
      </c>
      <c r="B26" s="16">
        <v>29364142.728452973</v>
      </c>
      <c r="C26" s="30">
        <v>9193926.6230153404</v>
      </c>
      <c r="D26" s="16">
        <v>2832425.3384857601</v>
      </c>
      <c r="E26" s="16">
        <v>0</v>
      </c>
      <c r="F26" s="16">
        <v>30000</v>
      </c>
      <c r="G26" s="16">
        <v>1156742.0805440492</v>
      </c>
      <c r="H26" s="16">
        <v>771161.38702936622</v>
      </c>
      <c r="I26" s="16">
        <v>514172.5</v>
      </c>
      <c r="J26" s="16">
        <f t="shared" ref="J26:J37" si="3">SUM(B26:I26)</f>
        <v>43862570.657527484</v>
      </c>
      <c r="K26" s="24"/>
      <c r="L26" s="17">
        <v>42803070</v>
      </c>
      <c r="M26" s="17">
        <f t="shared" ref="M26:M37" si="4">J26-L26</f>
        <v>1059500.657527484</v>
      </c>
      <c r="N26" s="18">
        <f t="shared" ref="N26:N37" si="5">SUM(J26-L26)/L26</f>
        <v>2.4752912759002661E-2</v>
      </c>
      <c r="O26" s="7"/>
      <c r="P26" s="7"/>
      <c r="Q26" s="7"/>
      <c r="R26" s="7"/>
    </row>
    <row r="27" spans="1:18" x14ac:dyDescent="0.25">
      <c r="A27" s="16" t="s">
        <v>7</v>
      </c>
      <c r="B27" s="16">
        <v>35270592.131108835</v>
      </c>
      <c r="C27" s="30">
        <v>7589540.5107287625</v>
      </c>
      <c r="D27" s="16">
        <v>1720478.2237129842</v>
      </c>
      <c r="E27" s="16">
        <v>755863.2159999999</v>
      </c>
      <c r="F27" s="16">
        <v>114999.89238472161</v>
      </c>
      <c r="G27" s="16">
        <v>1285803.979255128</v>
      </c>
      <c r="H27" s="16">
        <v>857202.65283675201</v>
      </c>
      <c r="I27" s="16">
        <v>489077</v>
      </c>
      <c r="J27" s="16">
        <f t="shared" si="3"/>
        <v>48083557.606027178</v>
      </c>
      <c r="K27" s="24"/>
      <c r="L27" s="17">
        <v>46898425</v>
      </c>
      <c r="M27" s="17">
        <f t="shared" si="4"/>
        <v>1185132.6060271785</v>
      </c>
      <c r="N27" s="18">
        <f t="shared" si="5"/>
        <v>2.5270200567016451E-2</v>
      </c>
      <c r="O27" s="7"/>
      <c r="P27" s="7"/>
      <c r="Q27" s="7"/>
      <c r="R27" s="7"/>
    </row>
    <row r="28" spans="1:18" x14ac:dyDescent="0.25">
      <c r="A28" s="16" t="s">
        <v>8</v>
      </c>
      <c r="B28" s="16">
        <v>40069637.444915593</v>
      </c>
      <c r="C28" s="30">
        <v>8155115.4815111766</v>
      </c>
      <c r="D28" s="16">
        <v>2905002.3070679577</v>
      </c>
      <c r="E28" s="16">
        <v>0</v>
      </c>
      <c r="F28" s="16">
        <v>230000</v>
      </c>
      <c r="G28" s="16">
        <v>1446742.5877928031</v>
      </c>
      <c r="H28" s="16">
        <v>964495.05852853542</v>
      </c>
      <c r="I28" s="16">
        <v>592416</v>
      </c>
      <c r="J28" s="16">
        <f t="shared" si="3"/>
        <v>54363408.87981607</v>
      </c>
      <c r="K28" s="24"/>
      <c r="L28" s="17">
        <v>53039533</v>
      </c>
      <c r="M28" s="17">
        <f t="shared" si="4"/>
        <v>1323875.8798160702</v>
      </c>
      <c r="N28" s="18">
        <f t="shared" si="5"/>
        <v>2.4960172251442526E-2</v>
      </c>
      <c r="O28" s="7"/>
      <c r="P28" s="7"/>
      <c r="Q28" s="7"/>
      <c r="R28" s="7"/>
    </row>
    <row r="29" spans="1:18" x14ac:dyDescent="0.25">
      <c r="A29" s="16" t="s">
        <v>9</v>
      </c>
      <c r="B29" s="16">
        <v>17496786.446630634</v>
      </c>
      <c r="C29" s="30">
        <v>3412432.1745428899</v>
      </c>
      <c r="D29" s="16">
        <v>564662.62645402225</v>
      </c>
      <c r="E29" s="16">
        <v>593701.35</v>
      </c>
      <c r="F29" s="16">
        <v>1061250.3302631208</v>
      </c>
      <c r="G29" s="16">
        <v>627276.55863520573</v>
      </c>
      <c r="H29" s="16">
        <v>418184.37242347049</v>
      </c>
      <c r="I29" s="16">
        <v>407541</v>
      </c>
      <c r="J29" s="16">
        <f t="shared" si="3"/>
        <v>24581834.858949341</v>
      </c>
      <c r="K29" s="24"/>
      <c r="L29" s="17">
        <v>24172813</v>
      </c>
      <c r="M29" s="17">
        <f t="shared" si="4"/>
        <v>409021.85894934088</v>
      </c>
      <c r="N29" s="18">
        <f t="shared" si="5"/>
        <v>1.6920738970236559E-2</v>
      </c>
      <c r="O29" s="7"/>
      <c r="P29" s="7"/>
      <c r="Q29" s="7"/>
      <c r="R29" s="7"/>
    </row>
    <row r="30" spans="1:18" x14ac:dyDescent="0.25">
      <c r="A30" s="16" t="s">
        <v>10</v>
      </c>
      <c r="B30" s="16">
        <v>26737208.245803781</v>
      </c>
      <c r="C30" s="30">
        <v>5338863.8727442278</v>
      </c>
      <c r="D30" s="16">
        <v>2821269.2044032179</v>
      </c>
      <c r="E30" s="16">
        <v>0</v>
      </c>
      <c r="F30" s="16">
        <v>29756.291423259354</v>
      </c>
      <c r="G30" s="16">
        <v>962282.16355644027</v>
      </c>
      <c r="H30" s="16">
        <v>641521.44237096026</v>
      </c>
      <c r="I30" s="16">
        <v>368711.5</v>
      </c>
      <c r="J30" s="16">
        <f t="shared" si="3"/>
        <v>36899612.720301889</v>
      </c>
      <c r="K30" s="24"/>
      <c r="L30" s="17">
        <v>35966063</v>
      </c>
      <c r="M30" s="17">
        <f t="shared" si="4"/>
        <v>933549.72030188888</v>
      </c>
      <c r="N30" s="18">
        <f t="shared" si="5"/>
        <v>2.5956405634441803E-2</v>
      </c>
      <c r="O30" s="7"/>
      <c r="P30" s="7"/>
      <c r="Q30" s="7"/>
      <c r="R30" s="7"/>
    </row>
    <row r="31" spans="1:18" x14ac:dyDescent="0.25">
      <c r="A31" s="16" t="s">
        <v>11</v>
      </c>
      <c r="B31" s="16">
        <v>23722944.784126699</v>
      </c>
      <c r="C31" s="30">
        <v>3967967.0285818381</v>
      </c>
      <c r="D31" s="16">
        <v>1803079.4411228644</v>
      </c>
      <c r="E31" s="16">
        <v>0</v>
      </c>
      <c r="F31" s="16">
        <v>115000.05342723167</v>
      </c>
      <c r="G31" s="16">
        <v>830727.35438125615</v>
      </c>
      <c r="H31" s="16">
        <v>553818.23625417077</v>
      </c>
      <c r="I31" s="16">
        <v>0</v>
      </c>
      <c r="J31" s="16">
        <f t="shared" si="3"/>
        <v>30993536.897894058</v>
      </c>
      <c r="K31" s="24"/>
      <c r="L31" s="17">
        <v>29534867</v>
      </c>
      <c r="M31" s="17">
        <f t="shared" si="4"/>
        <v>1458669.8978940584</v>
      </c>
      <c r="N31" s="18">
        <f t="shared" si="5"/>
        <v>4.9388063873592472E-2</v>
      </c>
      <c r="O31" s="7"/>
      <c r="P31" s="7"/>
      <c r="Q31" s="7"/>
      <c r="R31" s="7"/>
    </row>
    <row r="32" spans="1:18" x14ac:dyDescent="0.25">
      <c r="A32" s="16" t="s">
        <v>12</v>
      </c>
      <c r="B32" s="16">
        <v>31088081.517151713</v>
      </c>
      <c r="C32" s="30">
        <v>6593438.9604376042</v>
      </c>
      <c r="D32" s="16">
        <v>1616382.8037700644</v>
      </c>
      <c r="E32" s="16">
        <v>2517412.2889999999</v>
      </c>
      <c r="F32" s="16">
        <v>2156249.6383233201</v>
      </c>
      <c r="G32" s="16">
        <v>1130445.6143276794</v>
      </c>
      <c r="H32" s="16">
        <v>753630.40955178638</v>
      </c>
      <c r="I32" s="16">
        <v>1281012.5</v>
      </c>
      <c r="J32" s="16">
        <f t="shared" si="3"/>
        <v>47136653.732562162</v>
      </c>
      <c r="K32" s="24"/>
      <c r="L32" s="17">
        <v>46885313</v>
      </c>
      <c r="M32" s="17">
        <f t="shared" si="4"/>
        <v>251340.73256216198</v>
      </c>
      <c r="N32" s="18">
        <f t="shared" si="5"/>
        <v>5.3607562044464116E-3</v>
      </c>
      <c r="O32" s="7"/>
      <c r="P32" s="7"/>
      <c r="Q32" s="7"/>
      <c r="R32" s="7"/>
    </row>
    <row r="33" spans="1:18" x14ac:dyDescent="0.25">
      <c r="A33" s="16" t="s">
        <v>13</v>
      </c>
      <c r="B33" s="16">
        <v>20760348.960749999</v>
      </c>
      <c r="C33" s="30">
        <v>5257313.8189884387</v>
      </c>
      <c r="D33" s="16">
        <v>1242153.029650321</v>
      </c>
      <c r="E33" s="16">
        <v>2532404.0599999996</v>
      </c>
      <c r="F33" s="16">
        <v>29999.555074434411</v>
      </c>
      <c r="G33" s="16">
        <v>780529.88339215307</v>
      </c>
      <c r="H33" s="16">
        <v>520353.25559476874</v>
      </c>
      <c r="I33" s="16">
        <v>202700</v>
      </c>
      <c r="J33" s="16">
        <f t="shared" si="3"/>
        <v>31325802.563450109</v>
      </c>
      <c r="K33" s="24"/>
      <c r="L33" s="17">
        <v>30506644</v>
      </c>
      <c r="M33" s="17">
        <f t="shared" si="4"/>
        <v>819158.56345010921</v>
      </c>
      <c r="N33" s="18">
        <f t="shared" si="5"/>
        <v>2.6851808525713585E-2</v>
      </c>
      <c r="O33" s="7"/>
      <c r="P33" s="7"/>
      <c r="Q33" s="7"/>
      <c r="R33" s="7"/>
    </row>
    <row r="34" spans="1:18" x14ac:dyDescent="0.25">
      <c r="A34" s="16" t="s">
        <v>14</v>
      </c>
      <c r="B34" s="16">
        <v>9466574.6063317563</v>
      </c>
      <c r="C34" s="30">
        <v>950837.9019338116</v>
      </c>
      <c r="D34" s="16">
        <v>842404.5142643007</v>
      </c>
      <c r="E34" s="16">
        <v>0</v>
      </c>
      <c r="F34" s="16">
        <v>29999.768137512077</v>
      </c>
      <c r="G34" s="16">
        <v>312522.37524796702</v>
      </c>
      <c r="H34" s="16">
        <v>208348.25016531136</v>
      </c>
      <c r="I34" s="16">
        <v>154957</v>
      </c>
      <c r="J34" s="16">
        <f t="shared" si="3"/>
        <v>11965644.416080659</v>
      </c>
      <c r="K34" s="24"/>
      <c r="L34" s="17">
        <v>11704084</v>
      </c>
      <c r="M34" s="17">
        <f t="shared" si="4"/>
        <v>261560.41608065926</v>
      </c>
      <c r="N34" s="18">
        <f t="shared" si="5"/>
        <v>2.234779040210744E-2</v>
      </c>
      <c r="O34" s="7"/>
      <c r="P34" s="7"/>
      <c r="Q34" s="7"/>
      <c r="R34" s="7"/>
    </row>
    <row r="35" spans="1:18" x14ac:dyDescent="0.25">
      <c r="A35" s="16" t="s">
        <v>15</v>
      </c>
      <c r="B35" s="16">
        <v>11202091.876376791</v>
      </c>
      <c r="C35" s="30">
        <v>1938869.5837754698</v>
      </c>
      <c r="D35" s="16">
        <v>284579.54833417077</v>
      </c>
      <c r="E35" s="16">
        <v>367873.17199999996</v>
      </c>
      <c r="F35" s="16">
        <v>30000.121994434408</v>
      </c>
      <c r="G35" s="16">
        <v>394228.84380456782</v>
      </c>
      <c r="H35" s="16">
        <v>262819.22920304525</v>
      </c>
      <c r="I35" s="16">
        <v>0</v>
      </c>
      <c r="J35" s="16">
        <f t="shared" si="3"/>
        <v>14480462.375488479</v>
      </c>
      <c r="K35" s="24"/>
      <c r="L35" s="17">
        <v>13958582</v>
      </c>
      <c r="M35" s="17">
        <f t="shared" si="4"/>
        <v>521880.37548847869</v>
      </c>
      <c r="N35" s="18">
        <f t="shared" si="5"/>
        <v>3.7387778750626578E-2</v>
      </c>
      <c r="O35" s="7"/>
      <c r="P35" s="7"/>
      <c r="Q35" s="7"/>
      <c r="R35" s="7"/>
    </row>
    <row r="36" spans="1:18" x14ac:dyDescent="0.25">
      <c r="A36" s="16" t="s">
        <v>16</v>
      </c>
      <c r="B36" s="16">
        <v>7202490.5255150599</v>
      </c>
      <c r="C36" s="30">
        <v>236067.72360159922</v>
      </c>
      <c r="D36" s="16">
        <v>593843.29939977801</v>
      </c>
      <c r="E36" s="16">
        <v>0</v>
      </c>
      <c r="F36" s="16">
        <v>15000</v>
      </c>
      <c r="G36" s="16">
        <v>223156.74747349977</v>
      </c>
      <c r="H36" s="16">
        <v>148771.1649823332</v>
      </c>
      <c r="I36" s="16">
        <v>0</v>
      </c>
      <c r="J36" s="16">
        <f t="shared" si="3"/>
        <v>8419329.46097227</v>
      </c>
      <c r="K36" s="24"/>
      <c r="L36" s="17">
        <v>8069572</v>
      </c>
      <c r="M36" s="17">
        <f t="shared" si="4"/>
        <v>349757.46097227</v>
      </c>
      <c r="N36" s="18">
        <f t="shared" si="5"/>
        <v>4.3342752375500213E-2</v>
      </c>
      <c r="O36" s="7"/>
      <c r="P36" s="7"/>
      <c r="Q36" s="7"/>
      <c r="R36" s="7"/>
    </row>
    <row r="37" spans="1:18" x14ac:dyDescent="0.25">
      <c r="A37" s="16" t="s">
        <v>36</v>
      </c>
      <c r="B37" s="16">
        <v>0</v>
      </c>
      <c r="C37" s="30">
        <v>5538406.8850003388</v>
      </c>
      <c r="D37" s="16">
        <v>328961.70488614548</v>
      </c>
      <c r="E37" s="16">
        <v>190424.66899999999</v>
      </c>
      <c r="F37" s="16">
        <v>30243</v>
      </c>
      <c r="G37" s="16">
        <v>166152.20655001016</v>
      </c>
      <c r="H37" s="16">
        <v>110768.13770000677</v>
      </c>
      <c r="I37" s="16">
        <v>0</v>
      </c>
      <c r="J37" s="16">
        <f t="shared" si="3"/>
        <v>6364956.6031365013</v>
      </c>
      <c r="K37" s="24"/>
      <c r="L37" s="17">
        <v>6059613</v>
      </c>
      <c r="M37" s="17">
        <f t="shared" si="4"/>
        <v>305343.60313650128</v>
      </c>
      <c r="N37" s="18">
        <f t="shared" si="5"/>
        <v>5.0389951162970521E-2</v>
      </c>
      <c r="O37" s="7"/>
      <c r="P37" s="7"/>
      <c r="Q37" s="7"/>
      <c r="R37" s="7"/>
    </row>
    <row r="38" spans="1:18" x14ac:dyDescent="0.25">
      <c r="A38" s="4"/>
      <c r="B38" s="4">
        <f>SUM(B25:B37)</f>
        <v>266357491.26159531</v>
      </c>
      <c r="C38" s="4">
        <f t="shared" ref="C38:J38" si="6">SUM(C25:C37)</f>
        <v>61400104.785550207</v>
      </c>
      <c r="D38" s="4">
        <f t="shared" si="6"/>
        <v>18400563.850401524</v>
      </c>
      <c r="E38" s="4">
        <f t="shared" si="6"/>
        <v>6957678.7559999991</v>
      </c>
      <c r="F38" s="4">
        <f t="shared" si="6"/>
        <v>3902498.6510280347</v>
      </c>
      <c r="G38" s="4">
        <f t="shared" si="6"/>
        <v>9832727.881414365</v>
      </c>
      <c r="H38" s="4">
        <f t="shared" si="6"/>
        <v>6555151.92094291</v>
      </c>
      <c r="I38" s="4">
        <f t="shared" si="6"/>
        <v>4472660</v>
      </c>
      <c r="J38" s="4">
        <f t="shared" si="6"/>
        <v>377878877.10693228</v>
      </c>
      <c r="K38" s="24"/>
      <c r="L38" s="5">
        <f>SUM(L25:L37)</f>
        <v>368765473</v>
      </c>
      <c r="M38" s="5">
        <f>SUM(M25:M37)</f>
        <v>9113404.1069323681</v>
      </c>
      <c r="N38" s="6">
        <f>SUM(J38-L38)/L38</f>
        <v>2.4713279236237722E-2</v>
      </c>
      <c r="O38" s="7"/>
      <c r="P38" s="7"/>
      <c r="Q38" s="7"/>
    </row>
    <row r="39" spans="1:18" x14ac:dyDescent="0.25">
      <c r="B39" s="7"/>
      <c r="C39" s="28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8" x14ac:dyDescent="0.25">
      <c r="B40" s="7"/>
      <c r="C40" s="28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8" ht="15.75" x14ac:dyDescent="0.25">
      <c r="A41" s="25"/>
      <c r="B41" s="25"/>
      <c r="C41" s="2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8" x14ac:dyDescent="0.25">
      <c r="B42" s="7"/>
      <c r="C42" s="28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8" x14ac:dyDescent="0.25">
      <c r="B43" s="7"/>
      <c r="C43" s="28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8" x14ac:dyDescent="0.25">
      <c r="B44" s="7"/>
      <c r="C44" s="28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8" x14ac:dyDescent="0.25">
      <c r="B45" s="7"/>
      <c r="C45" s="28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8" x14ac:dyDescent="0.25">
      <c r="B46" s="7"/>
      <c r="C46" s="28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8" x14ac:dyDescent="0.25">
      <c r="B47" s="7"/>
      <c r="C47" s="28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8" x14ac:dyDescent="0.25">
      <c r="B48" s="7"/>
      <c r="C48" s="28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 x14ac:dyDescent="0.25">
      <c r="B49" s="7"/>
      <c r="C49" s="28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x14ac:dyDescent="0.25">
      <c r="B50" s="7"/>
      <c r="C50" s="28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x14ac:dyDescent="0.25">
      <c r="B51" s="7"/>
      <c r="C51" s="28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x14ac:dyDescent="0.25">
      <c r="B52" s="7"/>
      <c r="C52" s="28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x14ac:dyDescent="0.25">
      <c r="B53" s="7"/>
      <c r="C53" s="28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2:13" x14ac:dyDescent="0.25">
      <c r="B54" s="7"/>
      <c r="C54" s="28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2:13" x14ac:dyDescent="0.25">
      <c r="B55" s="7"/>
      <c r="C55" s="28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x14ac:dyDescent="0.25">
      <c r="B56" s="7"/>
      <c r="C56" s="2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2:13" x14ac:dyDescent="0.25">
      <c r="B57" s="7"/>
      <c r="C57" s="28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2:13" x14ac:dyDescent="0.25">
      <c r="B58" s="7"/>
      <c r="C58" s="28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2:13" x14ac:dyDescent="0.25">
      <c r="B59" s="7"/>
      <c r="C59" s="28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2:13" x14ac:dyDescent="0.25">
      <c r="B60" s="7"/>
      <c r="C60" s="28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2:13" x14ac:dyDescent="0.25">
      <c r="B61" s="7"/>
      <c r="C61" s="28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2:13" x14ac:dyDescent="0.25">
      <c r="B62" s="7"/>
      <c r="C62" s="28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2:13" x14ac:dyDescent="0.25">
      <c r="B63" s="7"/>
      <c r="C63" s="28"/>
      <c r="D63" s="7"/>
      <c r="E63" s="7"/>
      <c r="F63" s="7"/>
      <c r="G63" s="7"/>
      <c r="H63" s="7"/>
      <c r="I63" s="7"/>
      <c r="J63" s="7"/>
      <c r="K63" s="7"/>
      <c r="L63" s="7"/>
      <c r="M63" s="7"/>
    </row>
  </sheetData>
  <pageMargins left="0.7" right="0.7" top="0.75" bottom="0.75" header="0.3" footer="0.3"/>
  <pageSetup paperSize="9" orientation="portrait" horizontalDpi="300" verticalDpi="30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A44022306</value>
    </field>
    <field name="Objective-Title">
      <value order="0">FE Allocations 2023-24 -  Annex A English &amp; Welsh</value>
    </field>
    <field name="Objective-Description">
      <value order="0"/>
    </field>
    <field name="Objective-CreationStamp">
      <value order="0">2023-02-09T09:52:44Z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2023-02-09T09:53:02Z</value>
    </field>
    <field name="Objective-ModificationStamp">
      <value order="0">2023-02-09T09:53:02Z</value>
    </field>
    <field name="Objective-Owner">
      <value order="0">Davies, Lynda A (ESJWL - SHELL - Further Education and Apprenticeships)</value>
    </field>
    <field name="Objective-Path">
      <value order="0">Objective Global Folder:#Business File Plan:WG Organisational Groups:NEW - Post April 2022 - Education, Social Justice &amp; Welsh Language:Education, Social Justice &amp; Welsh Language (ESJWL) - SHELL - Further Education &amp; Apprenticeships:1 - Save:Divisional Administration:FEAD Corporate:Further Education and Apprenticeships Division - Corporate - 2020-2023:MYIT</value>
    </field>
    <field name="Objective-Parent">
      <value order="0">MYIT</value>
    </field>
    <field name="Objective-State">
      <value order="0">Published</value>
    </field>
    <field name="Objective-VersionId">
      <value order="0">vA83842051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qA1425538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2023-02-09T00:00:00Z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EvansS15</dc:creator>
  <cp:lastModifiedBy>Davies, Lynda A (ESJWL - SHELL - Further Education and</cp:lastModifiedBy>
  <dcterms:created xsi:type="dcterms:W3CDTF">2020-01-23T15:42:38Z</dcterms:created>
  <dcterms:modified xsi:type="dcterms:W3CDTF">2023-02-09T09:52:45Z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A44022306</vt:lpwstr>
  </property>
  <property fmtid="{D5CDD505-2E9C-101B-9397-08002B2CF9AE}" pid="4" name="Objective-Title">
    <vt:lpwstr>FE Allocations 2023-24 -  Annex A English &amp;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2023-02-09T09:52:51Z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2023-02-09T09:53:02Z</vt:filetime>
  </property>
  <property fmtid="{D5CDD505-2E9C-101B-9397-08002B2CF9AE}" pid="10" name="Objective-ModificationStamp">
    <vt:filetime>2023-02-09T09:53:02Z</vt:filetime>
  </property>
  <property fmtid="{D5CDD505-2E9C-101B-9397-08002B2CF9AE}" pid="11" name="Objective-Owner">
    <vt:lpwstr>Davies, Lynda A (ESJWL - SHELL - Further Education and Apprenticeships)</vt:lpwstr>
  </property>
  <property fmtid="{D5CDD505-2E9C-101B-9397-08002B2CF9AE}" pid="12" name="Objective-Path">
    <vt:lpwstr>Objective Global Folder:#Business File Plan:WG Organisational Groups:NEW - Post April 2022 - Education, Social Justice &amp; Welsh Language:Education, Social Justice &amp; Welsh Language (ESJWL) - SHELL - Further Education &amp; Apprenticeships:1 - Save:Divisional Administration:FEAD Corporate:Further Education and Apprenticeships Division - Corporate - 2020-2023:MYIT:</vt:lpwstr>
  </property>
  <property fmtid="{D5CDD505-2E9C-101B-9397-08002B2CF9AE}" pid="13" name="Objective-Parent">
    <vt:lpwstr>MYIT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vA83842051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filetime>2023-02-09T00:00:00Z</vt:filetime>
  </property>
  <property fmtid="{D5CDD505-2E9C-101B-9397-08002B2CF9AE}" pid="24" name="Objective-What to Keep">
    <vt:lpwstr/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