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45" yWindow="-30" windowWidth="14745" windowHeight="9555" tabRatio="842"/>
  </bookViews>
  <sheets>
    <sheet name="Notes" sheetId="29" r:id="rId1"/>
    <sheet name="Summary Report" sheetId="9" r:id="rId2"/>
    <sheet name="Lookup" sheetId="7" r:id="rId3"/>
    <sheet name="AllWales" sheetId="19" r:id="rId4"/>
    <sheet name="BCU" sheetId="10" r:id="rId5"/>
    <sheet name="Powys" sheetId="17" r:id="rId6"/>
    <sheet name="HywelD" sheetId="16" r:id="rId7"/>
    <sheet name="ABMU" sheetId="18" r:id="rId8"/>
    <sheet name="CwmT" sheetId="14" r:id="rId9"/>
    <sheet name="CaV" sheetId="13" r:id="rId10"/>
    <sheet name="AneurinB" sheetId="12" r:id="rId11"/>
    <sheet name="Register Data" sheetId="28" r:id="rId12"/>
  </sheets>
  <externalReferences>
    <externalReference r:id="rId13"/>
  </externalReferences>
  <definedNames>
    <definedName name="_xlnm._FilterDatabase" localSheetId="11" hidden="1">'Register Data'!$A$1:$DE$64</definedName>
    <definedName name="ABMU">ABMU!$A$1:$AO$200</definedName>
    <definedName name="AllWales">AllWales!$A$1:$AO$200</definedName>
    <definedName name="AneurinB">AneurinB!$A$1:$AO$200</definedName>
    <definedName name="BCU">BCU!$A$1:$AO$200</definedName>
    <definedName name="CaV">CaV!$A$1:$AO$200</definedName>
    <definedName name="CwmT">CwmT!$A$1:$AO$200</definedName>
    <definedName name="DateRange">Lookup!$A$14:$AO$198</definedName>
    <definedName name="HywelD">HywelD!$A$1:$AO$200</definedName>
    <definedName name="Powys">Powys!$A$1:$AO$200</definedName>
    <definedName name="_xlnm.Print_Area" localSheetId="1">'Summary Report'!$A$1:$U$254</definedName>
  </definedNames>
  <calcPr calcId="145621"/>
</workbook>
</file>

<file path=xl/calcChain.xml><?xml version="1.0" encoding="utf-8"?>
<calcChain xmlns="http://schemas.openxmlformats.org/spreadsheetml/2006/main">
  <c r="B28" i="19" l="1"/>
  <c r="B2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B10" i="19"/>
  <c r="C49" i="7" l="1"/>
  <c r="D49" i="7"/>
  <c r="E49" i="7"/>
  <c r="F49" i="7"/>
  <c r="G49" i="7"/>
  <c r="H49" i="7"/>
  <c r="B49" i="7"/>
  <c r="H39" i="12"/>
  <c r="H38" i="12"/>
  <c r="H37" i="12"/>
  <c r="H34" i="12"/>
  <c r="H31" i="12"/>
  <c r="H52" i="19" l="1"/>
  <c r="I52" i="19"/>
  <c r="J52" i="19"/>
  <c r="H53" i="19"/>
  <c r="I53" i="19"/>
  <c r="J53" i="19"/>
  <c r="H54" i="19"/>
  <c r="I54" i="19"/>
  <c r="J54" i="19"/>
  <c r="H55" i="19"/>
  <c r="I55" i="19"/>
  <c r="J55" i="19"/>
  <c r="H56" i="19"/>
  <c r="I56" i="19"/>
  <c r="J56" i="19"/>
  <c r="H57" i="19"/>
  <c r="I51" i="19"/>
  <c r="J51" i="19"/>
  <c r="E57" i="19"/>
  <c r="F57" i="19"/>
  <c r="G57" i="19"/>
  <c r="C57" i="19"/>
  <c r="D57" i="19"/>
  <c r="I57" i="19"/>
  <c r="J57" i="19"/>
  <c r="B57" i="19" l="1"/>
  <c r="B693" i="28"/>
  <c r="B696" i="28"/>
  <c r="B690" i="28"/>
  <c r="B694" i="28"/>
  <c r="B695" i="28"/>
  <c r="B692" i="28"/>
  <c r="B691" i="28"/>
  <c r="C124" i="28"/>
  <c r="C56" i="19" l="1"/>
  <c r="D56" i="19"/>
  <c r="E56" i="19"/>
  <c r="F56" i="19"/>
  <c r="G56" i="19"/>
  <c r="B56" i="19"/>
  <c r="C51" i="19" l="1"/>
  <c r="D51" i="19"/>
  <c r="E51" i="19"/>
  <c r="F51" i="19"/>
  <c r="H51" i="19"/>
  <c r="C52" i="19"/>
  <c r="D52" i="19"/>
  <c r="E52" i="19"/>
  <c r="F52" i="19"/>
  <c r="G52" i="19"/>
  <c r="C53" i="19"/>
  <c r="D53" i="19"/>
  <c r="E53" i="19"/>
  <c r="F53" i="19"/>
  <c r="G53" i="19"/>
  <c r="C54" i="19"/>
  <c r="D54" i="19"/>
  <c r="E54" i="19"/>
  <c r="F54" i="19"/>
  <c r="G54" i="19"/>
  <c r="C55" i="19"/>
  <c r="D55" i="19"/>
  <c r="E55" i="19"/>
  <c r="F55" i="19"/>
  <c r="G55" i="19"/>
  <c r="G51" i="19"/>
  <c r="B51" i="19"/>
  <c r="B52" i="19" l="1"/>
  <c r="B53" i="19"/>
  <c r="B55" i="19"/>
  <c r="B54" i="19" l="1"/>
  <c r="B22" i="19" l="1"/>
  <c r="B23" i="19"/>
  <c r="B24" i="19"/>
  <c r="B25" i="19"/>
  <c r="B26" i="19"/>
  <c r="B19" i="19"/>
  <c r="B14" i="19"/>
  <c r="B15" i="19"/>
  <c r="B16" i="19"/>
  <c r="B17" i="19"/>
  <c r="B18" i="19"/>
  <c r="C2" i="19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B3" i="19"/>
  <c r="B4" i="19"/>
  <c r="B5" i="19"/>
  <c r="B6" i="19"/>
  <c r="B7" i="19"/>
  <c r="B8" i="19"/>
  <c r="B9" i="19"/>
  <c r="B2" i="19"/>
  <c r="AQ57" i="28"/>
  <c r="AV3" i="28" l="1"/>
  <c r="AV4" i="28"/>
  <c r="AV5" i="28"/>
  <c r="AV6" i="28"/>
  <c r="AV7" i="28"/>
  <c r="AV8" i="28"/>
  <c r="AV9" i="28"/>
  <c r="AV10" i="28"/>
  <c r="AV11" i="28"/>
  <c r="AV12" i="28"/>
  <c r="AV13" i="28"/>
  <c r="AV14" i="28"/>
  <c r="AV15" i="28"/>
  <c r="AV16" i="28"/>
  <c r="AV17" i="28"/>
  <c r="AV18" i="28"/>
  <c r="AV19" i="28"/>
  <c r="AV20" i="28"/>
  <c r="AV21" i="28"/>
  <c r="AV22" i="28"/>
  <c r="AV23" i="28"/>
  <c r="AV24" i="28"/>
  <c r="AV25" i="28"/>
  <c r="AV26" i="28"/>
  <c r="AV27" i="28"/>
  <c r="AV28" i="28"/>
  <c r="AV29" i="28"/>
  <c r="AV30" i="28"/>
  <c r="AV31" i="28"/>
  <c r="AV32" i="28"/>
  <c r="AV33" i="28"/>
  <c r="AV34" i="28"/>
  <c r="AV35" i="28"/>
  <c r="AV36" i="28"/>
  <c r="AV37" i="28"/>
  <c r="AV38" i="28"/>
  <c r="AV39" i="28"/>
  <c r="AV40" i="28"/>
  <c r="AV41" i="28"/>
  <c r="AV42" i="28"/>
  <c r="AV43" i="28"/>
  <c r="AV44" i="28"/>
  <c r="AV45" i="28"/>
  <c r="AV46" i="28"/>
  <c r="AV47" i="28"/>
  <c r="AV48" i="28"/>
  <c r="AV49" i="28"/>
  <c r="AV50" i="28"/>
  <c r="AV51" i="28"/>
  <c r="AV52" i="28"/>
  <c r="AV53" i="28"/>
  <c r="AV54" i="28"/>
  <c r="AV55" i="28"/>
  <c r="AV56" i="28"/>
  <c r="AV57" i="28"/>
  <c r="AV2" i="28"/>
  <c r="AU3" i="28"/>
  <c r="AU4" i="28"/>
  <c r="AU5" i="28"/>
  <c r="AU6" i="28"/>
  <c r="AU7" i="28"/>
  <c r="AU8" i="28"/>
  <c r="AU9" i="28"/>
  <c r="AU10" i="28"/>
  <c r="AU11" i="28"/>
  <c r="AU12" i="28"/>
  <c r="AU13" i="28"/>
  <c r="AU14" i="28"/>
  <c r="AU15" i="28"/>
  <c r="AU16" i="28"/>
  <c r="AU17" i="28"/>
  <c r="AU18" i="28"/>
  <c r="AU19" i="28"/>
  <c r="AU20" i="28"/>
  <c r="AU21" i="28"/>
  <c r="AU22" i="28"/>
  <c r="AU23" i="28"/>
  <c r="AU24" i="28"/>
  <c r="AU25" i="28"/>
  <c r="AU26" i="28"/>
  <c r="AU27" i="28"/>
  <c r="AU28" i="28"/>
  <c r="AU29" i="28"/>
  <c r="AU30" i="28"/>
  <c r="AU31" i="28"/>
  <c r="AU32" i="28"/>
  <c r="AU33" i="28"/>
  <c r="AU34" i="28"/>
  <c r="AU35" i="28"/>
  <c r="AU36" i="28"/>
  <c r="AU37" i="28"/>
  <c r="AU38" i="28"/>
  <c r="AU39" i="28"/>
  <c r="AU40" i="28"/>
  <c r="AU41" i="28"/>
  <c r="AU42" i="28"/>
  <c r="AU43" i="28"/>
  <c r="AU44" i="28"/>
  <c r="AU45" i="28"/>
  <c r="AU46" i="28"/>
  <c r="AU47" i="28"/>
  <c r="AU48" i="28"/>
  <c r="AU49" i="28"/>
  <c r="AU50" i="28"/>
  <c r="AU51" i="28"/>
  <c r="AU52" i="28"/>
  <c r="AU53" i="28"/>
  <c r="AU54" i="28"/>
  <c r="AU55" i="28"/>
  <c r="AU56" i="28"/>
  <c r="AU57" i="28"/>
  <c r="AU2" i="28"/>
  <c r="AW3" i="28" l="1"/>
  <c r="AW4" i="28"/>
  <c r="AW5" i="28"/>
  <c r="AW6" i="28"/>
  <c r="AW7" i="28"/>
  <c r="AW8" i="28"/>
  <c r="AW9" i="28"/>
  <c r="AW10" i="28"/>
  <c r="AW11" i="28"/>
  <c r="AW12" i="28"/>
  <c r="AW13" i="28"/>
  <c r="AW14" i="28"/>
  <c r="AW15" i="28"/>
  <c r="AW16" i="28"/>
  <c r="AW17" i="28"/>
  <c r="AW18" i="28"/>
  <c r="AW19" i="28"/>
  <c r="AW20" i="28"/>
  <c r="AW21" i="28"/>
  <c r="AW22" i="28"/>
  <c r="AW23" i="28"/>
  <c r="AW24" i="28"/>
  <c r="AW25" i="28"/>
  <c r="AW26" i="28"/>
  <c r="AW27" i="28"/>
  <c r="AW28" i="28"/>
  <c r="AW29" i="28"/>
  <c r="AW30" i="28"/>
  <c r="AW31" i="28"/>
  <c r="AW32" i="28"/>
  <c r="AW33" i="28"/>
  <c r="AW34" i="28"/>
  <c r="AW35" i="28"/>
  <c r="AW36" i="28"/>
  <c r="AW37" i="28"/>
  <c r="AW38" i="28"/>
  <c r="AW39" i="28"/>
  <c r="AW40" i="28"/>
  <c r="AW41" i="28"/>
  <c r="AW42" i="28"/>
  <c r="AW43" i="28"/>
  <c r="AW44" i="28"/>
  <c r="AW45" i="28"/>
  <c r="AW46" i="28"/>
  <c r="AW47" i="28"/>
  <c r="AW48" i="28"/>
  <c r="AW49" i="28"/>
  <c r="AW50" i="28"/>
  <c r="AW51" i="28"/>
  <c r="AW52" i="28"/>
  <c r="AW53" i="28"/>
  <c r="AW54" i="28"/>
  <c r="AW55" i="28"/>
  <c r="AW56" i="28"/>
  <c r="AW57" i="28"/>
  <c r="AW2" i="28"/>
  <c r="AR3" i="28"/>
  <c r="AS3" i="28"/>
  <c r="AT3" i="28"/>
  <c r="AR4" i="28"/>
  <c r="AS4" i="28"/>
  <c r="AT4" i="28"/>
  <c r="AR5" i="28"/>
  <c r="AS5" i="28"/>
  <c r="AT5" i="28"/>
  <c r="AR6" i="28"/>
  <c r="AS6" i="28"/>
  <c r="AT6" i="28"/>
  <c r="AR7" i="28"/>
  <c r="AS7" i="28"/>
  <c r="AT7" i="28"/>
  <c r="AR8" i="28"/>
  <c r="AS8" i="28"/>
  <c r="AT8" i="28"/>
  <c r="AR9" i="28"/>
  <c r="AS9" i="28"/>
  <c r="AT9" i="28"/>
  <c r="AR10" i="28"/>
  <c r="AS10" i="28"/>
  <c r="AT10" i="28"/>
  <c r="AR11" i="28"/>
  <c r="AS11" i="28"/>
  <c r="AT11" i="28"/>
  <c r="AR12" i="28"/>
  <c r="AS12" i="28"/>
  <c r="AT12" i="28"/>
  <c r="AR13" i="28"/>
  <c r="AS13" i="28"/>
  <c r="AT13" i="28"/>
  <c r="AR14" i="28"/>
  <c r="AS14" i="28"/>
  <c r="AT14" i="28"/>
  <c r="AR15" i="28"/>
  <c r="AS15" i="28"/>
  <c r="AT15" i="28"/>
  <c r="AR16" i="28"/>
  <c r="AS16" i="28"/>
  <c r="AT16" i="28"/>
  <c r="AR17" i="28"/>
  <c r="AS17" i="28"/>
  <c r="AT17" i="28"/>
  <c r="AR18" i="28"/>
  <c r="AS18" i="28"/>
  <c r="AT18" i="28"/>
  <c r="AR19" i="28"/>
  <c r="AS19" i="28"/>
  <c r="AT19" i="28"/>
  <c r="AR20" i="28"/>
  <c r="AS20" i="28"/>
  <c r="AT20" i="28"/>
  <c r="AR21" i="28"/>
  <c r="AS21" i="28"/>
  <c r="AT21" i="28"/>
  <c r="AR22" i="28"/>
  <c r="AS22" i="28"/>
  <c r="AT22" i="28"/>
  <c r="AR23" i="28"/>
  <c r="AS23" i="28"/>
  <c r="AT23" i="28"/>
  <c r="AR24" i="28"/>
  <c r="AS24" i="28"/>
  <c r="AT24" i="28"/>
  <c r="AR25" i="28"/>
  <c r="AS25" i="28"/>
  <c r="AT25" i="28"/>
  <c r="AR26" i="28"/>
  <c r="AS26" i="28"/>
  <c r="AT26" i="28"/>
  <c r="AR27" i="28"/>
  <c r="AS27" i="28"/>
  <c r="AT27" i="28"/>
  <c r="AR28" i="28"/>
  <c r="AS28" i="28"/>
  <c r="AT28" i="28"/>
  <c r="AR29" i="28"/>
  <c r="AS29" i="28"/>
  <c r="AT29" i="28"/>
  <c r="AR30" i="28"/>
  <c r="AS30" i="28"/>
  <c r="AT30" i="28"/>
  <c r="AR31" i="28"/>
  <c r="AS31" i="28"/>
  <c r="AT31" i="28"/>
  <c r="AR32" i="28"/>
  <c r="AS32" i="28"/>
  <c r="AT32" i="28"/>
  <c r="AR33" i="28"/>
  <c r="AS33" i="28"/>
  <c r="AT33" i="28"/>
  <c r="AR34" i="28"/>
  <c r="AS34" i="28"/>
  <c r="AT34" i="28"/>
  <c r="AR35" i="28"/>
  <c r="AS35" i="28"/>
  <c r="AT35" i="28"/>
  <c r="AR36" i="28"/>
  <c r="AS36" i="28"/>
  <c r="AT36" i="28"/>
  <c r="AR37" i="28"/>
  <c r="AS37" i="28"/>
  <c r="AT37" i="28"/>
  <c r="AR38" i="28"/>
  <c r="AS38" i="28"/>
  <c r="AT38" i="28"/>
  <c r="AR39" i="28"/>
  <c r="AS39" i="28"/>
  <c r="AT39" i="28"/>
  <c r="AR40" i="28"/>
  <c r="AS40" i="28"/>
  <c r="AT40" i="28"/>
  <c r="AR41" i="28"/>
  <c r="AS41" i="28"/>
  <c r="AT41" i="28"/>
  <c r="AR42" i="28"/>
  <c r="AS42" i="28"/>
  <c r="AT42" i="28"/>
  <c r="AR43" i="28"/>
  <c r="AS43" i="28"/>
  <c r="AT43" i="28"/>
  <c r="AR44" i="28"/>
  <c r="AS44" i="28"/>
  <c r="AT44" i="28"/>
  <c r="AR45" i="28"/>
  <c r="AS45" i="28"/>
  <c r="AT45" i="28"/>
  <c r="AR46" i="28"/>
  <c r="AS46" i="28"/>
  <c r="AT46" i="28"/>
  <c r="AR47" i="28"/>
  <c r="AS47" i="28"/>
  <c r="AT47" i="28"/>
  <c r="AR48" i="28"/>
  <c r="AS48" i="28"/>
  <c r="AT48" i="28"/>
  <c r="AR49" i="28"/>
  <c r="AS49" i="28"/>
  <c r="AT49" i="28"/>
  <c r="AR50" i="28"/>
  <c r="AS50" i="28"/>
  <c r="AT50" i="28"/>
  <c r="AR51" i="28"/>
  <c r="AS51" i="28"/>
  <c r="AT51" i="28"/>
  <c r="AR52" i="28"/>
  <c r="AS52" i="28"/>
  <c r="AT52" i="28"/>
  <c r="AR53" i="28"/>
  <c r="AS53" i="28"/>
  <c r="AT53" i="28"/>
  <c r="AR54" i="28"/>
  <c r="AS54" i="28"/>
  <c r="AT54" i="28"/>
  <c r="AR55" i="28"/>
  <c r="AS55" i="28"/>
  <c r="AT55" i="28"/>
  <c r="AR56" i="28"/>
  <c r="AS56" i="28"/>
  <c r="AT56" i="28"/>
  <c r="AR57" i="28"/>
  <c r="AS57" i="28"/>
  <c r="AT57" i="28"/>
  <c r="AT2" i="28"/>
  <c r="AS2" i="28"/>
  <c r="AR2" i="28"/>
  <c r="AQ3" i="28"/>
  <c r="AQ4" i="28"/>
  <c r="AQ5" i="28"/>
  <c r="AQ6" i="28"/>
  <c r="AQ7" i="28"/>
  <c r="AQ8" i="28"/>
  <c r="AQ9" i="28"/>
  <c r="AQ10" i="28"/>
  <c r="AQ11" i="28"/>
  <c r="AQ12" i="28"/>
  <c r="AQ13" i="28"/>
  <c r="AQ14" i="28"/>
  <c r="AQ15" i="28"/>
  <c r="AQ16" i="28"/>
  <c r="AQ17" i="28"/>
  <c r="AQ18" i="28"/>
  <c r="AQ19" i="28"/>
  <c r="AQ20" i="28"/>
  <c r="AQ21" i="28"/>
  <c r="AQ22" i="28"/>
  <c r="AQ23" i="28"/>
  <c r="AQ24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38" i="28"/>
  <c r="AQ39" i="28"/>
  <c r="AQ40" i="28"/>
  <c r="AQ41" i="28"/>
  <c r="AQ42" i="28"/>
  <c r="AQ43" i="28"/>
  <c r="AQ44" i="28"/>
  <c r="AQ45" i="28"/>
  <c r="AQ46" i="28"/>
  <c r="AQ47" i="28"/>
  <c r="AQ48" i="28"/>
  <c r="AQ49" i="28"/>
  <c r="AQ50" i="28"/>
  <c r="AQ51" i="28"/>
  <c r="AQ52" i="28"/>
  <c r="AQ53" i="28"/>
  <c r="AQ54" i="28"/>
  <c r="AQ55" i="28"/>
  <c r="AQ56" i="28"/>
  <c r="AQ2" i="28"/>
  <c r="AP3" i="28"/>
  <c r="AP4" i="28"/>
  <c r="AP5" i="28"/>
  <c r="AP6" i="28"/>
  <c r="AP7" i="28"/>
  <c r="AP8" i="28"/>
  <c r="AP9" i="28"/>
  <c r="AP10" i="28"/>
  <c r="AP11" i="28"/>
  <c r="AP12" i="28"/>
  <c r="AP13" i="28"/>
  <c r="AP14" i="28"/>
  <c r="AP15" i="28"/>
  <c r="AP16" i="28"/>
  <c r="AP17" i="28"/>
  <c r="AP18" i="28"/>
  <c r="AP19" i="28"/>
  <c r="AP20" i="28"/>
  <c r="AP21" i="28"/>
  <c r="AP22" i="28"/>
  <c r="AP23" i="28"/>
  <c r="AP24" i="28"/>
  <c r="AP25" i="28"/>
  <c r="AP26" i="28"/>
  <c r="AP27" i="28"/>
  <c r="AP28" i="28"/>
  <c r="AP29" i="28"/>
  <c r="AP30" i="28"/>
  <c r="AP31" i="28"/>
  <c r="AP32" i="28"/>
  <c r="AP33" i="28"/>
  <c r="AP34" i="28"/>
  <c r="AP35" i="28"/>
  <c r="AP36" i="28"/>
  <c r="AP37" i="28"/>
  <c r="AP38" i="28"/>
  <c r="AP39" i="28"/>
  <c r="AP40" i="28"/>
  <c r="AP41" i="28"/>
  <c r="AP42" i="28"/>
  <c r="AP43" i="28"/>
  <c r="AP44" i="28"/>
  <c r="AP45" i="28"/>
  <c r="AP46" i="28"/>
  <c r="AP47" i="28"/>
  <c r="AP48" i="28"/>
  <c r="AP49" i="28"/>
  <c r="AP50" i="28"/>
  <c r="AP51" i="28"/>
  <c r="AP52" i="28"/>
  <c r="AP53" i="28"/>
  <c r="AP54" i="28"/>
  <c r="AP55" i="28"/>
  <c r="AP56" i="28"/>
  <c r="AP57" i="28"/>
  <c r="AP2" i="28"/>
  <c r="AO3" i="28"/>
  <c r="AO4" i="28"/>
  <c r="AO5" i="28"/>
  <c r="AO6" i="28"/>
  <c r="AO7" i="28"/>
  <c r="AO8" i="28"/>
  <c r="AO9" i="28"/>
  <c r="AO10" i="28"/>
  <c r="AO11" i="28"/>
  <c r="AO12" i="28"/>
  <c r="AO13" i="28"/>
  <c r="AO14" i="28"/>
  <c r="AO15" i="28"/>
  <c r="AO16" i="28"/>
  <c r="AO17" i="28"/>
  <c r="AO18" i="28"/>
  <c r="AO19" i="28"/>
  <c r="AO20" i="28"/>
  <c r="AO21" i="28"/>
  <c r="AO22" i="28"/>
  <c r="AO23" i="28"/>
  <c r="AO24" i="28"/>
  <c r="AO25" i="28"/>
  <c r="AO26" i="28"/>
  <c r="AO27" i="28"/>
  <c r="AO28" i="28"/>
  <c r="AO29" i="28"/>
  <c r="AO30" i="28"/>
  <c r="AO31" i="28"/>
  <c r="AO32" i="28"/>
  <c r="AO33" i="28"/>
  <c r="AO34" i="28"/>
  <c r="AO35" i="28"/>
  <c r="AO36" i="28"/>
  <c r="AO37" i="28"/>
  <c r="AO38" i="28"/>
  <c r="AO39" i="28"/>
  <c r="AO40" i="28"/>
  <c r="AO41" i="28"/>
  <c r="AO42" i="28"/>
  <c r="AO43" i="28"/>
  <c r="AO44" i="28"/>
  <c r="AO45" i="28"/>
  <c r="AO46" i="28"/>
  <c r="AO47" i="28"/>
  <c r="AO48" i="28"/>
  <c r="AO49" i="28"/>
  <c r="AO50" i="28"/>
  <c r="AO51" i="28"/>
  <c r="AO52" i="28"/>
  <c r="AO53" i="28"/>
  <c r="AO54" i="28"/>
  <c r="AO55" i="28"/>
  <c r="AO56" i="28"/>
  <c r="AO57" i="28"/>
  <c r="AO2" i="28"/>
  <c r="AN3" i="28"/>
  <c r="AN4" i="28"/>
  <c r="AN5" i="28"/>
  <c r="AN6" i="28"/>
  <c r="AN7" i="28"/>
  <c r="AN8" i="28"/>
  <c r="AN9" i="28"/>
  <c r="AN10" i="28"/>
  <c r="AN11" i="28"/>
  <c r="AN12" i="28"/>
  <c r="AN13" i="28"/>
  <c r="AN14" i="28"/>
  <c r="AN15" i="28"/>
  <c r="AN16" i="28"/>
  <c r="AN17" i="28"/>
  <c r="AN18" i="28"/>
  <c r="AN19" i="28"/>
  <c r="AN20" i="28"/>
  <c r="AN21" i="28"/>
  <c r="AN22" i="28"/>
  <c r="AN23" i="28"/>
  <c r="AN24" i="28"/>
  <c r="AN25" i="28"/>
  <c r="AN26" i="28"/>
  <c r="AN27" i="28"/>
  <c r="AN28" i="28"/>
  <c r="AN29" i="28"/>
  <c r="AN30" i="28"/>
  <c r="AN31" i="28"/>
  <c r="AN32" i="28"/>
  <c r="AN33" i="28"/>
  <c r="AN34" i="28"/>
  <c r="AN35" i="28"/>
  <c r="AN36" i="28"/>
  <c r="AN37" i="28"/>
  <c r="AN38" i="28"/>
  <c r="AN39" i="28"/>
  <c r="AN40" i="28"/>
  <c r="AN41" i="28"/>
  <c r="AN42" i="28"/>
  <c r="AN43" i="28"/>
  <c r="AN44" i="28"/>
  <c r="AN45" i="28"/>
  <c r="AN46" i="28"/>
  <c r="AN47" i="28"/>
  <c r="AN48" i="28"/>
  <c r="AN49" i="28"/>
  <c r="AN50" i="28"/>
  <c r="AN51" i="28"/>
  <c r="AN52" i="28"/>
  <c r="AN53" i="28"/>
  <c r="AN54" i="28"/>
  <c r="AN55" i="28"/>
  <c r="AN56" i="28"/>
  <c r="AN57" i="28"/>
  <c r="AN2" i="28"/>
  <c r="AL3" i="28"/>
  <c r="AM3" i="28"/>
  <c r="AL4" i="28"/>
  <c r="AM4" i="28"/>
  <c r="AL5" i="28"/>
  <c r="AM5" i="28"/>
  <c r="AL6" i="28"/>
  <c r="AM6" i="28"/>
  <c r="AL7" i="28"/>
  <c r="AM7" i="28"/>
  <c r="AL8" i="28"/>
  <c r="AM8" i="28"/>
  <c r="AL9" i="28"/>
  <c r="AM9" i="28"/>
  <c r="AL10" i="28"/>
  <c r="AM10" i="28"/>
  <c r="AL11" i="28"/>
  <c r="AM11" i="28"/>
  <c r="AL12" i="28"/>
  <c r="AM12" i="28"/>
  <c r="AL13" i="28"/>
  <c r="AM13" i="28"/>
  <c r="AL14" i="28"/>
  <c r="AM14" i="28"/>
  <c r="AL15" i="28"/>
  <c r="AM15" i="28"/>
  <c r="AL16" i="28"/>
  <c r="AM16" i="28"/>
  <c r="AL17" i="28"/>
  <c r="AM17" i="28"/>
  <c r="AL18" i="28"/>
  <c r="AM18" i="28"/>
  <c r="AL19" i="28"/>
  <c r="AM19" i="28"/>
  <c r="AL20" i="28"/>
  <c r="AM20" i="28"/>
  <c r="AL21" i="28"/>
  <c r="AM21" i="28"/>
  <c r="AL22" i="28"/>
  <c r="AM22" i="28"/>
  <c r="AL23" i="28"/>
  <c r="AM23" i="28"/>
  <c r="AL24" i="28"/>
  <c r="AM24" i="28"/>
  <c r="AL25" i="28"/>
  <c r="AM25" i="28"/>
  <c r="AL26" i="28"/>
  <c r="AM26" i="28"/>
  <c r="AL27" i="28"/>
  <c r="AM27" i="28"/>
  <c r="AL28" i="28"/>
  <c r="AM28" i="28"/>
  <c r="AL29" i="28"/>
  <c r="AM29" i="28"/>
  <c r="AL30" i="28"/>
  <c r="AM30" i="28"/>
  <c r="AL31" i="28"/>
  <c r="AM31" i="28"/>
  <c r="AL32" i="28"/>
  <c r="AM32" i="28"/>
  <c r="AL33" i="28"/>
  <c r="AM33" i="28"/>
  <c r="AL34" i="28"/>
  <c r="AM34" i="28"/>
  <c r="AL35" i="28"/>
  <c r="AM35" i="28"/>
  <c r="AL36" i="28"/>
  <c r="AM36" i="28"/>
  <c r="AL37" i="28"/>
  <c r="AM37" i="28"/>
  <c r="AL38" i="28"/>
  <c r="AM38" i="28"/>
  <c r="AL39" i="28"/>
  <c r="AM39" i="28"/>
  <c r="AL40" i="28"/>
  <c r="AM40" i="28"/>
  <c r="AL41" i="28"/>
  <c r="AM41" i="28"/>
  <c r="AL42" i="28"/>
  <c r="AM42" i="28"/>
  <c r="AL43" i="28"/>
  <c r="AM43" i="28"/>
  <c r="AL44" i="28"/>
  <c r="AM44" i="28"/>
  <c r="AL45" i="28"/>
  <c r="AM45" i="28"/>
  <c r="AL46" i="28"/>
  <c r="AM46" i="28"/>
  <c r="AL47" i="28"/>
  <c r="AM47" i="28"/>
  <c r="AL48" i="28"/>
  <c r="AM48" i="28"/>
  <c r="AL49" i="28"/>
  <c r="AM49" i="28"/>
  <c r="AL50" i="28"/>
  <c r="AM50" i="28"/>
  <c r="AL51" i="28"/>
  <c r="AM51" i="28"/>
  <c r="AL52" i="28"/>
  <c r="AM52" i="28"/>
  <c r="AL53" i="28"/>
  <c r="AM53" i="28"/>
  <c r="AL54" i="28"/>
  <c r="AM54" i="28"/>
  <c r="AL55" i="28"/>
  <c r="AM55" i="28"/>
  <c r="AL56" i="28"/>
  <c r="AM56" i="28"/>
  <c r="AL57" i="28"/>
  <c r="AM57" i="28"/>
  <c r="AM2" i="28"/>
  <c r="AL2" i="28"/>
  <c r="AK3" i="28"/>
  <c r="AK4" i="28"/>
  <c r="AK5" i="28"/>
  <c r="AK6" i="28"/>
  <c r="AK7" i="28"/>
  <c r="AK8" i="28"/>
  <c r="AK9" i="28"/>
  <c r="AK10" i="28"/>
  <c r="AK11" i="28"/>
  <c r="AK12" i="28"/>
  <c r="AK13" i="28"/>
  <c r="AK14" i="28"/>
  <c r="AK15" i="28"/>
  <c r="AK16" i="28"/>
  <c r="AK17" i="28"/>
  <c r="AK18" i="28"/>
  <c r="AK19" i="28"/>
  <c r="AK20" i="28"/>
  <c r="AK21" i="28"/>
  <c r="AK22" i="28"/>
  <c r="AK23" i="28"/>
  <c r="AK24" i="28"/>
  <c r="AK25" i="28"/>
  <c r="AK26" i="28"/>
  <c r="AK27" i="28"/>
  <c r="AK28" i="28"/>
  <c r="AK29" i="28"/>
  <c r="AK30" i="28"/>
  <c r="AK31" i="28"/>
  <c r="AK32" i="28"/>
  <c r="AK33" i="28"/>
  <c r="AK34" i="28"/>
  <c r="AK35" i="28"/>
  <c r="AK36" i="28"/>
  <c r="AK37" i="28"/>
  <c r="AK38" i="28"/>
  <c r="AK39" i="28"/>
  <c r="AK40" i="28"/>
  <c r="AK41" i="28"/>
  <c r="AK42" i="28"/>
  <c r="AK43" i="28"/>
  <c r="AK44" i="28"/>
  <c r="AK45" i="28"/>
  <c r="AK46" i="28"/>
  <c r="AK47" i="28"/>
  <c r="AK48" i="28"/>
  <c r="AK49" i="28"/>
  <c r="AK50" i="28"/>
  <c r="AK51" i="28"/>
  <c r="AK52" i="28"/>
  <c r="AK53" i="28"/>
  <c r="AK54" i="28"/>
  <c r="AK55" i="28"/>
  <c r="AK56" i="28"/>
  <c r="AK57" i="28"/>
  <c r="AK2" i="28"/>
  <c r="AJ52" i="28"/>
  <c r="AJ53" i="28"/>
  <c r="AJ54" i="28"/>
  <c r="AJ55" i="28"/>
  <c r="AJ56" i="28"/>
  <c r="AJ57" i="28"/>
  <c r="AJ51" i="28"/>
  <c r="AI2" i="28"/>
  <c r="AJ2" i="28"/>
  <c r="AI3" i="28"/>
  <c r="AJ3" i="28"/>
  <c r="AI4" i="28"/>
  <c r="AJ4" i="28"/>
  <c r="AI5" i="28"/>
  <c r="AJ5" i="28"/>
  <c r="AI6" i="28"/>
  <c r="AJ6" i="28"/>
  <c r="AI7" i="28"/>
  <c r="AJ7" i="28"/>
  <c r="AI8" i="28"/>
  <c r="AJ8" i="28"/>
  <c r="AI9" i="28"/>
  <c r="AJ9" i="28"/>
  <c r="AI10" i="28"/>
  <c r="AJ10" i="28"/>
  <c r="AI11" i="28"/>
  <c r="AJ11" i="28"/>
  <c r="AI12" i="28"/>
  <c r="AJ12" i="28"/>
  <c r="AI13" i="28"/>
  <c r="AJ13" i="28"/>
  <c r="AI14" i="28"/>
  <c r="AJ14" i="28"/>
  <c r="AI15" i="28"/>
  <c r="AJ15" i="28"/>
  <c r="AI16" i="28"/>
  <c r="AJ16" i="28"/>
  <c r="AI17" i="28"/>
  <c r="AJ17" i="28"/>
  <c r="AI18" i="28"/>
  <c r="AJ18" i="28"/>
  <c r="AI19" i="28"/>
  <c r="AJ19" i="28"/>
  <c r="AI20" i="28"/>
  <c r="AJ20" i="28"/>
  <c r="AI21" i="28"/>
  <c r="AJ21" i="28"/>
  <c r="AI22" i="28"/>
  <c r="AJ22" i="28"/>
  <c r="AI23" i="28"/>
  <c r="AJ23" i="28"/>
  <c r="AI24" i="28"/>
  <c r="AJ24" i="28"/>
  <c r="AI25" i="28"/>
  <c r="AJ25" i="28"/>
  <c r="AI26" i="28"/>
  <c r="AJ26" i="28"/>
  <c r="AI27" i="28"/>
  <c r="AJ27" i="28"/>
  <c r="AI28" i="28"/>
  <c r="AJ28" i="28"/>
  <c r="AI29" i="28"/>
  <c r="AJ29" i="28"/>
  <c r="AI30" i="28"/>
  <c r="AJ30" i="28"/>
  <c r="AI31" i="28"/>
  <c r="AJ31" i="28"/>
  <c r="AI32" i="28"/>
  <c r="AJ32" i="28"/>
  <c r="AI33" i="28"/>
  <c r="AJ33" i="28"/>
  <c r="AI34" i="28"/>
  <c r="AJ34" i="28"/>
  <c r="AI35" i="28"/>
  <c r="AJ35" i="28"/>
  <c r="AI36" i="28"/>
  <c r="AJ36" i="28"/>
  <c r="AI37" i="28"/>
  <c r="AJ37" i="28"/>
  <c r="AI38" i="28"/>
  <c r="AJ38" i="28"/>
  <c r="AI39" i="28"/>
  <c r="AJ39" i="28"/>
  <c r="AI40" i="28"/>
  <c r="AJ40" i="28"/>
  <c r="AI41" i="28"/>
  <c r="AJ41" i="28"/>
  <c r="AI42" i="28"/>
  <c r="AJ42" i="28"/>
  <c r="AI43" i="28"/>
  <c r="AJ43" i="28"/>
  <c r="AI44" i="28"/>
  <c r="AJ44" i="28"/>
  <c r="AI45" i="28"/>
  <c r="AJ45" i="28"/>
  <c r="AI46" i="28"/>
  <c r="AJ46" i="28"/>
  <c r="AI47" i="28"/>
  <c r="AJ47" i="28"/>
  <c r="AI48" i="28"/>
  <c r="AJ48" i="28"/>
  <c r="AI49" i="28"/>
  <c r="AJ49" i="28"/>
  <c r="AI50" i="28"/>
  <c r="AJ50" i="28"/>
  <c r="AI51" i="28"/>
  <c r="AI52" i="28"/>
  <c r="AI53" i="28"/>
  <c r="AI54" i="28"/>
  <c r="AI55" i="28"/>
  <c r="AI56" i="28"/>
  <c r="AI57" i="28"/>
  <c r="AH3" i="28"/>
  <c r="AH4" i="28"/>
  <c r="AH5" i="28"/>
  <c r="AH6" i="28"/>
  <c r="AH7" i="28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38" i="28"/>
  <c r="AH39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2" i="28"/>
  <c r="AH53" i="28"/>
  <c r="AH54" i="28"/>
  <c r="AH55" i="28"/>
  <c r="AH56" i="28"/>
  <c r="AH57" i="28"/>
  <c r="AH2" i="28"/>
  <c r="G45" i="19" l="1"/>
  <c r="G44" i="19"/>
  <c r="G47" i="19"/>
  <c r="G46" i="19"/>
  <c r="G42" i="19"/>
  <c r="G41" i="19"/>
  <c r="C41" i="19"/>
  <c r="D41" i="19"/>
  <c r="E41" i="19"/>
  <c r="F41" i="19"/>
  <c r="B27" i="19"/>
  <c r="C10" i="7" l="1"/>
  <c r="D10" i="7"/>
  <c r="B61" i="7"/>
  <c r="D43" i="19" l="1"/>
  <c r="F47" i="19"/>
  <c r="E47" i="19"/>
  <c r="D47" i="19"/>
  <c r="C47" i="19"/>
  <c r="F43" i="19"/>
  <c r="E43" i="19"/>
  <c r="C43" i="19"/>
  <c r="D46" i="19"/>
  <c r="F46" i="19"/>
  <c r="E46" i="19"/>
  <c r="C46" i="19"/>
  <c r="F42" i="19"/>
  <c r="E42" i="19"/>
  <c r="D42" i="19"/>
  <c r="C42" i="19"/>
  <c r="AO7" i="7" l="1"/>
  <c r="C48" i="7"/>
  <c r="F46" i="7"/>
  <c r="E56" i="7"/>
  <c r="E41" i="7"/>
  <c r="E55" i="7"/>
  <c r="D43" i="7"/>
  <c r="D46" i="7"/>
  <c r="E63" i="7"/>
  <c r="B28" i="7"/>
  <c r="E64" i="7"/>
  <c r="J66" i="7"/>
  <c r="J64" i="7"/>
  <c r="D45" i="7"/>
  <c r="F62" i="7"/>
  <c r="E66" i="7"/>
  <c r="G63" i="7"/>
  <c r="G45" i="7"/>
  <c r="H65" i="7"/>
  <c r="F54" i="7"/>
  <c r="H45" i="7"/>
  <c r="C41" i="7"/>
  <c r="B63" i="7"/>
  <c r="F65" i="7"/>
  <c r="E42" i="7"/>
  <c r="C55" i="7"/>
  <c r="D55" i="7"/>
  <c r="B29" i="7"/>
  <c r="D67" i="7"/>
  <c r="B62" i="7"/>
  <c r="F61" i="7"/>
  <c r="B43" i="7"/>
  <c r="F67" i="7"/>
  <c r="J67" i="7"/>
  <c r="F63" i="7"/>
  <c r="C46" i="7"/>
  <c r="D41" i="7"/>
  <c r="G47" i="7"/>
  <c r="C44" i="7"/>
  <c r="C56" i="7"/>
  <c r="E52" i="7"/>
  <c r="B34" i="7"/>
  <c r="B26" i="7"/>
  <c r="B33" i="7"/>
  <c r="B32" i="7"/>
  <c r="L17" i="7"/>
  <c r="B13" i="7"/>
  <c r="N17" i="7"/>
  <c r="L14" i="7"/>
  <c r="O13" i="7"/>
  <c r="B14" i="7"/>
  <c r="M13" i="7"/>
  <c r="I17" i="7"/>
  <c r="C14" i="7"/>
  <c r="E14" i="7"/>
  <c r="N19" i="7"/>
  <c r="G18" i="7"/>
  <c r="G13" i="7"/>
  <c r="K14" i="7"/>
  <c r="F19" i="7"/>
  <c r="O14" i="7"/>
  <c r="Q19" i="7"/>
  <c r="P13" i="7"/>
  <c r="H16" i="7"/>
  <c r="Q17" i="7"/>
  <c r="K18" i="7"/>
  <c r="G14" i="7"/>
  <c r="J17" i="7"/>
  <c r="G16" i="7"/>
  <c r="M14" i="7"/>
  <c r="F13" i="7"/>
  <c r="E62" i="7"/>
  <c r="G44" i="7"/>
  <c r="D54" i="7"/>
  <c r="B65" i="7"/>
  <c r="E47" i="7"/>
  <c r="H48" i="7"/>
  <c r="G62" i="7"/>
  <c r="F48" i="7"/>
  <c r="G48" i="7"/>
  <c r="I62" i="7"/>
  <c r="L20" i="7"/>
  <c r="N20" i="7"/>
  <c r="B48" i="7"/>
  <c r="E44" i="7"/>
  <c r="D66" i="7"/>
  <c r="F66" i="7"/>
  <c r="E20" i="7"/>
  <c r="C62" i="7"/>
  <c r="D63" i="7"/>
  <c r="D20" i="7"/>
  <c r="H66" i="7"/>
  <c r="B66" i="7"/>
  <c r="E61" i="7"/>
  <c r="G43" i="7"/>
  <c r="C43" i="7"/>
  <c r="B37" i="7"/>
  <c r="P20" i="7"/>
  <c r="G53" i="7"/>
  <c r="G46" i="7"/>
  <c r="B42" i="7"/>
  <c r="H44" i="7"/>
  <c r="G41" i="7"/>
  <c r="H42" i="7"/>
  <c r="G20" i="7"/>
  <c r="C54" i="7"/>
  <c r="G42" i="7"/>
  <c r="C61" i="7"/>
  <c r="M20" i="7"/>
  <c r="D44" i="7"/>
  <c r="D53" i="7"/>
  <c r="F52" i="7"/>
  <c r="F16" i="7"/>
  <c r="C52" i="7"/>
  <c r="B27" i="7"/>
  <c r="F15" i="7"/>
  <c r="P19" i="7"/>
  <c r="B18" i="7"/>
  <c r="D15" i="7"/>
  <c r="E13" i="7"/>
  <c r="C13" i="7"/>
  <c r="B16" i="7"/>
  <c r="I15" i="7"/>
  <c r="D14" i="7"/>
  <c r="L18" i="7"/>
  <c r="D19" i="7"/>
  <c r="F18" i="7"/>
  <c r="J19" i="7"/>
  <c r="G56" i="7"/>
  <c r="H43" i="7"/>
  <c r="E48" i="7"/>
  <c r="E65" i="7"/>
  <c r="F20" i="7"/>
  <c r="C42" i="7"/>
  <c r="D64" i="7"/>
  <c r="F55" i="7"/>
  <c r="F43" i="7"/>
  <c r="H20" i="7"/>
  <c r="I64" i="7"/>
  <c r="F45" i="7"/>
  <c r="B46" i="7"/>
  <c r="G55" i="7"/>
  <c r="F64" i="7"/>
  <c r="H61" i="7"/>
  <c r="H47" i="7"/>
  <c r="B38" i="7"/>
  <c r="F42" i="7"/>
  <c r="E54" i="7"/>
  <c r="F53" i="7"/>
  <c r="E17" i="7"/>
  <c r="B36" i="7"/>
  <c r="Q13" i="7"/>
  <c r="C15" i="7"/>
  <c r="M16" i="7"/>
  <c r="B15" i="7"/>
  <c r="E18" i="7"/>
  <c r="N18" i="7"/>
  <c r="Q18" i="7"/>
  <c r="H19" i="7"/>
  <c r="L15" i="7"/>
  <c r="Q15" i="7"/>
  <c r="M18" i="7"/>
  <c r="C19" i="7"/>
  <c r="N13" i="7"/>
  <c r="D16" i="7"/>
  <c r="J15" i="7"/>
  <c r="N16" i="7"/>
  <c r="I66" i="7"/>
  <c r="J62" i="7"/>
  <c r="B67" i="7"/>
  <c r="C63" i="7"/>
  <c r="G52" i="7"/>
  <c r="H46" i="7"/>
  <c r="J61" i="7"/>
  <c r="G66" i="7"/>
  <c r="B41" i="7"/>
  <c r="F44" i="7"/>
  <c r="C20" i="7"/>
  <c r="B44" i="7"/>
  <c r="B64" i="7"/>
  <c r="C65" i="7"/>
  <c r="H67" i="7"/>
  <c r="J20" i="7"/>
  <c r="B19" i="7"/>
  <c r="G65" i="7"/>
  <c r="G64" i="7"/>
  <c r="D56" i="7"/>
  <c r="F17" i="7"/>
  <c r="B25" i="7"/>
  <c r="B24" i="7"/>
  <c r="J18" i="7"/>
  <c r="H17" i="7"/>
  <c r="P16" i="7"/>
  <c r="L13" i="7"/>
  <c r="G17" i="7"/>
  <c r="J16" i="7"/>
  <c r="K17" i="7"/>
  <c r="G15" i="7"/>
  <c r="O17" i="7"/>
  <c r="C17" i="7"/>
  <c r="O18" i="7"/>
  <c r="I19" i="7"/>
  <c r="C16" i="7"/>
  <c r="P17" i="7"/>
  <c r="H14" i="7"/>
  <c r="Q14" i="7"/>
  <c r="C64" i="7"/>
  <c r="D42" i="7"/>
  <c r="B20" i="7"/>
  <c r="Q20" i="7"/>
  <c r="E45" i="7"/>
  <c r="H62" i="7"/>
  <c r="D62" i="7"/>
  <c r="I67" i="7"/>
  <c r="D47" i="7"/>
  <c r="D65" i="7"/>
  <c r="I63" i="7"/>
  <c r="J65" i="7"/>
  <c r="O20" i="7"/>
  <c r="H63" i="7"/>
  <c r="D48" i="7"/>
  <c r="G67" i="7"/>
  <c r="E46" i="7"/>
  <c r="D61" i="7"/>
  <c r="C67" i="7"/>
  <c r="D52" i="7"/>
  <c r="B35" i="7"/>
  <c r="E16" i="7"/>
  <c r="N15" i="7"/>
  <c r="E15" i="7"/>
  <c r="I14" i="7"/>
  <c r="B17" i="7"/>
  <c r="P14" i="7"/>
  <c r="M17" i="7"/>
  <c r="Q16" i="7"/>
  <c r="P15" i="7"/>
  <c r="M15" i="7"/>
  <c r="H18" i="7"/>
  <c r="O15" i="7"/>
  <c r="I16" i="7"/>
  <c r="D18" i="7"/>
  <c r="G19" i="7"/>
  <c r="D17" i="7"/>
  <c r="I13" i="7"/>
  <c r="K15" i="7"/>
  <c r="F47" i="7"/>
  <c r="I20" i="7"/>
  <c r="I61" i="7"/>
  <c r="H41" i="7"/>
  <c r="E43" i="7"/>
  <c r="B47" i="7"/>
  <c r="K20" i="7"/>
  <c r="G54" i="7"/>
  <c r="J63" i="7"/>
  <c r="E67" i="7"/>
  <c r="C47" i="7"/>
  <c r="C45" i="7"/>
  <c r="H64" i="7"/>
  <c r="I65" i="7"/>
  <c r="B45" i="7"/>
  <c r="G61" i="7"/>
  <c r="F41" i="7"/>
  <c r="B30" i="7"/>
  <c r="C66" i="7"/>
  <c r="F56" i="7"/>
  <c r="C53" i="7"/>
  <c r="E53" i="7"/>
  <c r="D13" i="7"/>
  <c r="J14" i="7"/>
  <c r="O19" i="7"/>
  <c r="H15" i="7"/>
  <c r="F14" i="7"/>
  <c r="E19" i="7"/>
  <c r="K16" i="7"/>
  <c r="L16" i="7"/>
  <c r="I18" i="7"/>
  <c r="P18" i="7"/>
  <c r="H13" i="7"/>
  <c r="M19" i="7"/>
  <c r="K19" i="7"/>
  <c r="L19" i="7"/>
  <c r="C18" i="7"/>
  <c r="N14" i="7"/>
  <c r="O16" i="7"/>
  <c r="C49" i="9" l="1"/>
  <c r="G38" i="9"/>
  <c r="G63" i="9" s="1"/>
  <c r="H47" i="9"/>
  <c r="H45" i="9"/>
  <c r="H48" i="9"/>
  <c r="H73" i="9" s="1"/>
  <c r="G52" i="9"/>
  <c r="G77" i="9" s="1"/>
  <c r="G43" i="9"/>
  <c r="E47" i="9"/>
  <c r="E45" i="9"/>
  <c r="H50" i="9"/>
  <c r="H75" i="9" s="1"/>
  <c r="C40" i="9"/>
  <c r="D42" i="9"/>
  <c r="H51" i="9"/>
  <c r="H76" i="9" s="1"/>
  <c r="C44" i="9"/>
  <c r="I15" i="9"/>
  <c r="I193" i="9" s="1"/>
  <c r="I210" i="9" s="1"/>
  <c r="I45" i="9"/>
  <c r="I43" i="9"/>
  <c r="D45" i="9"/>
  <c r="F46" i="9"/>
  <c r="F71" i="9" s="1"/>
  <c r="H41" i="9"/>
  <c r="G46" i="9"/>
  <c r="E43" i="9"/>
  <c r="G42" i="9"/>
  <c r="G67" i="9" s="1"/>
  <c r="D48" i="9"/>
  <c r="D52" i="9"/>
  <c r="E53" i="9"/>
  <c r="F48" i="9"/>
  <c r="F73" i="9" s="1"/>
  <c r="C52" i="9"/>
  <c r="F39" i="9"/>
  <c r="C43" i="9"/>
  <c r="D50" i="9"/>
  <c r="D49" i="9"/>
  <c r="E50" i="9"/>
  <c r="F16" i="9"/>
  <c r="I185" i="9"/>
  <c r="I202" i="9" s="1"/>
  <c r="I51" i="9"/>
  <c r="I191" i="9"/>
  <c r="I208" i="9" s="1"/>
  <c r="D186" i="9"/>
  <c r="D203" i="9" s="1"/>
  <c r="I53" i="9"/>
  <c r="I39" i="9"/>
  <c r="C53" i="9"/>
  <c r="C42" i="9"/>
  <c r="F52" i="9"/>
  <c r="F77" i="9" s="1"/>
  <c r="E38" i="9"/>
  <c r="H43" i="9"/>
  <c r="H68" i="9" s="1"/>
  <c r="G51" i="9"/>
  <c r="G76" i="9" s="1"/>
  <c r="F38" i="9"/>
  <c r="F63" i="9" s="1"/>
  <c r="D41" i="9"/>
  <c r="F45" i="9"/>
  <c r="F70" i="9" s="1"/>
  <c r="E44" i="9"/>
  <c r="E69" i="9" s="1"/>
  <c r="F41" i="9"/>
  <c r="F66" i="9" s="1"/>
  <c r="E52" i="9"/>
  <c r="F42" i="9"/>
  <c r="F67" i="9" s="1"/>
  <c r="G44" i="9"/>
  <c r="G69" i="9" s="1"/>
  <c r="C15" i="9"/>
  <c r="C193" i="9" s="1"/>
  <c r="C210" i="9" s="1"/>
  <c r="D15" i="9"/>
  <c r="D190" i="9" s="1"/>
  <c r="D207" i="9" s="1"/>
  <c r="F40" i="9"/>
  <c r="F65" i="9" s="1"/>
  <c r="H39" i="9"/>
  <c r="I44" i="9"/>
  <c r="I38" i="9"/>
  <c r="E185" i="9"/>
  <c r="E202" i="9" s="1"/>
  <c r="E49" i="9"/>
  <c r="E74" i="9" s="1"/>
  <c r="D44" i="9"/>
  <c r="E46" i="9"/>
  <c r="H38" i="9"/>
  <c r="G48" i="9"/>
  <c r="G73" i="9" s="1"/>
  <c r="D53" i="9"/>
  <c r="D47" i="9"/>
  <c r="H42" i="9"/>
  <c r="H67" i="9" s="1"/>
  <c r="G53" i="9"/>
  <c r="G78" i="9" s="1"/>
  <c r="G49" i="9"/>
  <c r="G74" i="9" s="1"/>
  <c r="G50" i="9"/>
  <c r="D39" i="9"/>
  <c r="E48" i="9"/>
  <c r="E73" i="9" s="1"/>
  <c r="D38" i="9"/>
  <c r="G16" i="9"/>
  <c r="F50" i="9"/>
  <c r="F75" i="9" s="1"/>
  <c r="I16" i="9"/>
  <c r="I17" i="9" s="1"/>
  <c r="C186" i="9"/>
  <c r="C203" i="9" s="1"/>
  <c r="I42" i="9"/>
  <c r="I40" i="9"/>
  <c r="H44" i="9"/>
  <c r="H69" i="9" s="1"/>
  <c r="G40" i="9"/>
  <c r="G65" i="9" s="1"/>
  <c r="H46" i="9"/>
  <c r="H71" i="9" s="1"/>
  <c r="G47" i="9"/>
  <c r="G72" i="9" s="1"/>
  <c r="C46" i="9"/>
  <c r="D43" i="9"/>
  <c r="E39" i="9"/>
  <c r="D46" i="9"/>
  <c r="G39" i="9"/>
  <c r="G64" i="9" s="1"/>
  <c r="H52" i="9"/>
  <c r="D40" i="9"/>
  <c r="F15" i="9"/>
  <c r="F193" i="9" s="1"/>
  <c r="F210" i="9" s="1"/>
  <c r="E40" i="9"/>
  <c r="E65" i="9" s="1"/>
  <c r="I48" i="9"/>
  <c r="I41" i="9"/>
  <c r="I66" i="9" s="1"/>
  <c r="I52" i="9"/>
  <c r="I77" i="9" s="1"/>
  <c r="H16" i="9"/>
  <c r="H186" i="9"/>
  <c r="H203" i="9" s="1"/>
  <c r="I46" i="9"/>
  <c r="I71" i="9" s="1"/>
  <c r="D185" i="9"/>
  <c r="D202" i="9" s="1"/>
  <c r="I50" i="9"/>
  <c r="H189" i="9"/>
  <c r="H206" i="9" s="1"/>
  <c r="H188" i="9"/>
  <c r="H205" i="9" s="1"/>
  <c r="I49" i="9"/>
  <c r="I47" i="9"/>
  <c r="D187" i="9"/>
  <c r="D204" i="9" s="1"/>
  <c r="C48" i="9"/>
  <c r="E41" i="9"/>
  <c r="F44" i="9"/>
  <c r="F69" i="9" s="1"/>
  <c r="C41" i="9"/>
  <c r="G45" i="9"/>
  <c r="G70" i="9" s="1"/>
  <c r="F53" i="9"/>
  <c r="E42" i="9"/>
  <c r="H53" i="9"/>
  <c r="H78" i="9" s="1"/>
  <c r="H40" i="9"/>
  <c r="H65" i="9" s="1"/>
  <c r="C45" i="9"/>
  <c r="G41" i="9"/>
  <c r="G66" i="9" s="1"/>
  <c r="H49" i="9"/>
  <c r="H74" i="9" s="1"/>
  <c r="C50" i="9"/>
  <c r="C38" i="9"/>
  <c r="F43" i="9"/>
  <c r="F68" i="9" s="1"/>
  <c r="C39" i="9"/>
  <c r="C47" i="9"/>
  <c r="F49" i="9"/>
  <c r="F47" i="9"/>
  <c r="F72" i="9" s="1"/>
  <c r="C16" i="9"/>
  <c r="C17" i="9" s="1"/>
  <c r="D16" i="9"/>
  <c r="D17" i="9" s="1"/>
  <c r="E15" i="9"/>
  <c r="E186" i="9" s="1"/>
  <c r="E203" i="9" s="1"/>
  <c r="E16" i="9"/>
  <c r="E17" i="9" s="1"/>
  <c r="I192" i="9"/>
  <c r="I209" i="9" s="1"/>
  <c r="D193" i="9"/>
  <c r="D210" i="9" s="1"/>
  <c r="I188" i="9"/>
  <c r="I205" i="9" s="1"/>
  <c r="H15" i="9"/>
  <c r="H193" i="9" s="1"/>
  <c r="H210" i="9" s="1"/>
  <c r="E193" i="9"/>
  <c r="E210" i="9" s="1"/>
  <c r="E190" i="9"/>
  <c r="E207" i="9" s="1"/>
  <c r="G15" i="9"/>
  <c r="G193" i="9" s="1"/>
  <c r="G210" i="9" s="1"/>
  <c r="E187" i="9"/>
  <c r="E204" i="9" s="1"/>
  <c r="C64" i="9" l="1"/>
  <c r="C66" i="9"/>
  <c r="D71" i="9"/>
  <c r="G187" i="9"/>
  <c r="G204" i="9" s="1"/>
  <c r="G185" i="9"/>
  <c r="G202" i="9" s="1"/>
  <c r="F190" i="9"/>
  <c r="F207" i="9" s="1"/>
  <c r="C67" i="9"/>
  <c r="I78" i="9"/>
  <c r="D75" i="9"/>
  <c r="F186" i="9"/>
  <c r="F203" i="9" s="1"/>
  <c r="C69" i="9"/>
  <c r="F187" i="9"/>
  <c r="F204" i="9" s="1"/>
  <c r="E67" i="9"/>
  <c r="I72" i="9"/>
  <c r="I75" i="9"/>
  <c r="C187" i="9"/>
  <c r="C204" i="9" s="1"/>
  <c r="C185" i="9"/>
  <c r="C202" i="9" s="1"/>
  <c r="D65" i="9"/>
  <c r="E64" i="9"/>
  <c r="I65" i="9"/>
  <c r="D64" i="9"/>
  <c r="I69" i="9"/>
  <c r="C78" i="9"/>
  <c r="F17" i="9"/>
  <c r="C68" i="9"/>
  <c r="E78" i="9"/>
  <c r="E68" i="9"/>
  <c r="D70" i="9"/>
  <c r="C190" i="9"/>
  <c r="C207" i="9" s="1"/>
  <c r="E70" i="9"/>
  <c r="C74" i="9"/>
  <c r="F74" i="9"/>
  <c r="C63" i="9"/>
  <c r="C70" i="9"/>
  <c r="F78" i="9"/>
  <c r="E66" i="9"/>
  <c r="I74" i="9"/>
  <c r="H63" i="9"/>
  <c r="H17" i="9"/>
  <c r="I73" i="9"/>
  <c r="H77" i="9"/>
  <c r="D68" i="9"/>
  <c r="I67" i="9"/>
  <c r="G17" i="9"/>
  <c r="G75" i="9"/>
  <c r="D72" i="9"/>
  <c r="E71" i="9"/>
  <c r="H190" i="9"/>
  <c r="H207" i="9" s="1"/>
  <c r="H64" i="9"/>
  <c r="E77" i="9"/>
  <c r="D66" i="9"/>
  <c r="E63" i="9"/>
  <c r="F185" i="9"/>
  <c r="F202" i="9" s="1"/>
  <c r="E75" i="9"/>
  <c r="F64" i="9"/>
  <c r="D77" i="9"/>
  <c r="G71" i="9"/>
  <c r="I68" i="9"/>
  <c r="D67" i="9"/>
  <c r="E72" i="9"/>
  <c r="H70" i="9"/>
  <c r="G186" i="9"/>
  <c r="G203" i="9" s="1"/>
  <c r="C72" i="9"/>
  <c r="C75" i="9"/>
  <c r="C73" i="9"/>
  <c r="C71" i="9"/>
  <c r="D63" i="9"/>
  <c r="D78" i="9"/>
  <c r="D69" i="9"/>
  <c r="I63" i="9"/>
  <c r="G190" i="9"/>
  <c r="G207" i="9" s="1"/>
  <c r="I64" i="9"/>
  <c r="I76" i="9"/>
  <c r="D74" i="9"/>
  <c r="C77" i="9"/>
  <c r="D73" i="9"/>
  <c r="H66" i="9"/>
  <c r="I70" i="9"/>
  <c r="H185" i="9"/>
  <c r="H202" i="9" s="1"/>
  <c r="C65" i="9"/>
  <c r="G68" i="9"/>
  <c r="H72" i="9"/>
</calcChain>
</file>

<file path=xl/sharedStrings.xml><?xml version="1.0" encoding="utf-8"?>
<sst xmlns="http://schemas.openxmlformats.org/spreadsheetml/2006/main" count="1702" uniqueCount="213">
  <si>
    <t>Abertawe Bro Morgannwg</t>
  </si>
  <si>
    <t>ABMU</t>
  </si>
  <si>
    <t>Betsi Cadwaladr</t>
  </si>
  <si>
    <t>Health Board</t>
  </si>
  <si>
    <t>Selection</t>
  </si>
  <si>
    <t>AneurinB</t>
  </si>
  <si>
    <t>BCU</t>
  </si>
  <si>
    <t>CaV</t>
  </si>
  <si>
    <t>CwmT</t>
  </si>
  <si>
    <t>HywelD</t>
  </si>
  <si>
    <t>Powys</t>
  </si>
  <si>
    <t>Aneurin Bevan</t>
  </si>
  <si>
    <t>Cardiff and Vale</t>
  </si>
  <si>
    <t>Cwm Taf</t>
  </si>
  <si>
    <t>Hywel Dda</t>
  </si>
  <si>
    <t>All Wales</t>
  </si>
  <si>
    <t>AllWales</t>
  </si>
  <si>
    <t>2014</t>
  </si>
  <si>
    <t>2007</t>
  </si>
  <si>
    <t>2008</t>
  </si>
  <si>
    <t>2009</t>
  </si>
  <si>
    <t>2010</t>
  </si>
  <si>
    <t>2011</t>
  </si>
  <si>
    <t>2012</t>
  </si>
  <si>
    <t>2013</t>
  </si>
  <si>
    <t>Year</t>
  </si>
  <si>
    <t>New LHB</t>
  </si>
  <si>
    <t>AF</t>
  </si>
  <si>
    <t>Asthma</t>
  </si>
  <si>
    <t>BP</t>
  </si>
  <si>
    <t>CHD</t>
  </si>
  <si>
    <t>COPD</t>
  </si>
  <si>
    <t>Dementia</t>
  </si>
  <si>
    <t>Diabetes</t>
  </si>
  <si>
    <t>HF01_02</t>
  </si>
  <si>
    <t>HF03</t>
  </si>
  <si>
    <t>HF03_04</t>
  </si>
  <si>
    <t>MH</t>
  </si>
  <si>
    <t>Obesity</t>
  </si>
  <si>
    <t>PC</t>
  </si>
  <si>
    <t>SMOKE07</t>
  </si>
  <si>
    <t>Smoking</t>
  </si>
  <si>
    <t>Stroke</t>
  </si>
  <si>
    <t>ABM ULHB</t>
  </si>
  <si>
    <t>Aneurin Bevan LHB</t>
  </si>
  <si>
    <t>Betsi Cadwaladr ULHB</t>
  </si>
  <si>
    <t>Cardiff &amp; Vale ULHB</t>
  </si>
  <si>
    <t>Cwm Taf LHB</t>
  </si>
  <si>
    <t>Hywel Dda LHB</t>
  </si>
  <si>
    <t>Powys Teaching LHB</t>
  </si>
  <si>
    <t>Notes:</t>
  </si>
  <si>
    <t>FOR INFORMATION</t>
  </si>
  <si>
    <t>Further information</t>
  </si>
  <si>
    <t>http://wales.gov.uk/topics/statistics/?lang=en</t>
  </si>
  <si>
    <t>http://www.wales.nhs.uk/sites3/page.cfm?orgid=480&amp;pid=6063</t>
  </si>
  <si>
    <t xml:space="preserve">For queries please contact: </t>
  </si>
  <si>
    <t>stats.healthinfo@wales.gsi.gov.uk</t>
  </si>
  <si>
    <t>Information from the General Medical Services Quality and Outcomes Framework Statistics for Wales</t>
  </si>
  <si>
    <t xml:space="preserve">i) Note that not all of the data is comparable to previous years since the points available have changed for some indicators. </t>
  </si>
  <si>
    <t xml:space="preserve">ii) Please refer to the Statistical Release and links provided for the exact definitions of each disease register including the age range specified.
</t>
  </si>
  <si>
    <t>Heart Failure((due to Left Ventricular Dysfunction)</t>
  </si>
  <si>
    <t xml:space="preserve">Heart Failure </t>
  </si>
  <si>
    <t>Smoking (patients with chronic conditions)</t>
  </si>
  <si>
    <t>Smoking (SMOKE07) (patients aged 15 or over with recorded smoking status)</t>
  </si>
  <si>
    <t>Number of Practices</t>
  </si>
  <si>
    <t>Wales</t>
  </si>
  <si>
    <t>Powy Teaching LHB</t>
  </si>
  <si>
    <t>Number of practices</t>
  </si>
  <si>
    <t>year</t>
  </si>
  <si>
    <t>LHB</t>
  </si>
  <si>
    <t>Number</t>
  </si>
  <si>
    <t>Registered Patients at practice</t>
  </si>
  <si>
    <t>Betsi Cadwaladr University LHB</t>
  </si>
  <si>
    <t>ABMU LHB</t>
  </si>
  <si>
    <t>Cardiff &amp; Vale University LHB</t>
  </si>
  <si>
    <t>Practices</t>
  </si>
  <si>
    <t>List sizes</t>
  </si>
  <si>
    <t>List Sizes</t>
  </si>
  <si>
    <t>Median total points</t>
  </si>
  <si>
    <t>Betsi Cadwaladr University</t>
  </si>
  <si>
    <t>Powys Teaching</t>
  </si>
  <si>
    <t xml:space="preserve">Cwm Taf </t>
  </si>
  <si>
    <t>Cardiff &amp; Vale University</t>
  </si>
  <si>
    <t>Average patient list size per practice</t>
  </si>
  <si>
    <t>Number of patients on Disease Register:</t>
  </si>
  <si>
    <t>Organisational Points</t>
  </si>
  <si>
    <t xml:space="preserve">Median Organisational Points </t>
  </si>
  <si>
    <t>Clinical</t>
  </si>
  <si>
    <t>Organisational</t>
  </si>
  <si>
    <t>Patient Experience</t>
  </si>
  <si>
    <t>Additional Services</t>
  </si>
  <si>
    <t>All Domains</t>
  </si>
  <si>
    <t>Maximum points available</t>
  </si>
  <si>
    <t xml:space="preserve">Average number of points achieved by practices </t>
  </si>
  <si>
    <t>All domain Median Total Points</t>
  </si>
  <si>
    <t>Clinical points</t>
  </si>
  <si>
    <t>Patient Experience Points</t>
  </si>
  <si>
    <t>Additional Points</t>
  </si>
  <si>
    <t>registered patients</t>
  </si>
  <si>
    <t>Max points Available</t>
  </si>
  <si>
    <t>SECTION 1: REGISTERS</t>
  </si>
  <si>
    <t>DEM</t>
  </si>
  <si>
    <t>DEMENTA</t>
  </si>
  <si>
    <t>EPILEPSY</t>
  </si>
  <si>
    <t>HYP</t>
  </si>
  <si>
    <t>SMOKE05</t>
  </si>
  <si>
    <t>HF01-02</t>
  </si>
  <si>
    <t>HF03-04</t>
  </si>
  <si>
    <t>HF1_2_100</t>
  </si>
  <si>
    <t>HF3_4</t>
  </si>
  <si>
    <t>SMOKE1_3_4</t>
  </si>
  <si>
    <t>SMOKE2_5</t>
  </si>
  <si>
    <t>DM</t>
  </si>
  <si>
    <t>Quality and Productivity</t>
  </si>
  <si>
    <t>Public health domain</t>
  </si>
  <si>
    <t xml:space="preserve">Median PE Points </t>
  </si>
  <si>
    <t>Public health points</t>
  </si>
  <si>
    <t>QP</t>
  </si>
  <si>
    <t>-</t>
  </si>
  <si>
    <t xml:space="preserve">Public Health </t>
  </si>
  <si>
    <t>Quality and productivity</t>
  </si>
  <si>
    <t>n/a</t>
  </si>
  <si>
    <t>Hypertension</t>
  </si>
  <si>
    <t>Mental Health</t>
  </si>
  <si>
    <t>Smoking (patients aged 15 or over with recorded smoking status)</t>
  </si>
  <si>
    <t>Heart Failure (due to Left Ventricular Dysfunction)</t>
  </si>
  <si>
    <t>Atrial Fibrillation</t>
  </si>
  <si>
    <t xml:space="preserve">Secondary Prevention of Coronary Heart Disease </t>
  </si>
  <si>
    <t xml:space="preserve">Chronic Obstructive Pulmonary Disease </t>
  </si>
  <si>
    <t>Palliative Care (PC)</t>
  </si>
  <si>
    <t>Chart 16: Number of patients on the Smoking ( &gt;15 years old) register</t>
  </si>
  <si>
    <t>Smoking (patients with Chronic Conditions)</t>
  </si>
  <si>
    <t>2008-09</t>
  </si>
  <si>
    <t>2013-14</t>
  </si>
  <si>
    <t xml:space="preserve">Chart 2: Average patient list size per practice </t>
  </si>
  <si>
    <t>List size</t>
  </si>
  <si>
    <t>Chart 1: List size</t>
  </si>
  <si>
    <t>2012-13</t>
  </si>
  <si>
    <t>2011-12</t>
  </si>
  <si>
    <t>2010-11</t>
  </si>
  <si>
    <t>2009-10</t>
  </si>
  <si>
    <t>Reported disease prevalence rates:</t>
  </si>
  <si>
    <t>Diabetes (b)</t>
  </si>
  <si>
    <t>Epilepsy (c)</t>
  </si>
  <si>
    <t>(b) Diabetes register only includes patients aged 17 and over.</t>
  </si>
  <si>
    <t>(c)  Epilepsy register only includes patients aged 18 years and over</t>
  </si>
  <si>
    <t>(d) Note that the rules for patients being recorded on this register changed substantially between previous years and 2013-14.</t>
  </si>
  <si>
    <t>Heart Failure (due to Left Ventricular Dysfunction) (d)</t>
  </si>
  <si>
    <t>(e) Obesity register only includes patients aged 16 and over.</t>
  </si>
  <si>
    <t>Obesity (e)</t>
  </si>
  <si>
    <t>Stroke and Ischaemic Attacks</t>
  </si>
  <si>
    <t>Financial Year</t>
  </si>
  <si>
    <t xml:space="preserve">Chart 17: Number of patients on the Smoking (Chronic Conditions) register </t>
  </si>
  <si>
    <t>Domain:</t>
  </si>
  <si>
    <t>Quality and Outcomes Framework (QOF), Wales</t>
  </si>
  <si>
    <t>Points</t>
  </si>
  <si>
    <t>Total points achieved</t>
  </si>
  <si>
    <t xml:space="preserve">Median number of points achieved by practices </t>
  </si>
  <si>
    <t>Total</t>
  </si>
  <si>
    <t>Average points achieved by practices</t>
  </si>
  <si>
    <t>PH</t>
  </si>
  <si>
    <t>Additional</t>
  </si>
  <si>
    <t>PE</t>
  </si>
  <si>
    <t xml:space="preserve">Total points </t>
  </si>
  <si>
    <t>PH domain</t>
  </si>
  <si>
    <t>Proportion of average points achieved by practices, out of maximum points available</t>
  </si>
  <si>
    <t>Total Points</t>
  </si>
  <si>
    <t>organisational</t>
  </si>
  <si>
    <t>Clincial domain</t>
  </si>
  <si>
    <t>Organisational domain</t>
  </si>
  <si>
    <t>Organisation</t>
  </si>
  <si>
    <t>QP Domain</t>
  </si>
  <si>
    <t>PE Domain</t>
  </si>
  <si>
    <t>(g) The ‘Quality and Productivity’ indicators were previously included in the Organisational domain prior to 2013-14.</t>
  </si>
  <si>
    <t xml:space="preserve">(f) From 2013-14, Additional services is now a sub-domain of the public health domain. </t>
  </si>
  <si>
    <t>Additional services</t>
  </si>
  <si>
    <t>Domain</t>
  </si>
  <si>
    <t>Local Health Boards:</t>
  </si>
  <si>
    <t>Additional Services (f)</t>
  </si>
  <si>
    <t>Quality and Productivity (g)</t>
  </si>
  <si>
    <t>SECTION 2: Domain level achievement</t>
  </si>
  <si>
    <t>Results for Wales and for each Local Health Board, by Year, Disease Register, and Domain level achievement.</t>
  </si>
  <si>
    <r>
      <t xml:space="preserve">Source: </t>
    </r>
    <r>
      <rPr>
        <sz val="12"/>
        <rFont val="Arial"/>
        <family val="2"/>
      </rPr>
      <t xml:space="preserve">The data reported is derived from the national ‘CM Web’ software as at 30 June 2015. </t>
    </r>
  </si>
  <si>
    <t xml:space="preserve">This spreadsheet should be used with Statistical Release SDR xxx/2015 which provides background and analysis:
</t>
  </si>
  <si>
    <t>Further information on the Quality and Outcomes Framework Statistics for Wales, 2014-15 is available on the GMS contract web site:</t>
  </si>
  <si>
    <t>2015</t>
  </si>
  <si>
    <t>Medicine Management</t>
  </si>
  <si>
    <t>2014-15</t>
  </si>
  <si>
    <t>Chart 3: Number of patients on the Asthma register</t>
  </si>
  <si>
    <t xml:space="preserve">Chart 4: Number of patients on the Atrial Fibrilation register </t>
  </si>
  <si>
    <t>Chart 5: Number of patients on the Chronic Obstructive Pulmonary Disease register</t>
  </si>
  <si>
    <t xml:space="preserve">Chart 6: Number of patients on the Dementia register </t>
  </si>
  <si>
    <t xml:space="preserve">Chart 7: Number of patients on the diabetes register </t>
  </si>
  <si>
    <t xml:space="preserve">Chart 8: Number of patients on the Epilepsy register </t>
  </si>
  <si>
    <t xml:space="preserve">Chart 9: Number of patients on the Heart Failure register </t>
  </si>
  <si>
    <t xml:space="preserve">Chart 10: Number of patients on the Heart Failure (due to left Ventricular Dyssfunction) register </t>
  </si>
  <si>
    <t xml:space="preserve">Chart 14: Number of patients on the Pallative Care register </t>
  </si>
  <si>
    <t xml:space="preserve">Chart 13: Number of patients on the Obesity Health register </t>
  </si>
  <si>
    <t>Chart 12: Number of patients on the Mental Health register</t>
  </si>
  <si>
    <t>Chart 11: Number of patients on the Hypertension</t>
  </si>
  <si>
    <t xml:space="preserve">Chart 15: Number of patients on the Secondary Prevention of Coronary Heart Disease </t>
  </si>
  <si>
    <t xml:space="preserve">Chart 18: Number of patients on the Stroke and Ischaemic register </t>
  </si>
  <si>
    <t>Medicine Management Domain</t>
  </si>
  <si>
    <t>CDN</t>
  </si>
  <si>
    <t>Medical Management</t>
  </si>
  <si>
    <t>Med Manegement</t>
  </si>
  <si>
    <t>CND</t>
  </si>
  <si>
    <t>CND Domain</t>
  </si>
  <si>
    <t>Medicine Management (h)</t>
  </si>
  <si>
    <t>Cluster Network Development (h)</t>
  </si>
  <si>
    <t>(h) New Domains for 2014-15.</t>
  </si>
  <si>
    <t>Source: The data reported is derived from the national ‘CM Web’ software as at 30 June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</si>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</sst>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_-* #,##0.00\ _$_-;_-* #,##0.00\ _$\-;_-* &quot;-&quot;??\ _$_-;_-@_-"/>
    <numFmt numFmtId="166" formatCode="mmm\ yyyy"/>
    <numFmt numFmtId="167" formatCode="0.0"/>
    <numFmt numFmtId="168" formatCode="[$-F800]dddd\,\ mmmm\ dd\,\ yyyy"/>
    <numFmt numFmtId="169" formatCode="dd\-mmm\-yyyy"/>
    <numFmt numFmtId="170" formatCode="#,##0.0"/>
    <numFmt numFmtId="171" formatCode="_-* #,##0_-;\-* #,##0_-;_-* &quot;-&quot;??_-;_-@_-"/>
    <numFmt numFmtId="172" formatCode="#,##0.00000"/>
  </numFmts>
  <fonts count="68" x14ac:knownFonts="1">
    <font>
      <sz val="11"/>
      <color theme="1"/>
      <name val="Palatino Linotype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b/>
      <sz val="15"/>
      <color theme="3"/>
      <name val="Palatino Linotype"/>
      <family val="2"/>
      <scheme val="minor"/>
    </font>
    <font>
      <b/>
      <sz val="13"/>
      <color theme="3"/>
      <name val="Palatino Linotype"/>
      <family val="2"/>
      <scheme val="minor"/>
    </font>
    <font>
      <b/>
      <sz val="11"/>
      <color theme="3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sz val="11"/>
      <color rgb="FF9C6500"/>
      <name val="Palatino Linotype"/>
      <family val="2"/>
      <scheme val="minor"/>
    </font>
    <font>
      <sz val="12"/>
      <color theme="1"/>
      <name val="Arial"/>
      <family val="2"/>
    </font>
    <font>
      <b/>
      <sz val="11"/>
      <color rgb="FF3F3F3F"/>
      <name val="Palatino Linotype"/>
      <family val="2"/>
      <scheme val="minor"/>
    </font>
    <font>
      <b/>
      <sz val="18"/>
      <color theme="3"/>
      <name val="Palatino Linotype"/>
      <family val="2"/>
      <scheme val="major"/>
    </font>
    <font>
      <b/>
      <sz val="11"/>
      <color theme="1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Palatino Linotype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sz val="10"/>
      <color theme="5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3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7" applyNumberFormat="0" applyAlignment="0" applyProtection="0"/>
    <xf numFmtId="0" fontId="19" fillId="30" borderId="8" applyNumberFormat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7" applyNumberFormat="0" applyAlignment="0" applyProtection="0"/>
    <xf numFmtId="0" fontId="26" fillId="0" borderId="12" applyNumberFormat="0" applyFill="0" applyAlignment="0" applyProtection="0"/>
    <xf numFmtId="0" fontId="27" fillId="33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0" fontId="15" fillId="34" borderId="13" applyNumberFormat="0" applyFont="0" applyAlignment="0" applyProtection="0"/>
    <xf numFmtId="0" fontId="29" fillId="29" borderId="14" applyNumberFormat="0" applyAlignment="0" applyProtection="0"/>
    <xf numFmtId="40" fontId="8" fillId="3" borderId="0">
      <alignment horizontal="right"/>
    </xf>
    <xf numFmtId="0" fontId="9" fillId="3" borderId="2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1" fillId="0" borderId="0"/>
    <xf numFmtId="0" fontId="3" fillId="0" borderId="0"/>
    <xf numFmtId="0" fontId="41" fillId="0" borderId="0"/>
    <xf numFmtId="0" fontId="41" fillId="0" borderId="0"/>
  </cellStyleXfs>
  <cellXfs count="540">
    <xf numFmtId="0" fontId="0" fillId="0" borderId="0" xfId="0"/>
    <xf numFmtId="0" fontId="0" fillId="0" borderId="0" xfId="0"/>
    <xf numFmtId="0" fontId="0" fillId="0" borderId="0" xfId="0" applyFill="1" applyBorder="1"/>
    <xf numFmtId="0" fontId="11" fillId="36" borderId="0" xfId="79" applyFont="1" applyFill="1" applyBorder="1" applyAlignment="1">
      <alignment horizontal="center"/>
    </xf>
    <xf numFmtId="0" fontId="11" fillId="0" borderId="0" xfId="79" applyFont="1" applyFill="1" applyBorder="1" applyAlignment="1">
      <alignment horizontal="right" wrapText="1"/>
    </xf>
    <xf numFmtId="0" fontId="35" fillId="35" borderId="0" xfId="0" applyFont="1" applyFill="1" applyBorder="1"/>
    <xf numFmtId="0" fontId="35" fillId="35" borderId="0" xfId="0" applyFont="1" applyFill="1"/>
    <xf numFmtId="0" fontId="3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vertical="top" wrapText="1"/>
    </xf>
    <xf numFmtId="0" fontId="42" fillId="35" borderId="0" xfId="0" applyFont="1" applyFill="1" applyBorder="1"/>
    <xf numFmtId="0" fontId="35" fillId="35" borderId="0" xfId="0" applyFont="1" applyFill="1" applyBorder="1" applyAlignment="1"/>
    <xf numFmtId="0" fontId="33" fillId="35" borderId="0" xfId="0" applyFont="1" applyFill="1" applyBorder="1" applyAlignment="1">
      <alignment wrapText="1"/>
    </xf>
    <xf numFmtId="0" fontId="38" fillId="35" borderId="0" xfId="0" applyFont="1" applyFill="1" applyBorder="1" applyAlignment="1">
      <alignment vertical="top" wrapText="1"/>
    </xf>
    <xf numFmtId="0" fontId="49" fillId="35" borderId="0" xfId="0" applyFont="1" applyFill="1" applyBorder="1" applyAlignment="1">
      <alignment vertical="top" wrapText="1"/>
    </xf>
    <xf numFmtId="0" fontId="39" fillId="35" borderId="0" xfId="0" applyFont="1" applyFill="1" applyBorder="1" applyAlignment="1"/>
    <xf numFmtId="0" fontId="47" fillId="35" borderId="0" xfId="0" applyFont="1" applyFill="1" applyBorder="1" applyAlignment="1">
      <alignment vertical="top"/>
    </xf>
    <xf numFmtId="0" fontId="36" fillId="35" borderId="0" xfId="0" applyFont="1" applyFill="1" applyBorder="1" applyAlignment="1">
      <alignment vertical="center" wrapText="1"/>
    </xf>
    <xf numFmtId="1" fontId="35" fillId="35" borderId="0" xfId="0" applyNumberFormat="1" applyFont="1" applyFill="1" applyBorder="1" applyAlignment="1">
      <alignment vertical="center"/>
    </xf>
    <xf numFmtId="0" fontId="35" fillId="35" borderId="0" xfId="0" applyFont="1" applyFill="1" applyBorder="1" applyAlignment="1">
      <alignment horizontal="right"/>
    </xf>
    <xf numFmtId="0" fontId="35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left" vertical="top"/>
    </xf>
    <xf numFmtId="0" fontId="35" fillId="35" borderId="0" xfId="0" applyFont="1" applyFill="1" applyBorder="1" applyAlignment="1">
      <alignment vertical="center"/>
    </xf>
    <xf numFmtId="17" fontId="35" fillId="35" borderId="0" xfId="0" applyNumberFormat="1" applyFont="1" applyFill="1" applyBorder="1" applyAlignment="1">
      <alignment horizontal="center" vertical="center"/>
    </xf>
    <xf numFmtId="9" fontId="41" fillId="35" borderId="0" xfId="66" applyFont="1" applyFill="1" applyBorder="1" applyAlignment="1">
      <alignment horizontal="center"/>
    </xf>
    <xf numFmtId="0" fontId="35" fillId="35" borderId="0" xfId="0" quotePrefix="1" applyFont="1" applyFill="1" applyBorder="1"/>
    <xf numFmtId="0" fontId="50" fillId="35" borderId="0" xfId="0" applyFont="1" applyFill="1" applyBorder="1"/>
    <xf numFmtId="3" fontId="41" fillId="0" borderId="0" xfId="0" applyNumberFormat="1" applyFont="1" applyFill="1" applyBorder="1" applyAlignment="1">
      <alignment vertical="center" wrapText="1"/>
    </xf>
    <xf numFmtId="0" fontId="43" fillId="35" borderId="0" xfId="0" applyFont="1" applyFill="1" applyBorder="1" applyAlignment="1">
      <alignment vertical="center"/>
    </xf>
    <xf numFmtId="0" fontId="44" fillId="35" borderId="0" xfId="0" applyFont="1" applyFill="1" applyBorder="1"/>
    <xf numFmtId="0" fontId="44" fillId="35" borderId="0" xfId="0" applyFont="1" applyFill="1" applyBorder="1" applyAlignment="1">
      <alignment horizontal="left"/>
    </xf>
    <xf numFmtId="3" fontId="11" fillId="0" borderId="0" xfId="79" applyNumberFormat="1" applyFont="1" applyFill="1" applyBorder="1" applyAlignment="1">
      <alignment horizontal="right" wrapText="1"/>
    </xf>
    <xf numFmtId="0" fontId="48" fillId="35" borderId="6" xfId="0" applyFont="1" applyFill="1" applyBorder="1" applyAlignment="1">
      <alignment vertical="center"/>
    </xf>
    <xf numFmtId="0" fontId="35" fillId="35" borderId="6" xfId="0" applyFont="1" applyFill="1" applyBorder="1"/>
    <xf numFmtId="0" fontId="51" fillId="35" borderId="0" xfId="80" applyFont="1" applyFill="1" applyBorder="1"/>
    <xf numFmtId="0" fontId="36" fillId="35" borderId="0" xfId="80" applyFont="1" applyFill="1" applyBorder="1" applyAlignment="1">
      <alignment horizontal="center" vertical="center"/>
    </xf>
    <xf numFmtId="0" fontId="51" fillId="35" borderId="0" xfId="80" applyFont="1" applyFill="1" applyBorder="1" applyAlignment="1">
      <alignment horizontal="center"/>
    </xf>
    <xf numFmtId="0" fontId="36" fillId="35" borderId="0" xfId="80" applyFont="1" applyFill="1" applyBorder="1"/>
    <xf numFmtId="0" fontId="51" fillId="35" borderId="0" xfId="80" applyFont="1" applyFill="1" applyBorder="1" applyAlignment="1"/>
    <xf numFmtId="0" fontId="51" fillId="35" borderId="0" xfId="80" applyFont="1" applyFill="1" applyBorder="1" applyAlignment="1">
      <alignment vertical="top"/>
    </xf>
    <xf numFmtId="0" fontId="51" fillId="35" borderId="0" xfId="80" applyFont="1" applyFill="1" applyBorder="1" applyAlignment="1">
      <alignment vertical="top" wrapText="1"/>
    </xf>
    <xf numFmtId="0" fontId="11" fillId="38" borderId="0" xfId="79" applyFont="1" applyFill="1" applyBorder="1" applyAlignment="1">
      <alignment horizontal="center"/>
    </xf>
    <xf numFmtId="0" fontId="41" fillId="35" borderId="0" xfId="79" applyFont="1" applyFill="1" applyBorder="1" applyAlignment="1">
      <alignment horizontal="left" vertical="top"/>
    </xf>
    <xf numFmtId="0" fontId="3" fillId="0" borderId="0" xfId="0" applyFont="1" applyBorder="1"/>
    <xf numFmtId="0" fontId="50" fillId="35" borderId="0" xfId="0" applyFont="1" applyFill="1" applyBorder="1" applyAlignment="1">
      <alignment horizontal="left" vertical="center"/>
    </xf>
    <xf numFmtId="0" fontId="35" fillId="35" borderId="5" xfId="0" applyFont="1" applyFill="1" applyBorder="1"/>
    <xf numFmtId="0" fontId="44" fillId="35" borderId="0" xfId="0" applyFont="1" applyFill="1" applyBorder="1" applyAlignment="1">
      <alignment horizontal="left" vertical="center"/>
    </xf>
    <xf numFmtId="0" fontId="44" fillId="35" borderId="5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vertical="center"/>
    </xf>
    <xf numFmtId="14" fontId="40" fillId="35" borderId="5" xfId="0" applyNumberFormat="1" applyFont="1" applyFill="1" applyBorder="1" applyAlignment="1">
      <alignment horizontal="center"/>
    </xf>
    <xf numFmtId="0" fontId="35" fillId="35" borderId="5" xfId="0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vertical="center"/>
    </xf>
    <xf numFmtId="3" fontId="33" fillId="35" borderId="0" xfId="0" applyNumberFormat="1" applyFont="1" applyFill="1" applyBorder="1"/>
    <xf numFmtId="0" fontId="50" fillId="35" borderId="0" xfId="0" applyFont="1" applyFill="1" applyBorder="1" applyAlignment="1">
      <alignment horizontal="left"/>
    </xf>
    <xf numFmtId="0" fontId="50" fillId="35" borderId="5" xfId="0" applyFont="1" applyFill="1" applyBorder="1"/>
    <xf numFmtId="0" fontId="44" fillId="35" borderId="5" xfId="0" applyFont="1" applyFill="1" applyBorder="1" applyAlignment="1">
      <alignment horizontal="left"/>
    </xf>
    <xf numFmtId="0" fontId="43" fillId="35" borderId="5" xfId="0" applyFont="1" applyFill="1" applyBorder="1" applyAlignment="1">
      <alignment vertical="center"/>
    </xf>
    <xf numFmtId="0" fontId="44" fillId="35" borderId="5" xfId="0" applyFont="1" applyFill="1" applyBorder="1"/>
    <xf numFmtId="0" fontId="50" fillId="35" borderId="6" xfId="0" applyFont="1" applyFill="1" applyBorder="1"/>
    <xf numFmtId="0" fontId="44" fillId="35" borderId="6" xfId="0" applyFont="1" applyFill="1" applyBorder="1" applyAlignment="1">
      <alignment horizontal="left"/>
    </xf>
    <xf numFmtId="0" fontId="43" fillId="35" borderId="6" xfId="0" applyFont="1" applyFill="1" applyBorder="1" applyAlignment="1">
      <alignment vertical="center"/>
    </xf>
    <xf numFmtId="0" fontId="44" fillId="35" borderId="6" xfId="0" applyFont="1" applyFill="1" applyBorder="1"/>
    <xf numFmtId="0" fontId="35" fillId="35" borderId="0" xfId="0" applyFont="1" applyFill="1" applyAlignment="1"/>
    <xf numFmtId="0" fontId="35" fillId="35" borderId="6" xfId="0" applyFont="1" applyFill="1" applyBorder="1" applyAlignment="1"/>
    <xf numFmtId="0" fontId="35" fillId="37" borderId="17" xfId="0" applyFont="1" applyFill="1" applyBorder="1" applyAlignment="1"/>
    <xf numFmtId="0" fontId="35" fillId="37" borderId="18" xfId="0" applyFont="1" applyFill="1" applyBorder="1" applyAlignment="1"/>
    <xf numFmtId="0" fontId="35" fillId="37" borderId="19" xfId="0" applyFont="1" applyFill="1" applyBorder="1" applyAlignment="1"/>
    <xf numFmtId="0" fontId="35" fillId="37" borderId="24" xfId="0" applyFont="1" applyFill="1" applyBorder="1" applyAlignment="1"/>
    <xf numFmtId="0" fontId="35" fillId="37" borderId="0" xfId="0" applyFont="1" applyFill="1" applyBorder="1" applyAlignment="1"/>
    <xf numFmtId="0" fontId="35" fillId="37" borderId="23" xfId="0" applyFont="1" applyFill="1" applyBorder="1" applyAlignment="1"/>
    <xf numFmtId="0" fontId="35" fillId="37" borderId="20" xfId="0" applyFont="1" applyFill="1" applyBorder="1" applyAlignment="1"/>
    <xf numFmtId="0" fontId="35" fillId="37" borderId="21" xfId="0" applyFont="1" applyFill="1" applyBorder="1" applyAlignment="1"/>
    <xf numFmtId="0" fontId="35" fillId="37" borderId="22" xfId="0" applyFont="1" applyFill="1" applyBorder="1" applyAlignment="1"/>
    <xf numFmtId="0" fontId="35" fillId="35" borderId="6" xfId="0" applyFont="1" applyFill="1" applyBorder="1" applyAlignment="1">
      <alignment horizontal="right"/>
    </xf>
    <xf numFmtId="0" fontId="35" fillId="35" borderId="5" xfId="0" applyFont="1" applyFill="1" applyBorder="1" applyAlignment="1">
      <alignment horizontal="right"/>
    </xf>
    <xf numFmtId="168" fontId="40" fillId="35" borderId="5" xfId="0" applyNumberFormat="1" applyFont="1" applyFill="1" applyBorder="1" applyAlignment="1">
      <alignment horizontal="right"/>
    </xf>
    <xf numFmtId="3" fontId="33" fillId="35" borderId="0" xfId="0" applyNumberFormat="1" applyFont="1" applyFill="1" applyBorder="1" applyAlignment="1">
      <alignment horizontal="right" vertical="center"/>
    </xf>
    <xf numFmtId="3" fontId="33" fillId="35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vertical="center"/>
    </xf>
    <xf numFmtId="1" fontId="35" fillId="35" borderId="0" xfId="0" quotePrefix="1" applyNumberFormat="1" applyFont="1" applyFill="1" applyBorder="1" applyAlignment="1">
      <alignment horizontal="right" vertical="center"/>
    </xf>
    <xf numFmtId="0" fontId="2" fillId="0" borderId="0" xfId="82" applyFont="1" applyFill="1" applyBorder="1" applyAlignment="1">
      <alignment horizontal="right" wrapText="1"/>
    </xf>
    <xf numFmtId="0" fontId="2" fillId="0" borderId="0" xfId="82" applyFont="1" applyFill="1" applyBorder="1" applyAlignment="1">
      <alignment wrapText="1"/>
    </xf>
    <xf numFmtId="0" fontId="2" fillId="0" borderId="0" xfId="82" applyFont="1" applyFill="1" applyBorder="1" applyAlignment="1">
      <alignment horizontal="center"/>
    </xf>
    <xf numFmtId="0" fontId="33" fillId="35" borderId="0" xfId="0" applyFont="1" applyFill="1" applyBorder="1" applyAlignment="1">
      <alignment vertical="center"/>
    </xf>
    <xf numFmtId="0" fontId="33" fillId="35" borderId="0" xfId="0" applyFont="1" applyFill="1" applyBorder="1"/>
    <xf numFmtId="0" fontId="41" fillId="0" borderId="0" xfId="82" applyFont="1" applyFill="1" applyBorder="1" applyAlignment="1">
      <alignment horizontal="center"/>
    </xf>
    <xf numFmtId="0" fontId="2" fillId="36" borderId="0" xfId="82" applyFont="1" applyFill="1" applyBorder="1" applyAlignment="1">
      <alignment horizontal="center"/>
    </xf>
    <xf numFmtId="0" fontId="41" fillId="35" borderId="0" xfId="79" applyFont="1" applyFill="1" applyBorder="1" applyAlignment="1">
      <alignment horizontal="left"/>
    </xf>
    <xf numFmtId="0" fontId="2" fillId="40" borderId="0" xfId="82" applyFont="1" applyFill="1" applyBorder="1" applyAlignment="1">
      <alignment horizontal="center"/>
    </xf>
    <xf numFmtId="0" fontId="4" fillId="35" borderId="0" xfId="0" applyFont="1" applyFill="1" applyBorder="1" applyAlignment="1">
      <alignment vertical="center" wrapText="1"/>
    </xf>
    <xf numFmtId="0" fontId="33" fillId="35" borderId="0" xfId="0" applyFont="1" applyFill="1" applyBorder="1" applyAlignment="1">
      <alignment horizontal="center" wrapText="1"/>
    </xf>
    <xf numFmtId="0" fontId="3" fillId="35" borderId="0" xfId="0" applyFont="1" applyFill="1" applyBorder="1"/>
    <xf numFmtId="14" fontId="41" fillId="35" borderId="0" xfId="0" quotePrefix="1" applyNumberFormat="1" applyFont="1" applyFill="1" applyBorder="1" applyAlignment="1">
      <alignment horizontal="left"/>
    </xf>
    <xf numFmtId="3" fontId="41" fillId="35" borderId="0" xfId="0" applyNumberFormat="1" applyFont="1" applyFill="1" applyBorder="1" applyAlignment="1">
      <alignment vertical="center" wrapText="1"/>
    </xf>
    <xf numFmtId="0" fontId="3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41" fillId="35" borderId="0" xfId="0" applyFont="1" applyFill="1" applyBorder="1" applyAlignment="1">
      <alignment vertical="center" wrapText="1"/>
    </xf>
    <xf numFmtId="164" fontId="3" fillId="35" borderId="0" xfId="66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164" fontId="33" fillId="35" borderId="0" xfId="0" applyNumberFormat="1" applyFont="1" applyFill="1" applyBorder="1" applyAlignment="1">
      <alignment horizontal="center"/>
    </xf>
    <xf numFmtId="0" fontId="33" fillId="35" borderId="0" xfId="0" applyFont="1" applyFill="1"/>
    <xf numFmtId="17" fontId="44" fillId="35" borderId="0" xfId="0" applyNumberFormat="1" applyFont="1" applyFill="1" applyBorder="1" applyAlignment="1">
      <alignment horizontal="left" wrapText="1"/>
    </xf>
    <xf numFmtId="0" fontId="4" fillId="35" borderId="0" xfId="0" applyFont="1" applyFill="1" applyBorder="1" applyAlignment="1">
      <alignment wrapText="1"/>
    </xf>
    <xf numFmtId="14" fontId="4" fillId="35" borderId="0" xfId="0" applyNumberFormat="1" applyFont="1" applyFill="1" applyBorder="1" applyAlignment="1">
      <alignment horizontal="left"/>
    </xf>
    <xf numFmtId="0" fontId="41" fillId="35" borderId="0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44" fillId="35" borderId="0" xfId="0" applyFont="1" applyFill="1" applyBorder="1" applyAlignment="1">
      <alignment horizontal="center" vertical="center" wrapText="1"/>
    </xf>
    <xf numFmtId="14" fontId="41" fillId="35" borderId="0" xfId="0" applyNumberFormat="1" applyFont="1" applyFill="1" applyBorder="1" applyAlignment="1">
      <alignment horizontal="left"/>
    </xf>
    <xf numFmtId="0" fontId="33" fillId="35" borderId="0" xfId="0" applyFont="1" applyFill="1" applyBorder="1" applyAlignment="1">
      <alignment horizontal="center" vertical="center" wrapText="1"/>
    </xf>
    <xf numFmtId="1" fontId="41" fillId="35" borderId="0" xfId="0" applyNumberFormat="1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>
      <alignment horizontal="left"/>
    </xf>
    <xf numFmtId="0" fontId="44" fillId="35" borderId="6" xfId="0" applyFont="1" applyFill="1" applyBorder="1" applyAlignment="1"/>
    <xf numFmtId="3" fontId="33" fillId="35" borderId="0" xfId="0" applyNumberFormat="1" applyFont="1" applyFill="1" applyBorder="1" applyAlignment="1">
      <alignment vertical="top"/>
    </xf>
    <xf numFmtId="3" fontId="35" fillId="35" borderId="0" xfId="0" applyNumberFormat="1" applyFont="1" applyFill="1"/>
    <xf numFmtId="3" fontId="33" fillId="35" borderId="0" xfId="0" applyNumberFormat="1" applyFont="1" applyFill="1" applyAlignment="1"/>
    <xf numFmtId="1" fontId="35" fillId="35" borderId="5" xfId="0" quotePrefix="1" applyNumberFormat="1" applyFont="1" applyFill="1" applyBorder="1" applyAlignment="1">
      <alignment horizontal="right" vertical="center"/>
    </xf>
    <xf numFmtId="3" fontId="41" fillId="35" borderId="0" xfId="66" applyNumberFormat="1" applyFont="1" applyFill="1" applyBorder="1" applyAlignment="1">
      <alignment horizontal="right" vertical="center"/>
    </xf>
    <xf numFmtId="3" fontId="41" fillId="35" borderId="0" xfId="0" applyNumberFormat="1" applyFont="1" applyFill="1" applyBorder="1" applyAlignment="1">
      <alignment horizontal="right" vertical="center" wrapText="1"/>
    </xf>
    <xf numFmtId="3" fontId="33" fillId="35" borderId="0" xfId="72" applyNumberFormat="1" applyFont="1" applyFill="1" applyBorder="1" applyAlignment="1">
      <alignment horizontal="right"/>
    </xf>
    <xf numFmtId="3" fontId="33" fillId="35" borderId="0" xfId="66" applyNumberFormat="1" applyFont="1" applyFill="1" applyBorder="1" applyAlignment="1">
      <alignment horizontal="right" wrapText="1"/>
    </xf>
    <xf numFmtId="3" fontId="41" fillId="35" borderId="0" xfId="0" applyNumberFormat="1" applyFont="1" applyFill="1" applyBorder="1" applyAlignment="1">
      <alignment horizontal="right" vertical="center"/>
    </xf>
    <xf numFmtId="167" fontId="41" fillId="35" borderId="0" xfId="66" applyNumberFormat="1" applyFont="1" applyFill="1" applyBorder="1" applyAlignment="1">
      <alignment horizontal="right" vertical="center"/>
    </xf>
    <xf numFmtId="0" fontId="33" fillId="35" borderId="0" xfId="0" applyNumberFormat="1" applyFont="1" applyFill="1" applyBorder="1" applyAlignment="1">
      <alignment horizontal="right" vertical="center"/>
    </xf>
    <xf numFmtId="1" fontId="33" fillId="35" borderId="0" xfId="0" applyNumberFormat="1" applyFont="1" applyFill="1" applyBorder="1" applyAlignment="1">
      <alignment horizontal="right" vertical="center"/>
    </xf>
    <xf numFmtId="2" fontId="33" fillId="35" borderId="0" xfId="0" applyNumberFormat="1" applyFont="1" applyFill="1" applyBorder="1" applyAlignment="1">
      <alignment horizontal="right" vertical="center"/>
    </xf>
    <xf numFmtId="164" fontId="33" fillId="35" borderId="0" xfId="66" applyNumberFormat="1" applyFont="1" applyFill="1" applyBorder="1" applyAlignment="1">
      <alignment horizontal="right" wrapText="1"/>
    </xf>
    <xf numFmtId="167" fontId="41" fillId="35" borderId="0" xfId="0" applyNumberFormat="1" applyFont="1" applyFill="1" applyBorder="1" applyAlignment="1">
      <alignment horizontal="right" vertical="center"/>
    </xf>
    <xf numFmtId="0" fontId="33" fillId="35" borderId="0" xfId="0" applyNumberFormat="1" applyFont="1" applyFill="1" applyBorder="1" applyAlignment="1">
      <alignment horizontal="right"/>
    </xf>
    <xf numFmtId="10" fontId="33" fillId="35" borderId="0" xfId="72" applyNumberFormat="1" applyFont="1" applyFill="1" applyBorder="1" applyAlignment="1">
      <alignment horizontal="right"/>
    </xf>
    <xf numFmtId="10" fontId="33" fillId="35" borderId="0" xfId="0" applyNumberFormat="1" applyFont="1" applyFill="1" applyBorder="1" applyAlignment="1">
      <alignment horizontal="right"/>
    </xf>
    <xf numFmtId="3" fontId="33" fillId="35" borderId="0" xfId="0" applyNumberFormat="1" applyFont="1" applyFill="1" applyBorder="1" applyAlignment="1">
      <alignment horizontal="center" vertical="center"/>
    </xf>
    <xf numFmtId="3" fontId="41" fillId="35" borderId="0" xfId="0" applyNumberFormat="1" applyFont="1" applyFill="1" applyBorder="1" applyAlignment="1">
      <alignment horizontal="center" vertical="center" wrapText="1"/>
    </xf>
    <xf numFmtId="3" fontId="41" fillId="35" borderId="0" xfId="0" applyNumberFormat="1" applyFont="1" applyFill="1" applyBorder="1" applyAlignment="1">
      <alignment horizontal="left" vertical="center" wrapText="1"/>
    </xf>
    <xf numFmtId="3" fontId="33" fillId="35" borderId="0" xfId="0" applyNumberFormat="1" applyFont="1" applyFill="1" applyBorder="1" applyAlignment="1">
      <alignment horizontal="center" wrapText="1"/>
    </xf>
    <xf numFmtId="3" fontId="33" fillId="35" borderId="0" xfId="0" applyNumberFormat="1" applyFont="1" applyFill="1" applyBorder="1" applyAlignment="1">
      <alignment horizontal="center"/>
    </xf>
    <xf numFmtId="3" fontId="33" fillId="35" borderId="0" xfId="0" applyNumberFormat="1" applyFont="1" applyFill="1" applyBorder="1" applyAlignment="1">
      <alignment horizontal="left"/>
    </xf>
    <xf numFmtId="3" fontId="33" fillId="35" borderId="0" xfId="72" applyNumberFormat="1" applyFont="1" applyFill="1" applyBorder="1" applyAlignment="1">
      <alignment horizontal="center"/>
    </xf>
    <xf numFmtId="0" fontId="3" fillId="35" borderId="0" xfId="79" applyFont="1" applyFill="1" applyBorder="1" applyAlignment="1">
      <alignment horizontal="center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10" fontId="33" fillId="35" borderId="0" xfId="0" applyNumberFormat="1" applyFont="1" applyFill="1" applyBorder="1" applyAlignment="1">
      <alignment horizontal="left" wrapText="1"/>
    </xf>
    <xf numFmtId="0" fontId="33" fillId="35" borderId="0" xfId="0" applyNumberFormat="1" applyFont="1" applyFill="1" applyBorder="1" applyAlignment="1">
      <alignment horizontal="left" wrapText="1"/>
    </xf>
    <xf numFmtId="2" fontId="4" fillId="35" borderId="0" xfId="0" applyNumberFormat="1" applyFont="1" applyFill="1" applyBorder="1" applyAlignment="1">
      <alignment horizontal="center" vertical="center" wrapText="1"/>
    </xf>
    <xf numFmtId="164" fontId="4" fillId="35" borderId="0" xfId="0" applyNumberFormat="1" applyFont="1" applyFill="1" applyBorder="1" applyAlignment="1">
      <alignment horizontal="center" vertical="center"/>
    </xf>
    <xf numFmtId="0" fontId="33" fillId="35" borderId="0" xfId="0" applyNumberFormat="1" applyFont="1" applyFill="1" applyBorder="1" applyAlignment="1">
      <alignment horizontal="center" vertical="center"/>
    </xf>
    <xf numFmtId="0" fontId="33" fillId="35" borderId="0" xfId="0" applyNumberFormat="1" applyFont="1" applyFill="1" applyBorder="1" applyAlignment="1">
      <alignment horizontal="center"/>
    </xf>
    <xf numFmtId="0" fontId="33" fillId="35" borderId="0" xfId="0" applyNumberFormat="1" applyFont="1" applyFill="1" applyBorder="1" applyAlignment="1">
      <alignment horizontal="left"/>
    </xf>
    <xf numFmtId="167" fontId="41" fillId="35" borderId="0" xfId="72" applyNumberFormat="1" applyFont="1" applyFill="1" applyBorder="1" applyAlignment="1">
      <alignment horizontal="center" vertical="center"/>
    </xf>
    <xf numFmtId="1" fontId="33" fillId="35" borderId="0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left" vertical="center" wrapText="1"/>
    </xf>
    <xf numFmtId="0" fontId="55" fillId="35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left" vertical="center" wrapText="1"/>
    </xf>
    <xf numFmtId="3" fontId="3" fillId="35" borderId="0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 horizontal="center"/>
    </xf>
    <xf numFmtId="3" fontId="3" fillId="35" borderId="0" xfId="72" applyNumberFormat="1" applyFont="1" applyFill="1" applyBorder="1" applyAlignment="1">
      <alignment horizontal="center" vertical="center"/>
    </xf>
    <xf numFmtId="3" fontId="3" fillId="35" borderId="0" xfId="72" applyNumberFormat="1" applyFont="1" applyFill="1" applyBorder="1" applyAlignment="1">
      <alignment horizontal="center"/>
    </xf>
    <xf numFmtId="10" fontId="33" fillId="35" borderId="0" xfId="72" applyNumberFormat="1" applyFont="1" applyFill="1" applyBorder="1" applyAlignment="1">
      <alignment horizontal="center"/>
    </xf>
    <xf numFmtId="10" fontId="33" fillId="35" borderId="0" xfId="0" applyNumberFormat="1" applyFont="1" applyFill="1" applyBorder="1" applyAlignment="1">
      <alignment horizontal="center"/>
    </xf>
    <xf numFmtId="164" fontId="33" fillId="35" borderId="0" xfId="66" applyNumberFormat="1" applyFont="1" applyFill="1" applyBorder="1" applyAlignment="1">
      <alignment horizontal="center" wrapText="1"/>
    </xf>
    <xf numFmtId="167" fontId="4" fillId="35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/>
    <xf numFmtId="0" fontId="33" fillId="35" borderId="0" xfId="0" applyFont="1" applyFill="1" applyBorder="1" applyAlignment="1"/>
    <xf numFmtId="10" fontId="33" fillId="35" borderId="0" xfId="66" applyNumberFormat="1" applyFont="1" applyFill="1" applyBorder="1" applyAlignment="1">
      <alignment horizontal="center"/>
    </xf>
    <xf numFmtId="164" fontId="33" fillId="35" borderId="0" xfId="66" applyNumberFormat="1" applyFont="1" applyFill="1" applyBorder="1" applyAlignment="1">
      <alignment horizontal="center"/>
    </xf>
    <xf numFmtId="0" fontId="33" fillId="35" borderId="0" xfId="0" applyNumberFormat="1" applyFont="1" applyFill="1" applyBorder="1"/>
    <xf numFmtId="10" fontId="33" fillId="35" borderId="0" xfId="0" applyNumberFormat="1" applyFont="1" applyFill="1" applyBorder="1"/>
    <xf numFmtId="0" fontId="41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Continuous"/>
    </xf>
    <xf numFmtId="164" fontId="4" fillId="35" borderId="0" xfId="67" applyNumberFormat="1" applyFont="1" applyFill="1" applyBorder="1" applyAlignment="1">
      <alignment horizontal="centerContinuous"/>
    </xf>
    <xf numFmtId="0" fontId="4" fillId="35" borderId="0" xfId="0" applyFont="1" applyFill="1" applyBorder="1" applyAlignment="1">
      <alignment horizontal="centerContinuous" vertical="center" wrapText="1"/>
    </xf>
    <xf numFmtId="167" fontId="4" fillId="35" borderId="0" xfId="0" applyNumberFormat="1" applyFont="1" applyFill="1" applyBorder="1" applyAlignment="1">
      <alignment horizontal="left" vertical="center" wrapText="1"/>
    </xf>
    <xf numFmtId="167" fontId="33" fillId="35" borderId="0" xfId="78" applyNumberFormat="1" applyFont="1" applyFill="1" applyBorder="1"/>
    <xf numFmtId="3" fontId="4" fillId="35" borderId="0" xfId="0" applyNumberFormat="1" applyFont="1" applyFill="1" applyBorder="1" applyAlignment="1">
      <alignment horizontal="left" vertical="center" wrapText="1"/>
    </xf>
    <xf numFmtId="3" fontId="3" fillId="35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>
      <alignment horizontal="right" vertical="center" wrapText="1"/>
    </xf>
    <xf numFmtId="3" fontId="3" fillId="35" borderId="0" xfId="72" applyNumberFormat="1" applyFont="1" applyFill="1" applyBorder="1" applyAlignment="1">
      <alignment horizontal="right" vertical="center"/>
    </xf>
    <xf numFmtId="3" fontId="33" fillId="35" borderId="0" xfId="0" applyNumberFormat="1" applyFont="1" applyFill="1" applyBorder="1" applyAlignment="1">
      <alignment horizontal="right" wrapText="1"/>
    </xf>
    <xf numFmtId="0" fontId="56" fillId="35" borderId="0" xfId="0" applyFont="1" applyFill="1" applyBorder="1"/>
    <xf numFmtId="167" fontId="4" fillId="35" borderId="0" xfId="0" applyNumberFormat="1" applyFont="1" applyFill="1" applyBorder="1" applyAlignment="1">
      <alignment horizontal="right" vertical="center" wrapText="1"/>
    </xf>
    <xf numFmtId="0" fontId="44" fillId="35" borderId="0" xfId="0" applyFont="1" applyFill="1" applyBorder="1" applyAlignment="1">
      <alignment horizontal="right" vertical="center" wrapText="1"/>
    </xf>
    <xf numFmtId="0" fontId="33" fillId="35" borderId="0" xfId="0" applyFont="1" applyFill="1" applyBorder="1" applyAlignment="1">
      <alignment horizontal="right" vertical="center" wrapText="1"/>
    </xf>
    <xf numFmtId="164" fontId="3" fillId="35" borderId="0" xfId="66" applyNumberFormat="1" applyFont="1" applyFill="1" applyBorder="1" applyAlignment="1">
      <alignment horizontal="right" vertical="center"/>
    </xf>
    <xf numFmtId="3" fontId="3" fillId="35" borderId="0" xfId="0" quotePrefix="1" applyNumberFormat="1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2" fontId="4" fillId="35" borderId="0" xfId="0" applyNumberFormat="1" applyFont="1" applyFill="1" applyBorder="1" applyAlignment="1">
      <alignment horizontal="right" vertical="center" wrapText="1"/>
    </xf>
    <xf numFmtId="0" fontId="56" fillId="35" borderId="0" xfId="0" applyFont="1" applyFill="1" applyBorder="1" applyAlignment="1">
      <alignment horizontal="center"/>
    </xf>
    <xf numFmtId="3" fontId="41" fillId="35" borderId="0" xfId="41" applyNumberFormat="1" applyFont="1" applyFill="1" applyBorder="1" applyAlignment="1">
      <alignment horizontal="right" vertical="center" wrapText="1"/>
    </xf>
    <xf numFmtId="0" fontId="41" fillId="35" borderId="0" xfId="41" applyNumberFormat="1" applyFont="1" applyFill="1" applyBorder="1" applyAlignment="1">
      <alignment horizontal="right" vertical="center" wrapText="1"/>
    </xf>
    <xf numFmtId="0" fontId="3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64" fontId="41" fillId="35" borderId="0" xfId="67" applyNumberFormat="1" applyFont="1" applyFill="1" applyBorder="1" applyAlignment="1">
      <alignment horizontal="center" vertical="center"/>
    </xf>
    <xf numFmtId="0" fontId="33" fillId="35" borderId="0" xfId="0" applyNumberFormat="1" applyFont="1" applyFill="1" applyBorder="1" applyAlignment="1">
      <alignment horizontal="right" vertical="center" wrapText="1"/>
    </xf>
    <xf numFmtId="1" fontId="3" fillId="35" borderId="0" xfId="0" applyNumberFormat="1" applyFont="1" applyFill="1" applyBorder="1" applyAlignment="1">
      <alignment horizontal="right" vertical="center"/>
    </xf>
    <xf numFmtId="164" fontId="41" fillId="35" borderId="0" xfId="67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 wrapText="1"/>
    </xf>
    <xf numFmtId="0" fontId="3" fillId="35" borderId="0" xfId="29" applyNumberFormat="1" applyFont="1" applyFill="1" applyBorder="1" applyAlignment="1">
      <alignment horizontal="right" vertical="center"/>
    </xf>
    <xf numFmtId="0" fontId="41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64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right" vertical="center" wrapText="1"/>
    </xf>
    <xf numFmtId="0" fontId="57" fillId="35" borderId="0" xfId="0" applyFont="1" applyFill="1" applyBorder="1" applyAlignment="1">
      <alignment horizontal="center"/>
    </xf>
    <xf numFmtId="3" fontId="33" fillId="35" borderId="0" xfId="0" applyNumberFormat="1" applyFont="1" applyFill="1" applyBorder="1" applyAlignment="1">
      <alignment horizontal="right" vertical="center" wrapText="1"/>
    </xf>
    <xf numFmtId="0" fontId="57" fillId="35" borderId="0" xfId="0" applyFont="1" applyFill="1" applyBorder="1" applyAlignment="1">
      <alignment horizontal="right" vertical="center"/>
    </xf>
    <xf numFmtId="166" fontId="43" fillId="35" borderId="0" xfId="0" applyNumberFormat="1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left"/>
    </xf>
    <xf numFmtId="3" fontId="41" fillId="35" borderId="0" xfId="79" applyNumberFormat="1" applyFont="1" applyFill="1" applyBorder="1" applyAlignment="1">
      <alignment horizontal="right" wrapText="1"/>
    </xf>
    <xf numFmtId="0" fontId="3" fillId="35" borderId="0" xfId="0" applyFont="1" applyFill="1" applyBorder="1" applyAlignment="1">
      <alignment horizontal="left"/>
    </xf>
    <xf numFmtId="0" fontId="4" fillId="35" borderId="3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horizontal="center" wrapText="1"/>
    </xf>
    <xf numFmtId="0" fontId="41" fillId="35" borderId="3" xfId="0" applyFont="1" applyFill="1" applyBorder="1" applyAlignment="1">
      <alignment horizontal="center" vertical="center" wrapText="1"/>
    </xf>
    <xf numFmtId="0" fontId="41" fillId="35" borderId="0" xfId="79" applyFont="1" applyFill="1" applyBorder="1" applyAlignment="1">
      <alignment horizontal="center" vertical="center"/>
    </xf>
    <xf numFmtId="0" fontId="3" fillId="35" borderId="0" xfId="79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 wrapText="1"/>
    </xf>
    <xf numFmtId="0" fontId="41" fillId="38" borderId="0" xfId="82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4" fillId="35" borderId="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left"/>
    </xf>
    <xf numFmtId="164" fontId="33" fillId="35" borderId="0" xfId="0" applyNumberFormat="1" applyFont="1" applyFill="1" applyBorder="1" applyAlignment="1"/>
    <xf numFmtId="0" fontId="33" fillId="35" borderId="0" xfId="0" applyFont="1" applyFill="1" applyAlignment="1">
      <alignment horizontal="center"/>
    </xf>
    <xf numFmtId="0" fontId="33" fillId="35" borderId="0" xfId="0" applyFont="1" applyFill="1" applyAlignment="1">
      <alignment vertical="center"/>
    </xf>
    <xf numFmtId="0" fontId="41" fillId="35" borderId="0" xfId="79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/>
    </xf>
    <xf numFmtId="164" fontId="35" fillId="35" borderId="0" xfId="0" applyNumberFormat="1" applyFont="1" applyFill="1" applyBorder="1" applyAlignment="1">
      <alignment horizontal="center"/>
    </xf>
    <xf numFmtId="0" fontId="33" fillId="35" borderId="0" xfId="0" applyFont="1" applyFill="1" applyAlignment="1"/>
    <xf numFmtId="0" fontId="33" fillId="35" borderId="0" xfId="66" applyNumberFormat="1" applyFont="1" applyFill="1" applyBorder="1" applyAlignment="1">
      <alignment horizontal="center"/>
    </xf>
    <xf numFmtId="164" fontId="33" fillId="35" borderId="0" xfId="66" applyNumberFormat="1" applyFont="1" applyFill="1" applyBorder="1"/>
    <xf numFmtId="0" fontId="33" fillId="35" borderId="0" xfId="0" applyNumberFormat="1" applyFont="1" applyFill="1"/>
    <xf numFmtId="164" fontId="33" fillId="35" borderId="0" xfId="66" applyNumberFormat="1" applyFont="1" applyFill="1"/>
    <xf numFmtId="164" fontId="56" fillId="35" borderId="0" xfId="0" applyNumberFormat="1" applyFont="1" applyFill="1" applyBorder="1" applyAlignment="1">
      <alignment horizontal="center"/>
    </xf>
    <xf numFmtId="3" fontId="33" fillId="35" borderId="0" xfId="0" applyNumberFormat="1" applyFont="1" applyFill="1"/>
    <xf numFmtId="3" fontId="41" fillId="38" borderId="0" xfId="82" applyNumberFormat="1" applyFont="1" applyFill="1" applyBorder="1" applyAlignment="1"/>
    <xf numFmtId="0" fontId="42" fillId="35" borderId="0" xfId="0" applyFont="1" applyFill="1" applyBorder="1" applyAlignment="1"/>
    <xf numFmtId="0" fontId="42" fillId="35" borderId="0" xfId="0" applyFont="1" applyFill="1" applyBorder="1" applyAlignment="1">
      <alignment horizontal="left"/>
    </xf>
    <xf numFmtId="0" fontId="42" fillId="35" borderId="0" xfId="0" applyFont="1" applyFill="1" applyBorder="1" applyAlignment="1">
      <alignment horizontal="left"/>
    </xf>
    <xf numFmtId="0" fontId="2" fillId="36" borderId="27" xfId="82" applyFont="1" applyFill="1" applyBorder="1" applyAlignment="1">
      <alignment horizontal="center"/>
    </xf>
    <xf numFmtId="0" fontId="2" fillId="0" borderId="1" xfId="82" applyFont="1" applyFill="1" applyBorder="1" applyAlignment="1">
      <alignment horizontal="right" wrapText="1"/>
    </xf>
    <xf numFmtId="0" fontId="2" fillId="0" borderId="1" xfId="82" applyFont="1" applyFill="1" applyBorder="1" applyAlignment="1">
      <alignment wrapText="1"/>
    </xf>
    <xf numFmtId="0" fontId="43" fillId="35" borderId="4" xfId="0" applyFont="1" applyFill="1" applyBorder="1" applyAlignment="1">
      <alignment horizontal="right" vertical="center"/>
    </xf>
    <xf numFmtId="3" fontId="33" fillId="35" borderId="0" xfId="0" applyNumberFormat="1" applyFont="1" applyFill="1" applyAlignment="1">
      <alignment horizontal="right"/>
    </xf>
    <xf numFmtId="0" fontId="43" fillId="35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164" fontId="33" fillId="35" borderId="0" xfId="66" applyNumberFormat="1" applyFont="1" applyFill="1" applyBorder="1" applyAlignment="1">
      <alignment vertical="top"/>
    </xf>
    <xf numFmtId="0" fontId="58" fillId="35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0" xfId="0" applyFont="1" applyFill="1" applyBorder="1"/>
    <xf numFmtId="0" fontId="44" fillId="35" borderId="4" xfId="0" applyFont="1" applyFill="1" applyBorder="1" applyAlignment="1">
      <alignment horizontal="right" vertical="center"/>
    </xf>
    <xf numFmtId="0" fontId="41" fillId="35" borderId="5" xfId="79" applyFont="1" applyFill="1" applyBorder="1" applyAlignment="1">
      <alignment horizontal="left" vertical="top"/>
    </xf>
    <xf numFmtId="164" fontId="33" fillId="35" borderId="5" xfId="66" applyNumberFormat="1" applyFont="1" applyFill="1" applyBorder="1" applyAlignment="1">
      <alignment vertical="top"/>
    </xf>
    <xf numFmtId="0" fontId="2" fillId="0" borderId="0" xfId="60" applyFont="1" applyFill="1" applyBorder="1" applyAlignment="1">
      <alignment wrapText="1"/>
    </xf>
    <xf numFmtId="0" fontId="7" fillId="0" borderId="0" xfId="0" applyFont="1" applyBorder="1"/>
    <xf numFmtId="3" fontId="33" fillId="35" borderId="0" xfId="0" applyNumberFormat="1" applyFont="1" applyFill="1" applyAlignment="1">
      <alignment vertical="center"/>
    </xf>
    <xf numFmtId="170" fontId="44" fillId="35" borderId="6" xfId="0" applyNumberFormat="1" applyFont="1" applyFill="1" applyBorder="1" applyAlignment="1">
      <alignment horizontal="right"/>
    </xf>
    <xf numFmtId="164" fontId="44" fillId="35" borderId="6" xfId="66" applyNumberFormat="1" applyFont="1" applyFill="1" applyBorder="1"/>
    <xf numFmtId="3" fontId="3" fillId="35" borderId="0" xfId="0" applyNumberFormat="1" applyFont="1" applyFill="1" applyAlignment="1">
      <alignment vertical="center"/>
    </xf>
    <xf numFmtId="0" fontId="3" fillId="35" borderId="0" xfId="0" applyFont="1" applyFill="1" applyBorder="1" applyAlignment="1">
      <alignment horizontal="right"/>
    </xf>
    <xf numFmtId="0" fontId="43" fillId="35" borderId="0" xfId="0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3" fontId="43" fillId="35" borderId="0" xfId="0" applyNumberFormat="1" applyFont="1" applyFill="1" applyBorder="1" applyAlignment="1">
      <alignment horizontal="right"/>
    </xf>
    <xf numFmtId="3" fontId="44" fillId="35" borderId="0" xfId="0" applyNumberFormat="1" applyFont="1" applyFill="1" applyBorder="1" applyAlignment="1">
      <alignment horizontal="right" vertical="center" wrapText="1"/>
    </xf>
    <xf numFmtId="3" fontId="56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 vertical="center" wrapText="1"/>
    </xf>
    <xf numFmtId="3" fontId="41" fillId="35" borderId="0" xfId="67" applyNumberFormat="1" applyFont="1" applyFill="1" applyBorder="1" applyAlignment="1">
      <alignment horizontal="right"/>
    </xf>
    <xf numFmtId="3" fontId="44" fillId="35" borderId="0" xfId="0" applyNumberFormat="1" applyFont="1" applyFill="1" applyBorder="1" applyAlignment="1">
      <alignment horizontal="right"/>
    </xf>
    <xf numFmtId="170" fontId="33" fillId="35" borderId="0" xfId="0" applyNumberFormat="1" applyFont="1" applyFill="1" applyBorder="1" applyAlignment="1">
      <alignment horizontal="right"/>
    </xf>
    <xf numFmtId="0" fontId="44" fillId="35" borderId="0" xfId="0" applyFont="1" applyFill="1" applyBorder="1" applyAlignment="1"/>
    <xf numFmtId="170" fontId="44" fillId="35" borderId="0" xfId="0" applyNumberFormat="1" applyFont="1" applyFill="1" applyBorder="1" applyAlignment="1">
      <alignment horizontal="right"/>
    </xf>
    <xf numFmtId="0" fontId="3" fillId="38" borderId="0" xfId="82" applyFont="1" applyFill="1" applyBorder="1" applyAlignment="1">
      <alignment horizontal="center" vertical="center"/>
    </xf>
    <xf numFmtId="0" fontId="3" fillId="35" borderId="0" xfId="41" applyNumberFormat="1" applyFont="1" applyFill="1" applyBorder="1" applyAlignment="1">
      <alignment horizontal="right" vertical="center" wrapText="1"/>
    </xf>
    <xf numFmtId="1" fontId="3" fillId="35" borderId="0" xfId="0" applyNumberFormat="1" applyFont="1" applyFill="1" applyBorder="1" applyAlignment="1">
      <alignment horizontal="right" vertical="center" wrapText="1"/>
    </xf>
    <xf numFmtId="0" fontId="39" fillId="35" borderId="0" xfId="0" applyFont="1" applyFill="1" applyBorder="1" applyAlignment="1">
      <alignment vertical="center"/>
    </xf>
    <xf numFmtId="0" fontId="11" fillId="0" borderId="1" xfId="82" applyFont="1" applyFill="1" applyBorder="1" applyAlignment="1">
      <alignment horizontal="right" wrapText="1"/>
    </xf>
    <xf numFmtId="0" fontId="44" fillId="35" borderId="5" xfId="0" applyFont="1" applyFill="1" applyBorder="1" applyAlignment="1">
      <alignment vertical="center"/>
    </xf>
    <xf numFmtId="0" fontId="2" fillId="0" borderId="28" xfId="82" applyFont="1" applyFill="1" applyBorder="1" applyAlignment="1">
      <alignment wrapText="1"/>
    </xf>
    <xf numFmtId="0" fontId="2" fillId="0" borderId="0" xfId="82" applyFont="1" applyFill="1" applyBorder="1" applyAlignment="1">
      <alignment horizontal="left"/>
    </xf>
    <xf numFmtId="0" fontId="2" fillId="0" borderId="0" xfId="82" applyFont="1" applyFill="1" applyBorder="1" applyAlignment="1">
      <alignment horizontal="left" wrapText="1"/>
    </xf>
    <xf numFmtId="167" fontId="33" fillId="35" borderId="0" xfId="0" applyNumberFormat="1" applyFont="1" applyFill="1" applyBorder="1" applyAlignment="1">
      <alignment horizontal="right"/>
    </xf>
    <xf numFmtId="167" fontId="44" fillId="35" borderId="6" xfId="0" applyNumberFormat="1" applyFont="1" applyFill="1" applyBorder="1" applyAlignment="1">
      <alignment horizontal="right"/>
    </xf>
    <xf numFmtId="167" fontId="33" fillId="35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170" fontId="44" fillId="35" borderId="6" xfId="0" applyNumberFormat="1" applyFont="1" applyFill="1" applyBorder="1"/>
    <xf numFmtId="0" fontId="42" fillId="35" borderId="0" xfId="0" applyFont="1" applyFill="1" applyBorder="1" applyAlignment="1">
      <alignment horizontal="left"/>
    </xf>
    <xf numFmtId="0" fontId="44" fillId="35" borderId="0" xfId="0" applyFont="1" applyFill="1" applyAlignment="1">
      <alignment vertical="center"/>
    </xf>
    <xf numFmtId="0" fontId="33" fillId="35" borderId="0" xfId="0" applyFont="1" applyFill="1" applyAlignment="1">
      <alignment horizontal="left"/>
    </xf>
    <xf numFmtId="0" fontId="44" fillId="35" borderId="0" xfId="0" applyFont="1" applyFill="1" applyBorder="1" applyAlignment="1">
      <alignment horizontal="right" vertical="center"/>
    </xf>
    <xf numFmtId="0" fontId="43" fillId="35" borderId="0" xfId="0" applyFont="1" applyFill="1" applyBorder="1"/>
    <xf numFmtId="0" fontId="6" fillId="35" borderId="4" xfId="0" applyFont="1" applyFill="1" applyBorder="1" applyAlignment="1">
      <alignment horizontal="left" vertical="center"/>
    </xf>
    <xf numFmtId="0" fontId="35" fillId="35" borderId="4" xfId="0" applyFont="1" applyFill="1" applyBorder="1"/>
    <xf numFmtId="0" fontId="48" fillId="35" borderId="0" xfId="0" applyFont="1" applyFill="1" applyBorder="1" applyAlignment="1"/>
    <xf numFmtId="0" fontId="49" fillId="35" borderId="0" xfId="0" applyFont="1" applyFill="1" applyBorder="1" applyAlignment="1">
      <alignment wrapText="1"/>
    </xf>
    <xf numFmtId="171" fontId="11" fillId="0" borderId="0" xfId="28" applyNumberFormat="1" applyFont="1" applyBorder="1"/>
    <xf numFmtId="0" fontId="11" fillId="0" borderId="0" xfId="0" applyFont="1" applyBorder="1"/>
    <xf numFmtId="0" fontId="11" fillId="39" borderId="0" xfId="0" applyFont="1" applyFill="1" applyBorder="1"/>
    <xf numFmtId="167" fontId="11" fillId="0" borderId="0" xfId="0" applyNumberFormat="1" applyFont="1" applyBorder="1"/>
    <xf numFmtId="167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67" fontId="1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" fontId="11" fillId="0" borderId="0" xfId="0" applyNumberFormat="1" applyFont="1" applyBorder="1"/>
    <xf numFmtId="1" fontId="11" fillId="0" borderId="0" xfId="28" applyNumberFormat="1" applyFont="1" applyBorder="1"/>
    <xf numFmtId="0" fontId="11" fillId="0" borderId="0" xfId="0" applyFont="1" applyBorder="1" applyAlignment="1">
      <alignment horizontal="right"/>
    </xf>
    <xf numFmtId="0" fontId="59" fillId="0" borderId="0" xfId="0" applyFont="1"/>
    <xf numFmtId="0" fontId="11" fillId="0" borderId="0" xfId="0" applyFont="1"/>
    <xf numFmtId="0" fontId="14" fillId="0" borderId="0" xfId="0" applyFont="1" applyBorder="1"/>
    <xf numFmtId="0" fontId="11" fillId="41" borderId="0" xfId="0" applyFont="1" applyFill="1" applyBorder="1"/>
    <xf numFmtId="0" fontId="60" fillId="0" borderId="0" xfId="76" applyFont="1" applyBorder="1"/>
    <xf numFmtId="0" fontId="60" fillId="0" borderId="0" xfId="76" applyFont="1" applyBorder="1" applyAlignment="1">
      <alignment horizontal="left" vertical="top" indent="2"/>
    </xf>
    <xf numFmtId="0" fontId="60" fillId="0" borderId="0" xfId="76" applyFont="1" applyBorder="1" applyAlignment="1">
      <alignment wrapText="1"/>
    </xf>
    <xf numFmtId="17" fontId="11" fillId="0" borderId="0" xfId="0" applyNumberFormat="1" applyFont="1" applyBorder="1"/>
    <xf numFmtId="167" fontId="11" fillId="0" borderId="0" xfId="72" applyNumberFormat="1" applyFont="1" applyBorder="1"/>
    <xf numFmtId="3" fontId="11" fillId="0" borderId="0" xfId="0" applyNumberFormat="1" applyFont="1" applyBorder="1"/>
    <xf numFmtId="0" fontId="60" fillId="0" borderId="0" xfId="76" applyFont="1" applyBorder="1" applyAlignment="1">
      <alignment horizontal="left" vertical="center" indent="2"/>
    </xf>
    <xf numFmtId="0" fontId="11" fillId="0" borderId="0" xfId="0" applyFont="1" applyBorder="1" applyAlignment="1">
      <alignment wrapText="1"/>
    </xf>
    <xf numFmtId="0" fontId="60" fillId="0" borderId="0" xfId="76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9" fontId="11" fillId="0" borderId="0" xfId="0" applyNumberFormat="1" applyFont="1" applyBorder="1" applyAlignment="1">
      <alignment horizontal="left" wrapText="1"/>
    </xf>
    <xf numFmtId="167" fontId="11" fillId="0" borderId="0" xfId="0" applyNumberFormat="1" applyFont="1" applyBorder="1" applyAlignment="1">
      <alignment horizontal="right"/>
    </xf>
    <xf numFmtId="0" fontId="59" fillId="0" borderId="0" xfId="0" applyFont="1" applyFill="1" applyAlignment="1">
      <alignment horizontal="left"/>
    </xf>
    <xf numFmtId="0" fontId="59" fillId="0" borderId="0" xfId="0" applyNumberFormat="1" applyFont="1" applyFill="1"/>
    <xf numFmtId="0" fontId="59" fillId="0" borderId="0" xfId="0" applyFont="1" applyFill="1" applyBorder="1" applyAlignment="1">
      <alignment horizontal="left"/>
    </xf>
    <xf numFmtId="0" fontId="59" fillId="0" borderId="0" xfId="0" applyNumberFormat="1" applyFont="1" applyFill="1" applyBorder="1"/>
    <xf numFmtId="0" fontId="61" fillId="0" borderId="0" xfId="0" applyNumberFormat="1" applyFont="1" applyFill="1" applyBorder="1"/>
    <xf numFmtId="0" fontId="11" fillId="0" borderId="0" xfId="0" applyFont="1" applyFill="1" applyBorder="1"/>
    <xf numFmtId="3" fontId="59" fillId="0" borderId="0" xfId="0" quotePrefix="1" applyNumberFormat="1" applyFont="1" applyFill="1" applyBorder="1" applyAlignment="1">
      <alignment horizontal="right" wrapText="1"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/>
    <xf numFmtId="0" fontId="14" fillId="0" borderId="0" xfId="0" applyFont="1" applyFill="1" applyBorder="1"/>
    <xf numFmtId="167" fontId="11" fillId="0" borderId="0" xfId="0" applyNumberFormat="1" applyFont="1" applyFill="1" applyBorder="1"/>
    <xf numFmtId="0" fontId="11" fillId="0" borderId="0" xfId="0" applyFont="1" applyBorder="1" applyAlignment="1">
      <alignment horizontal="left"/>
    </xf>
    <xf numFmtId="0" fontId="2" fillId="41" borderId="0" xfId="79" applyFont="1" applyFill="1" applyBorder="1" applyAlignment="1">
      <alignment horizontal="left"/>
    </xf>
    <xf numFmtId="0" fontId="2" fillId="0" borderId="0" xfId="82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1" fillId="0" borderId="0" xfId="43" applyFont="1" applyFill="1" applyBorder="1" applyAlignment="1">
      <alignment wrapText="1"/>
    </xf>
    <xf numFmtId="0" fontId="62" fillId="0" borderId="0" xfId="43" applyFont="1" applyBorder="1" applyAlignment="1">
      <alignment horizontal="center"/>
    </xf>
    <xf numFmtId="0" fontId="62" fillId="0" borderId="0" xfId="43" applyFont="1" applyBorder="1" applyAlignment="1">
      <alignment horizontal="center" wrapText="1"/>
    </xf>
    <xf numFmtId="0" fontId="62" fillId="0" borderId="0" xfId="43" applyFont="1" applyFill="1" applyBorder="1" applyAlignment="1">
      <alignment horizontal="center"/>
    </xf>
    <xf numFmtId="0" fontId="2" fillId="0" borderId="0" xfId="82" applyFont="1"/>
    <xf numFmtId="0" fontId="11" fillId="0" borderId="0" xfId="0" applyFont="1" applyFill="1" applyBorder="1" applyAlignment="1"/>
    <xf numFmtId="3" fontId="11" fillId="0" borderId="0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 wrapText="1"/>
    </xf>
    <xf numFmtId="0" fontId="61" fillId="0" borderId="0" xfId="0" applyFont="1" applyAlignment="1">
      <alignment vertical="center" wrapText="1"/>
    </xf>
    <xf numFmtId="0" fontId="61" fillId="35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167" fontId="11" fillId="0" borderId="0" xfId="0" applyNumberFormat="1" applyFont="1"/>
    <xf numFmtId="167" fontId="11" fillId="0" borderId="0" xfId="28" applyNumberFormat="1" applyFont="1" applyAlignment="1">
      <alignment horizontal="right"/>
    </xf>
    <xf numFmtId="0" fontId="61" fillId="35" borderId="0" xfId="0" applyFont="1" applyFill="1" applyBorder="1"/>
    <xf numFmtId="43" fontId="11" fillId="0" borderId="0" xfId="28" applyFont="1"/>
    <xf numFmtId="0" fontId="11" fillId="0" borderId="0" xfId="0" applyFont="1" applyFill="1" applyBorder="1" applyAlignment="1">
      <alignment horizontal="center" vertical="center" wrapText="1"/>
    </xf>
    <xf numFmtId="0" fontId="14" fillId="0" borderId="0" xfId="81" applyFont="1" applyFill="1" applyBorder="1" applyAlignment="1">
      <alignment wrapText="1"/>
    </xf>
    <xf numFmtId="167" fontId="11" fillId="0" borderId="0" xfId="28" applyNumberFormat="1" applyFont="1" applyBorder="1"/>
    <xf numFmtId="3" fontId="2" fillId="0" borderId="1" xfId="82" applyNumberFormat="1" applyFont="1" applyFill="1" applyBorder="1" applyAlignment="1">
      <alignment horizontal="right" wrapText="1"/>
    </xf>
    <xf numFmtId="3" fontId="11" fillId="0" borderId="1" xfId="82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/>
    <xf numFmtId="3" fontId="2" fillId="0" borderId="0" xfId="82" applyNumberFormat="1" applyFont="1" applyFill="1" applyBorder="1" applyAlignment="1">
      <alignment wrapText="1"/>
    </xf>
    <xf numFmtId="3" fontId="11" fillId="0" borderId="0" xfId="28" applyNumberFormat="1" applyFont="1" applyBorder="1"/>
    <xf numFmtId="3" fontId="11" fillId="0" borderId="0" xfId="0" applyNumberFormat="1" applyFont="1" applyBorder="1" applyAlignment="1">
      <alignment horizontal="right"/>
    </xf>
    <xf numFmtId="3" fontId="2" fillId="0" borderId="0" xfId="82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59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Border="1" applyAlignment="1">
      <alignment vertical="top"/>
    </xf>
    <xf numFmtId="3" fontId="59" fillId="0" borderId="0" xfId="0" quotePrefix="1" applyNumberFormat="1" applyFont="1" applyFill="1" applyBorder="1" applyAlignment="1">
      <alignment horizontal="right" vertical="top" wrapText="1"/>
    </xf>
    <xf numFmtId="3" fontId="11" fillId="0" borderId="0" xfId="0" quotePrefix="1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2" fillId="0" borderId="0" xfId="82" applyNumberFormat="1" applyFont="1" applyFill="1" applyBorder="1" applyAlignment="1">
      <alignment horizontal="right" wrapText="1"/>
    </xf>
    <xf numFmtId="3" fontId="2" fillId="0" borderId="0" xfId="82" applyNumberFormat="1" applyFont="1" applyBorder="1"/>
    <xf numFmtId="0" fontId="43" fillId="35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" fontId="2" fillId="0" borderId="0" xfId="79" applyNumberFormat="1" applyFont="1"/>
    <xf numFmtId="3" fontId="41" fillId="0" borderId="0" xfId="79" quotePrefix="1" applyNumberFormat="1" applyFont="1"/>
    <xf numFmtId="3" fontId="41" fillId="0" borderId="0" xfId="79" applyNumberFormat="1" applyFont="1"/>
    <xf numFmtId="3" fontId="63" fillId="0" borderId="0" xfId="0" quotePrefix="1" applyNumberFormat="1" applyFont="1" applyFill="1" applyBorder="1" applyAlignment="1">
      <alignment horizontal="right" wrapText="1"/>
    </xf>
    <xf numFmtId="0" fontId="41" fillId="35" borderId="0" xfId="0" quotePrefix="1" applyNumberFormat="1" applyFont="1" applyFill="1" applyBorder="1" applyAlignment="1">
      <alignment horizontal="left"/>
    </xf>
    <xf numFmtId="0" fontId="3" fillId="35" borderId="0" xfId="0" applyNumberFormat="1" applyFont="1" applyFill="1" applyBorder="1"/>
    <xf numFmtId="0" fontId="3" fillId="35" borderId="0" xfId="0" applyNumberFormat="1" applyFont="1" applyFill="1" applyBorder="1" applyAlignment="1">
      <alignment horizontal="center"/>
    </xf>
    <xf numFmtId="3" fontId="41" fillId="35" borderId="0" xfId="67" applyNumberFormat="1" applyFont="1" applyFill="1" applyBorder="1" applyAlignment="1"/>
    <xf numFmtId="0" fontId="44" fillId="35" borderId="0" xfId="0" applyFont="1" applyFill="1" applyAlignment="1">
      <alignment horizontal="right"/>
    </xf>
    <xf numFmtId="3" fontId="2" fillId="0" borderId="0" xfId="79" quotePrefix="1" applyNumberFormat="1" applyFont="1"/>
    <xf numFmtId="3" fontId="2" fillId="0" borderId="0" xfId="79" applyNumberFormat="1" applyFont="1"/>
    <xf numFmtId="0" fontId="59" fillId="35" borderId="0" xfId="0" applyFont="1" applyFill="1" applyBorder="1" applyAlignment="1">
      <alignment horizontal="left" vertical="center"/>
    </xf>
    <xf numFmtId="3" fontId="3" fillId="0" borderId="0" xfId="0" quotePrefix="1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41" fillId="35" borderId="0" xfId="79" applyNumberFormat="1" applyFont="1" applyFill="1" applyBorder="1"/>
    <xf numFmtId="0" fontId="43" fillId="0" borderId="0" xfId="0" applyFont="1" applyBorder="1"/>
    <xf numFmtId="164" fontId="3" fillId="35" borderId="0" xfId="0" applyNumberFormat="1" applyFont="1" applyFill="1" applyBorder="1" applyAlignment="1">
      <alignment horizontal="center"/>
    </xf>
    <xf numFmtId="3" fontId="33" fillId="0" borderId="0" xfId="0" applyNumberFormat="1" applyFont="1"/>
    <xf numFmtId="0" fontId="3" fillId="0" borderId="0" xfId="0" applyFont="1" applyBorder="1" applyAlignment="1">
      <alignment horizontal="right"/>
    </xf>
    <xf numFmtId="0" fontId="33" fillId="35" borderId="6" xfId="0" applyFont="1" applyFill="1" applyBorder="1"/>
    <xf numFmtId="170" fontId="33" fillId="35" borderId="0" xfId="0" applyNumberFormat="1" applyFont="1" applyFill="1" applyBorder="1"/>
    <xf numFmtId="167" fontId="33" fillId="35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33" fillId="0" borderId="0" xfId="0" applyFont="1" applyFill="1"/>
    <xf numFmtId="0" fontId="33" fillId="0" borderId="0" xfId="0" applyFont="1" applyFill="1" applyAlignment="1"/>
    <xf numFmtId="0" fontId="33" fillId="0" borderId="0" xfId="0" applyFont="1" applyFill="1" applyBorder="1" applyAlignment="1">
      <alignment horizontal="center"/>
    </xf>
    <xf numFmtId="10" fontId="33" fillId="0" borderId="0" xfId="0" applyNumberFormat="1" applyFont="1" applyFill="1"/>
    <xf numFmtId="0" fontId="33" fillId="0" borderId="0" xfId="0" applyNumberFormat="1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14" fontId="33" fillId="0" borderId="0" xfId="0" applyNumberFormat="1" applyFont="1" applyFill="1"/>
    <xf numFmtId="14" fontId="33" fillId="0" borderId="0" xfId="0" applyNumberFormat="1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/>
    <xf numFmtId="0" fontId="33" fillId="0" borderId="0" xfId="0" applyFont="1" applyFill="1" applyBorder="1"/>
    <xf numFmtId="0" fontId="33" fillId="0" borderId="0" xfId="0" applyFont="1"/>
    <xf numFmtId="0" fontId="41" fillId="0" borderId="0" xfId="0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left"/>
    </xf>
    <xf numFmtId="0" fontId="41" fillId="38" borderId="0" xfId="82" applyFont="1" applyFill="1" applyBorder="1" applyAlignment="1">
      <alignment horizontal="center"/>
    </xf>
    <xf numFmtId="0" fontId="3" fillId="0" borderId="0" xfId="79" applyFont="1" applyFill="1" applyBorder="1" applyAlignment="1">
      <alignment horizontal="center"/>
    </xf>
    <xf numFmtId="14" fontId="33" fillId="0" borderId="0" xfId="0" applyNumberFormat="1" applyFont="1" applyFill="1" applyBorder="1"/>
    <xf numFmtId="14" fontId="41" fillId="0" borderId="0" xfId="0" quotePrefix="1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/>
    <xf numFmtId="0" fontId="3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164" fontId="41" fillId="0" borderId="0" xfId="66" applyNumberFormat="1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2" fontId="41" fillId="0" borderId="3" xfId="0" applyNumberFormat="1" applyFont="1" applyFill="1" applyBorder="1" applyAlignment="1">
      <alignment horizontal="left" vertical="center" wrapText="1"/>
    </xf>
    <xf numFmtId="167" fontId="41" fillId="0" borderId="3" xfId="0" applyNumberFormat="1" applyFont="1" applyFill="1" applyBorder="1" applyAlignment="1">
      <alignment horizontal="left" vertical="center" wrapText="1"/>
    </xf>
    <xf numFmtId="1" fontId="41" fillId="0" borderId="3" xfId="0" applyNumberFormat="1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left" vertical="center" wrapText="1"/>
    </xf>
    <xf numFmtId="3" fontId="41" fillId="0" borderId="25" xfId="0" applyNumberFormat="1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3" fontId="41" fillId="0" borderId="16" xfId="0" applyNumberFormat="1" applyFont="1" applyFill="1" applyBorder="1" applyAlignment="1">
      <alignment horizontal="left" vertical="center" wrapText="1"/>
    </xf>
    <xf numFmtId="3" fontId="41" fillId="0" borderId="26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right" vertical="center" wrapText="1"/>
    </xf>
    <xf numFmtId="3" fontId="41" fillId="35" borderId="0" xfId="79" quotePrefix="1" applyNumberFormat="1" applyFont="1" applyFill="1"/>
    <xf numFmtId="3" fontId="41" fillId="35" borderId="0" xfId="79" applyNumberFormat="1" applyFont="1" applyFill="1"/>
    <xf numFmtId="3" fontId="63" fillId="35" borderId="0" xfId="0" quotePrefix="1" applyNumberFormat="1" applyFont="1" applyFill="1" applyBorder="1" applyAlignment="1">
      <alignment horizontal="right" wrapText="1"/>
    </xf>
    <xf numFmtId="0" fontId="33" fillId="35" borderId="0" xfId="0" applyFont="1" applyFill="1" applyAlignment="1">
      <alignment horizontal="right"/>
    </xf>
    <xf numFmtId="0" fontId="7" fillId="35" borderId="0" xfId="0" applyFont="1" applyFill="1" applyBorder="1"/>
    <xf numFmtId="3" fontId="44" fillId="35" borderId="0" xfId="0" applyNumberFormat="1" applyFont="1" applyFill="1" applyAlignment="1">
      <alignment horizontal="right"/>
    </xf>
    <xf numFmtId="3" fontId="43" fillId="35" borderId="0" xfId="0" applyNumberFormat="1" applyFont="1" applyFill="1" applyBorder="1" applyAlignment="1">
      <alignment horizontal="right" vertical="center"/>
    </xf>
    <xf numFmtId="164" fontId="41" fillId="35" borderId="0" xfId="67" applyNumberFormat="1" applyFont="1" applyFill="1" applyBorder="1" applyAlignment="1">
      <alignment horizontal="centerContinuous"/>
    </xf>
    <xf numFmtId="3" fontId="33" fillId="35" borderId="0" xfId="0" applyNumberFormat="1" applyFont="1" applyFill="1" applyBorder="1" applyAlignment="1">
      <alignment vertical="center" wrapText="1"/>
    </xf>
    <xf numFmtId="0" fontId="64" fillId="35" borderId="0" xfId="0" applyFont="1" applyFill="1" applyBorder="1"/>
    <xf numFmtId="0" fontId="57" fillId="35" borderId="0" xfId="0" applyFont="1" applyFill="1" applyBorder="1"/>
    <xf numFmtId="0" fontId="33" fillId="35" borderId="0" xfId="0" applyFont="1" applyFill="1" applyBorder="1" applyAlignment="1">
      <alignment horizontal="left" vertical="top" wrapText="1"/>
    </xf>
    <xf numFmtId="3" fontId="4" fillId="35" borderId="0" xfId="67" applyNumberFormat="1" applyFont="1" applyFill="1" applyBorder="1" applyAlignment="1">
      <alignment horizontal="centerContinuous"/>
    </xf>
    <xf numFmtId="2" fontId="43" fillId="35" borderId="0" xfId="0" applyNumberFormat="1" applyFont="1" applyFill="1" applyBorder="1" applyAlignment="1">
      <alignment horizontal="left" vertical="center" wrapText="1"/>
    </xf>
    <xf numFmtId="172" fontId="4" fillId="35" borderId="0" xfId="0" applyNumberFormat="1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Continuous" vertical="center"/>
    </xf>
    <xf numFmtId="0" fontId="43" fillId="35" borderId="0" xfId="0" applyFont="1" applyFill="1" applyBorder="1" applyAlignment="1">
      <alignment horizontal="left" vertical="center" wrapText="1"/>
    </xf>
    <xf numFmtId="10" fontId="35" fillId="35" borderId="0" xfId="0" applyNumberFormat="1" applyFont="1" applyFill="1" applyBorder="1" applyAlignment="1">
      <alignment horizontal="center"/>
    </xf>
    <xf numFmtId="167" fontId="41" fillId="35" borderId="0" xfId="66" applyNumberFormat="1" applyFont="1" applyFill="1" applyBorder="1" applyAlignment="1">
      <alignment horizontal="center" vertical="center"/>
    </xf>
    <xf numFmtId="1" fontId="35" fillId="35" borderId="0" xfId="0" applyNumberFormat="1" applyFont="1" applyFill="1" applyBorder="1" applyAlignment="1">
      <alignment horizontal="center" vertical="center"/>
    </xf>
    <xf numFmtId="0" fontId="65" fillId="35" borderId="0" xfId="0" applyNumberFormat="1" applyFont="1" applyFill="1" applyBorder="1" applyAlignment="1">
      <alignment horizontal="center" vertical="center"/>
    </xf>
    <xf numFmtId="164" fontId="40" fillId="35" borderId="0" xfId="0" applyNumberFormat="1" applyFont="1" applyFill="1" applyBorder="1" applyAlignment="1">
      <alignment horizontal="center" vertical="center"/>
    </xf>
    <xf numFmtId="0" fontId="40" fillId="35" borderId="0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/>
    </xf>
    <xf numFmtId="10" fontId="35" fillId="35" borderId="0" xfId="0" applyNumberFormat="1" applyFont="1" applyFill="1" applyBorder="1" applyAlignment="1">
      <alignment vertical="center"/>
    </xf>
    <xf numFmtId="3" fontId="41" fillId="35" borderId="0" xfId="0" applyNumberFormat="1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0" xfId="66" applyNumberFormat="1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64" fontId="51" fillId="35" borderId="0" xfId="66" applyNumberFormat="1" applyFont="1" applyFill="1" applyBorder="1" applyAlignment="1">
      <alignment horizontal="center" vertical="center"/>
    </xf>
    <xf numFmtId="164" fontId="7" fillId="35" borderId="0" xfId="66" applyNumberFormat="1" applyFont="1" applyFill="1" applyBorder="1" applyAlignment="1">
      <alignment horizontal="center" vertical="center"/>
    </xf>
    <xf numFmtId="1" fontId="40" fillId="35" borderId="0" xfId="0" applyNumberFormat="1" applyFont="1" applyFill="1" applyBorder="1" applyAlignment="1">
      <alignment horizontal="center" vertical="center"/>
    </xf>
    <xf numFmtId="164" fontId="56" fillId="35" borderId="0" xfId="66" applyNumberFormat="1" applyFont="1" applyFill="1" applyBorder="1" applyAlignment="1">
      <alignment horizontal="center" vertical="center"/>
    </xf>
    <xf numFmtId="1" fontId="35" fillId="35" borderId="0" xfId="0" applyNumberFormat="1" applyFont="1" applyFill="1" applyBorder="1" applyAlignment="1">
      <alignment horizontal="center"/>
    </xf>
    <xf numFmtId="0" fontId="41" fillId="35" borderId="0" xfId="0" applyFont="1" applyFill="1" applyBorder="1" applyAlignment="1">
      <alignment horizontal="left"/>
    </xf>
    <xf numFmtId="0" fontId="66" fillId="35" borderId="0" xfId="66" applyNumberFormat="1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top"/>
    </xf>
    <xf numFmtId="0" fontId="67" fillId="35" borderId="0" xfId="0" applyFont="1" applyFill="1" applyBorder="1" applyAlignment="1">
      <alignment horizontal="center" vertical="center"/>
    </xf>
    <xf numFmtId="3" fontId="66" fillId="0" borderId="0" xfId="79" applyNumberFormat="1" applyFont="1"/>
    <xf numFmtId="3" fontId="35" fillId="0" borderId="0" xfId="0" applyNumberFormat="1" applyFont="1"/>
    <xf numFmtId="0" fontId="35" fillId="35" borderId="0" xfId="0" applyNumberFormat="1" applyFont="1" applyFill="1" applyBorder="1" applyAlignment="1">
      <alignment horizontal="center" vertical="center"/>
    </xf>
    <xf numFmtId="164" fontId="35" fillId="35" borderId="0" xfId="66" applyNumberFormat="1" applyFont="1" applyFill="1" applyBorder="1" applyAlignment="1">
      <alignment horizontal="center" wrapText="1"/>
    </xf>
    <xf numFmtId="0" fontId="35" fillId="35" borderId="0" xfId="0" applyNumberFormat="1" applyFont="1" applyFill="1" applyBorder="1" applyAlignment="1">
      <alignment horizontal="left"/>
    </xf>
    <xf numFmtId="10" fontId="35" fillId="35" borderId="0" xfId="72" applyNumberFormat="1" applyFont="1" applyFill="1" applyBorder="1" applyAlignment="1">
      <alignment horizontal="center"/>
    </xf>
    <xf numFmtId="0" fontId="67" fillId="35" borderId="0" xfId="0" applyNumberFormat="1" applyFont="1" applyFill="1" applyBorder="1" applyAlignment="1">
      <alignment horizontal="center" vertical="center"/>
    </xf>
    <xf numFmtId="164" fontId="56" fillId="35" borderId="0" xfId="72" applyNumberFormat="1" applyFont="1" applyFill="1" applyBorder="1" applyAlignment="1">
      <alignment horizontal="center" vertical="center"/>
    </xf>
    <xf numFmtId="0" fontId="41" fillId="35" borderId="0" xfId="0" applyNumberFormat="1" applyFont="1" applyFill="1" applyBorder="1" applyAlignment="1">
      <alignment horizontal="center" vertical="center"/>
    </xf>
    <xf numFmtId="0" fontId="56" fillId="35" borderId="0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 horizontal="left" vertical="top"/>
    </xf>
    <xf numFmtId="10" fontId="35" fillId="35" borderId="0" xfId="66" applyNumberFormat="1" applyFont="1" applyFill="1" applyBorder="1" applyAlignment="1">
      <alignment horizontal="center"/>
    </xf>
    <xf numFmtId="164" fontId="35" fillId="35" borderId="0" xfId="72" applyNumberFormat="1" applyFont="1" applyFill="1" applyBorder="1" applyAlignment="1">
      <alignment horizontal="center" vertical="center"/>
    </xf>
    <xf numFmtId="164" fontId="35" fillId="35" borderId="0" xfId="66" applyNumberFormat="1" applyFont="1" applyFill="1" applyBorder="1" applyAlignment="1">
      <alignment horizontal="center"/>
    </xf>
    <xf numFmtId="0" fontId="35" fillId="35" borderId="0" xfId="0" applyNumberFormat="1" applyFont="1" applyFill="1" applyBorder="1" applyAlignment="1">
      <alignment horizontal="center"/>
    </xf>
    <xf numFmtId="164" fontId="35" fillId="35" borderId="0" xfId="0" applyNumberFormat="1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top" wrapText="1"/>
    </xf>
    <xf numFmtId="0" fontId="35" fillId="35" borderId="0" xfId="0" applyNumberFormat="1" applyFont="1" applyFill="1" applyBorder="1" applyAlignment="1">
      <alignment horizontal="left" wrapText="1"/>
    </xf>
    <xf numFmtId="0" fontId="35" fillId="35" borderId="0" xfId="0" applyNumberFormat="1" applyFont="1" applyFill="1" applyBorder="1"/>
    <xf numFmtId="10" fontId="35" fillId="35" borderId="0" xfId="0" applyNumberFormat="1" applyFont="1" applyFill="1" applyBorder="1"/>
    <xf numFmtId="0" fontId="67" fillId="35" borderId="0" xfId="0" applyFont="1" applyFill="1" applyBorder="1" applyAlignment="1">
      <alignment horizontal="right" vertical="top"/>
    </xf>
    <xf numFmtId="0" fontId="66" fillId="35" borderId="0" xfId="60" applyFont="1" applyFill="1" applyBorder="1"/>
    <xf numFmtId="0" fontId="4" fillId="35" borderId="0" xfId="0" applyFont="1" applyFill="1" applyBorder="1" applyAlignment="1">
      <alignment horizontal="left"/>
    </xf>
    <xf numFmtId="3" fontId="66" fillId="35" borderId="0" xfId="60" applyNumberFormat="1" applyFont="1" applyFill="1" applyBorder="1" applyAlignment="1">
      <alignment horizontal="center"/>
    </xf>
    <xf numFmtId="9" fontId="66" fillId="35" borderId="0" xfId="66" applyFont="1" applyFill="1" applyBorder="1" applyAlignment="1">
      <alignment horizontal="center"/>
    </xf>
    <xf numFmtId="3" fontId="66" fillId="35" borderId="0" xfId="60" applyNumberFormat="1" applyFont="1" applyFill="1" applyBorder="1"/>
    <xf numFmtId="0" fontId="66" fillId="35" borderId="0" xfId="42" applyFont="1" applyFill="1" applyBorder="1" applyAlignment="1">
      <alignment horizontal="right"/>
    </xf>
    <xf numFmtId="164" fontId="66" fillId="35" borderId="0" xfId="67" applyNumberFormat="1" applyFont="1" applyFill="1" applyBorder="1" applyAlignment="1">
      <alignment horizontal="center"/>
    </xf>
    <xf numFmtId="0" fontId="41" fillId="35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16" xfId="25" applyNumberFormat="1" applyFont="1" applyFill="1" applyBorder="1" applyAlignment="1">
      <alignment horizontal="left" vertical="center" wrapText="1"/>
    </xf>
    <xf numFmtId="3" fontId="3" fillId="0" borderId="26" xfId="25" applyNumberFormat="1" applyFont="1" applyFill="1" applyBorder="1" applyAlignment="1">
      <alignment horizontal="left" vertical="center" wrapText="1"/>
    </xf>
    <xf numFmtId="0" fontId="0" fillId="0" borderId="29" xfId="0" applyBorder="1"/>
    <xf numFmtId="0" fontId="0" fillId="0" borderId="30" xfId="0" applyNumberFormat="1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27" xfId="0" applyNumberFormat="1" applyBorder="1"/>
    <xf numFmtId="0" fontId="51" fillId="35" borderId="0" xfId="80" applyFont="1" applyFill="1" applyBorder="1" applyAlignment="1">
      <alignment vertical="top" wrapText="1"/>
    </xf>
    <xf numFmtId="0" fontId="51" fillId="35" borderId="0" xfId="80" applyFont="1" applyFill="1" applyBorder="1" applyAlignment="1">
      <alignment wrapText="1"/>
    </xf>
    <xf numFmtId="0" fontId="5" fillId="35" borderId="0" xfId="8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2" fillId="35" borderId="0" xfId="80" applyFont="1" applyFill="1" applyBorder="1" applyAlignment="1">
      <alignment horizontal="justify"/>
    </xf>
    <xf numFmtId="0" fontId="51" fillId="35" borderId="0" xfId="80" applyFont="1" applyFill="1" applyBorder="1" applyAlignment="1"/>
    <xf numFmtId="0" fontId="36" fillId="35" borderId="0" xfId="80" applyFont="1" applyFill="1" applyBorder="1" applyAlignment="1">
      <alignment wrapText="1"/>
    </xf>
    <xf numFmtId="0" fontId="36" fillId="35" borderId="0" xfId="0" applyFont="1" applyFill="1" applyBorder="1" applyAlignment="1">
      <alignment wrapText="1"/>
    </xf>
    <xf numFmtId="0" fontId="53" fillId="35" borderId="0" xfId="76" applyFont="1" applyFill="1" applyBorder="1" applyAlignment="1" applyProtection="1">
      <alignment wrapText="1"/>
    </xf>
    <xf numFmtId="0" fontId="51" fillId="35" borderId="0" xfId="8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center"/>
    </xf>
    <xf numFmtId="0" fontId="42" fillId="35" borderId="5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left" vertical="center" wrapText="1"/>
    </xf>
    <xf numFmtId="0" fontId="50" fillId="35" borderId="5" xfId="0" applyFont="1" applyFill="1" applyBorder="1" applyAlignment="1">
      <alignment horizontal="left" vertical="center"/>
    </xf>
    <xf numFmtId="0" fontId="50" fillId="35" borderId="6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 vertical="center" wrapText="1"/>
    </xf>
  </cellXfs>
  <cellStyles count="8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/>
    <cellStyle name="Comma 2" xfId="77"/>
    <cellStyle name="Comma 4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76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78"/>
    <cellStyle name="Normal 10 2" xfId="39"/>
    <cellStyle name="Normal 10 2 2" xfId="40"/>
    <cellStyle name="Normal 2" xfId="41"/>
    <cellStyle name="Normal 2 2" xfId="42"/>
    <cellStyle name="Normal 2 2 2" xfId="43"/>
    <cellStyle name="Normal 2 2 3" xfId="44"/>
    <cellStyle name="Normal 2 3" xfId="45"/>
    <cellStyle name="Normal 3" xfId="46"/>
    <cellStyle name="Normal 3 2" xfId="47"/>
    <cellStyle name="Normal 4" xfId="48"/>
    <cellStyle name="Normal 4 14" xfId="49"/>
    <cellStyle name="Normal 4 2" xfId="50"/>
    <cellStyle name="Normal 4 2 2" xfId="51"/>
    <cellStyle name="Normal 5" xfId="52"/>
    <cellStyle name="Normal 5 2" xfId="53"/>
    <cellStyle name="Normal 5 3" xfId="54"/>
    <cellStyle name="Normal 6" xfId="55"/>
    <cellStyle name="Normal 7" xfId="56"/>
    <cellStyle name="Normal 8" xfId="57"/>
    <cellStyle name="Normal 9" xfId="58"/>
    <cellStyle name="Normal 9 2" xfId="59"/>
    <cellStyle name="Normal_ChartData" xfId="81"/>
    <cellStyle name="Normal_Data" xfId="79"/>
    <cellStyle name="Normal_Register Data" xfId="82"/>
    <cellStyle name="Normal_Sheet1" xfId="60"/>
    <cellStyle name="Normal_Wales GPPS 2009 results raw" xfId="80"/>
    <cellStyle name="Note 14" xfId="61"/>
    <cellStyle name="Note 2" xfId="62"/>
    <cellStyle name="Output" xfId="63" builtinId="21" customBuiltin="1"/>
    <cellStyle name="Output Amounts" xfId="64"/>
    <cellStyle name="Output Line Items" xfId="65"/>
    <cellStyle name="Percent" xfId="66" builtinId="5"/>
    <cellStyle name="Percent 2" xfId="67"/>
    <cellStyle name="Percent 2 2" xfId="68"/>
    <cellStyle name="Percent 3" xfId="69"/>
    <cellStyle name="Percent 4" xfId="70"/>
    <cellStyle name="Percent 5" xfId="71"/>
    <cellStyle name="Percent 6" xfId="72"/>
    <cellStyle name="Title" xfId="73" builtinId="15" customBuiltin="1"/>
    <cellStyle name="Total" xfId="74" builtinId="25" customBuiltin="1"/>
    <cellStyle name="Warning Text" xfId="75" builtinId="11" customBuiltin="1"/>
  </cellStyles>
  <dxfs count="35"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4" tint="0.7999816888943144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color theme="4" tint="0.79998168889431442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color auto="1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4" tint="-0.24994659260841701"/>
      </font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auto="1"/>
      </font>
      <fill>
        <patternFill>
          <bgColor theme="4"/>
        </patternFill>
      </fill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4" defaultTableStyle="TableStyleMedium2" defaultPivotStyle="PivotStyleLight16">
    <tableStyle name="PivotStyleDP" table="0" count="14">
      <tableStyleElement type="wholeTable" dxfId="34"/>
      <tableStyleElement type="headerRow" dxfId="33"/>
      <tableStyleElement type="totalRow" dxfId="32"/>
      <tableStyleElement type="lastColumn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thirdColumnSubheading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  <tableStyle name="PivotStyleTracking" table="0" count="14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firstColumnStripe" dxfId="15"/>
      <tableStyleElement type="firstSubtotalColumn" dxfId="14"/>
      <tableStyleElement type="second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PivotTable Style 1" table="0" count="1">
      <tableStyleElement type="secondColumnStripe" dxfId="6"/>
    </tableStyle>
    <tableStyle name="PivotTable Style 2" table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ColumnStripe" dxfId="0"/>
    </tableStyle>
  </tableStyles>
  <colors>
    <mruColors>
      <color rgb="FFCCECFF"/>
      <color rgb="FFFF9933"/>
      <color rgb="FF996600"/>
      <color rgb="FFFF5050"/>
      <color rgb="FFCC6600"/>
      <color rgb="FFCC9900"/>
      <color rgb="FF9900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3046301670228"/>
          <c:y val="2.8252405949256341E-2"/>
          <c:w val="0.83233018989714502"/>
          <c:h val="0.85011851590942555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Report'!$A$16</c:f>
              <c:strCache>
                <c:ptCount val="1"/>
                <c:pt idx="0">
                  <c:v>List size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Report'!$C$16:$I$16</c:f>
              <c:numCache>
                <c:formatCode>#,##0</c:formatCode>
                <c:ptCount val="7"/>
                <c:pt idx="0">
                  <c:v>3147550</c:v>
                </c:pt>
                <c:pt idx="1">
                  <c:v>3155692</c:v>
                </c:pt>
                <c:pt idx="2">
                  <c:v>3168721</c:v>
                </c:pt>
                <c:pt idx="3">
                  <c:v>3185538</c:v>
                </c:pt>
                <c:pt idx="4">
                  <c:v>3184260</c:v>
                </c:pt>
                <c:pt idx="5">
                  <c:v>3165517</c:v>
                </c:pt>
                <c:pt idx="6">
                  <c:v>3201691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1056"/>
        <c:axId val="102957824"/>
      </c:lineChart>
      <c:catAx>
        <c:axId val="1007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ail"/>
              </a:defRPr>
            </a:pPr>
            <a:endParaRPr lang="en-US"/>
          </a:p>
        </c:txPr>
        <c:crossAx val="102957824"/>
        <c:crosses val="autoZero"/>
        <c:auto val="1"/>
        <c:lblAlgn val="ctr"/>
        <c:lblOffset val="100"/>
        <c:noMultiLvlLbl val="0"/>
      </c:catAx>
      <c:valAx>
        <c:axId val="102957824"/>
        <c:scaling>
          <c:orientation val="minMax"/>
          <c:max val="429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781056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Report'!$A$45</c:f>
              <c:strCache>
                <c:ptCount val="1"/>
                <c:pt idx="0">
                  <c:v>Heart Failure (due to Left Ventricular Dysfunction) (d)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Report'!$C$45:$I$45</c:f>
              <c:numCache>
                <c:formatCode>#,##0</c:formatCode>
                <c:ptCount val="7"/>
                <c:pt idx="0">
                  <c:v>15730</c:v>
                </c:pt>
                <c:pt idx="1">
                  <c:v>15920</c:v>
                </c:pt>
                <c:pt idx="2">
                  <c:v>16102</c:v>
                </c:pt>
                <c:pt idx="3">
                  <c:v>16393</c:v>
                </c:pt>
                <c:pt idx="4">
                  <c:v>16547</c:v>
                </c:pt>
                <c:pt idx="5">
                  <c:v>7056</c:v>
                </c:pt>
                <c:pt idx="6">
                  <c:v>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85056"/>
        <c:axId val="118286592"/>
      </c:lineChart>
      <c:catAx>
        <c:axId val="1182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86592"/>
        <c:crosses val="autoZero"/>
        <c:auto val="1"/>
        <c:lblAlgn val="ctr"/>
        <c:lblOffset val="100"/>
        <c:noMultiLvlLbl val="0"/>
      </c:catAx>
      <c:valAx>
        <c:axId val="11828659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8505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Report'!$A$46</c:f>
              <c:strCache>
                <c:ptCount val="1"/>
                <c:pt idx="0">
                  <c:v>Hypertension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Report'!$C$46:$I$46</c:f>
              <c:numCache>
                <c:formatCode>#,##0</c:formatCode>
                <c:ptCount val="7"/>
                <c:pt idx="0">
                  <c:v>469518</c:v>
                </c:pt>
                <c:pt idx="1">
                  <c:v>478067</c:v>
                </c:pt>
                <c:pt idx="2">
                  <c:v>486533</c:v>
                </c:pt>
                <c:pt idx="3">
                  <c:v>492386</c:v>
                </c:pt>
                <c:pt idx="4">
                  <c:v>493981</c:v>
                </c:pt>
                <c:pt idx="5">
                  <c:v>493103</c:v>
                </c:pt>
                <c:pt idx="6">
                  <c:v>498553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4912"/>
        <c:axId val="117976448"/>
      </c:lineChart>
      <c:catAx>
        <c:axId val="1179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7976448"/>
        <c:crosses val="autoZero"/>
        <c:auto val="1"/>
        <c:lblAlgn val="ctr"/>
        <c:lblOffset val="100"/>
        <c:noMultiLvlLbl val="0"/>
      </c:catAx>
      <c:valAx>
        <c:axId val="11797644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7974912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4306484210738"/>
          <c:y val="0.10089600536171262"/>
          <c:w val="0.85156418232194042"/>
          <c:h val="0.65269329365193596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Report'!$A$47</c:f>
              <c:strCache>
                <c:ptCount val="1"/>
                <c:pt idx="0">
                  <c:v>Mental Health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Report'!$C$47:$I$47</c:f>
              <c:numCache>
                <c:formatCode>#,##0</c:formatCode>
                <c:ptCount val="7"/>
                <c:pt idx="0">
                  <c:v>24067</c:v>
                </c:pt>
                <c:pt idx="1">
                  <c:v>25069</c:v>
                </c:pt>
                <c:pt idx="2">
                  <c:v>25857</c:v>
                </c:pt>
                <c:pt idx="3">
                  <c:v>26725</c:v>
                </c:pt>
                <c:pt idx="4">
                  <c:v>27349</c:v>
                </c:pt>
                <c:pt idx="5">
                  <c:v>27577</c:v>
                </c:pt>
                <c:pt idx="6">
                  <c:v>28276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00640"/>
        <c:axId val="118100736"/>
      </c:lineChart>
      <c:catAx>
        <c:axId val="1180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00736"/>
        <c:crosses val="autoZero"/>
        <c:auto val="1"/>
        <c:lblAlgn val="ctr"/>
        <c:lblOffset val="100"/>
        <c:noMultiLvlLbl val="0"/>
      </c:catAx>
      <c:valAx>
        <c:axId val="1181007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000640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Report'!$A$48</c:f>
              <c:strCache>
                <c:ptCount val="1"/>
                <c:pt idx="0">
                  <c:v>Obesity (e)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Report'!$C$48:$I$48</c:f>
              <c:numCache>
                <c:formatCode>#,##0</c:formatCode>
                <c:ptCount val="7"/>
                <c:pt idx="0">
                  <c:v>305923</c:v>
                </c:pt>
                <c:pt idx="1">
                  <c:v>318606</c:v>
                </c:pt>
                <c:pt idx="2">
                  <c:v>328283</c:v>
                </c:pt>
                <c:pt idx="3">
                  <c:v>332229</c:v>
                </c:pt>
                <c:pt idx="4">
                  <c:v>328418</c:v>
                </c:pt>
                <c:pt idx="5">
                  <c:v>324878</c:v>
                </c:pt>
                <c:pt idx="6">
                  <c:v>303634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16736"/>
        <c:axId val="118118272"/>
      </c:lineChart>
      <c:catAx>
        <c:axId val="1181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18272"/>
        <c:crosses val="autoZero"/>
        <c:auto val="1"/>
        <c:lblAlgn val="ctr"/>
        <c:lblOffset val="100"/>
        <c:noMultiLvlLbl val="0"/>
      </c:catAx>
      <c:valAx>
        <c:axId val="11811827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1673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Report'!$A$49</c:f>
              <c:strCache>
                <c:ptCount val="1"/>
                <c:pt idx="0">
                  <c:v>Palliative Care (PC)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Report'!$C$49:$I$49</c:f>
              <c:numCache>
                <c:formatCode>#,##0</c:formatCode>
                <c:ptCount val="7"/>
                <c:pt idx="0">
                  <c:v>2810</c:v>
                </c:pt>
                <c:pt idx="1">
                  <c:v>3719</c:v>
                </c:pt>
                <c:pt idx="2">
                  <c:v>4668</c:v>
                </c:pt>
                <c:pt idx="3">
                  <c:v>5935</c:v>
                </c:pt>
                <c:pt idx="4">
                  <c:v>7152</c:v>
                </c:pt>
                <c:pt idx="5">
                  <c:v>8272</c:v>
                </c:pt>
                <c:pt idx="6">
                  <c:v>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42848"/>
        <c:axId val="118144384"/>
      </c:lineChart>
      <c:catAx>
        <c:axId val="1181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44384"/>
        <c:crosses val="autoZero"/>
        <c:auto val="1"/>
        <c:lblAlgn val="ctr"/>
        <c:lblOffset val="100"/>
        <c:noMultiLvlLbl val="0"/>
      </c:catAx>
      <c:valAx>
        <c:axId val="11814438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4284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Report'!$A$50</c:f>
              <c:strCache>
                <c:ptCount val="1"/>
                <c:pt idx="0">
                  <c:v>Secondary Prevention of Coronary Heart Disease 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Report'!$C$50:$I$50</c:f>
              <c:numCache>
                <c:formatCode>#,##0</c:formatCode>
                <c:ptCount val="7"/>
                <c:pt idx="0">
                  <c:v>130725</c:v>
                </c:pt>
                <c:pt idx="1">
                  <c:v>129223</c:v>
                </c:pt>
                <c:pt idx="2">
                  <c:v>128114</c:v>
                </c:pt>
                <c:pt idx="3">
                  <c:v>127200</c:v>
                </c:pt>
                <c:pt idx="4">
                  <c:v>125567</c:v>
                </c:pt>
                <c:pt idx="5">
                  <c:v>122688</c:v>
                </c:pt>
                <c:pt idx="6">
                  <c:v>121442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68576"/>
        <c:axId val="118170368"/>
      </c:lineChart>
      <c:catAx>
        <c:axId val="1181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70368"/>
        <c:crosses val="autoZero"/>
        <c:auto val="1"/>
        <c:lblAlgn val="ctr"/>
        <c:lblOffset val="100"/>
        <c:noMultiLvlLbl val="0"/>
      </c:catAx>
      <c:valAx>
        <c:axId val="118170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16857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Report'!$A$51</c:f>
              <c:strCache>
                <c:ptCount val="1"/>
                <c:pt idx="0">
                  <c:v>Smoking (patients aged 15 or over with recorded smoking status)</c:v>
                </c:pt>
              </c:strCache>
            </c:strRef>
          </c:tx>
          <c:marker>
            <c:symbol val="none"/>
          </c:marker>
          <c:cat>
            <c:strRef>
              <c:f>'Summary Report'!$G$9:$I$9</c:f>
              <c:strCache>
                <c:ptCount val="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</c:strCache>
            </c:strRef>
          </c:cat>
          <c:val>
            <c:numRef>
              <c:f>'Summary Report'!$G$51:$I$51</c:f>
              <c:numCache>
                <c:formatCode>#,##0</c:formatCode>
                <c:ptCount val="3"/>
                <c:pt idx="0">
                  <c:v>2666159</c:v>
                </c:pt>
                <c:pt idx="1">
                  <c:v>2649437</c:v>
                </c:pt>
                <c:pt idx="2">
                  <c:v>2680362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06848"/>
        <c:axId val="118208384"/>
      </c:lineChart>
      <c:catAx>
        <c:axId val="118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08384"/>
        <c:crosses val="autoZero"/>
        <c:auto val="1"/>
        <c:lblAlgn val="ctr"/>
        <c:lblOffset val="100"/>
        <c:noMultiLvlLbl val="0"/>
      </c:catAx>
      <c:valAx>
        <c:axId val="11820838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0684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Report'!$A$52</c:f>
              <c:strCache>
                <c:ptCount val="1"/>
                <c:pt idx="0">
                  <c:v>Smoking (patients with Chronic Conditions)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Report'!$C$52:$I$52</c:f>
              <c:numCache>
                <c:formatCode>#,##0</c:formatCode>
                <c:ptCount val="7"/>
                <c:pt idx="0">
                  <c:v>793154</c:v>
                </c:pt>
                <c:pt idx="1">
                  <c:v>805502</c:v>
                </c:pt>
                <c:pt idx="2">
                  <c:v>817891</c:v>
                </c:pt>
                <c:pt idx="3">
                  <c:v>829532</c:v>
                </c:pt>
                <c:pt idx="4">
                  <c:v>839213</c:v>
                </c:pt>
                <c:pt idx="5">
                  <c:v>837729</c:v>
                </c:pt>
                <c:pt idx="6">
                  <c:v>853552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20288"/>
        <c:axId val="118221824"/>
      </c:lineChart>
      <c:catAx>
        <c:axId val="1182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21824"/>
        <c:crosses val="autoZero"/>
        <c:auto val="1"/>
        <c:lblAlgn val="ctr"/>
        <c:lblOffset val="100"/>
        <c:noMultiLvlLbl val="0"/>
      </c:catAx>
      <c:valAx>
        <c:axId val="1182218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2028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Report'!$A$53</c:f>
              <c:strCache>
                <c:ptCount val="1"/>
                <c:pt idx="0">
                  <c:v>Stroke and Ischaemic Attacks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Report'!$C$53:$I$53</c:f>
              <c:numCache>
                <c:formatCode>#,##0</c:formatCode>
                <c:ptCount val="7"/>
                <c:pt idx="0">
                  <c:v>63256</c:v>
                </c:pt>
                <c:pt idx="1">
                  <c:v>64132</c:v>
                </c:pt>
                <c:pt idx="2">
                  <c:v>65203</c:v>
                </c:pt>
                <c:pt idx="3">
                  <c:v>65854</c:v>
                </c:pt>
                <c:pt idx="4">
                  <c:v>63724</c:v>
                </c:pt>
                <c:pt idx="5">
                  <c:v>64093</c:v>
                </c:pt>
                <c:pt idx="6">
                  <c:v>64641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1856"/>
        <c:axId val="118923648"/>
      </c:lineChart>
      <c:catAx>
        <c:axId val="1189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923648"/>
        <c:crosses val="autoZero"/>
        <c:auto val="1"/>
        <c:lblAlgn val="ctr"/>
        <c:lblOffset val="100"/>
        <c:noMultiLvlLbl val="0"/>
      </c:catAx>
      <c:valAx>
        <c:axId val="11892364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92185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Report'!$A$17</c:f>
              <c:strCache>
                <c:ptCount val="1"/>
                <c:pt idx="0">
                  <c:v>Average patient list size per practice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Report'!$C$17:$I$17</c:f>
              <c:numCache>
                <c:formatCode>#,##0</c:formatCode>
                <c:ptCount val="7"/>
                <c:pt idx="0">
                  <c:v>6476.4403292181069</c:v>
                </c:pt>
                <c:pt idx="1">
                  <c:v>6506.5814432989691</c:v>
                </c:pt>
                <c:pt idx="2">
                  <c:v>6587.7775467775464</c:v>
                </c:pt>
                <c:pt idx="3">
                  <c:v>6720.5443037974683</c:v>
                </c:pt>
                <c:pt idx="4">
                  <c:v>6760.6369426751589</c:v>
                </c:pt>
                <c:pt idx="5">
                  <c:v>6807.5634408602155</c:v>
                </c:pt>
                <c:pt idx="6">
                  <c:v>6975.3616557734204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9824"/>
        <c:axId val="102991360"/>
      </c:lineChart>
      <c:catAx>
        <c:axId val="1029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91360"/>
        <c:crosses val="autoZero"/>
        <c:auto val="1"/>
        <c:lblAlgn val="ctr"/>
        <c:lblOffset val="100"/>
        <c:noMultiLvlLbl val="0"/>
      </c:catAx>
      <c:valAx>
        <c:axId val="102991360"/>
        <c:scaling>
          <c:orientation val="minMax"/>
          <c:max val="1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989824"/>
        <c:crosses val="autoZero"/>
        <c:crossBetween val="between"/>
        <c:majorUnit val="1000"/>
      </c:valAx>
    </c:plotArea>
    <c:plotVisOnly val="1"/>
    <c:dispBlanksAs val="gap"/>
    <c:showDLblsOverMax val="0"/>
  </c:chart>
  <c:spPr>
    <a:solidFill>
      <a:srgbClr val="CCECFF"/>
    </a:solidFill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Report'!$A$38</c:f>
              <c:strCache>
                <c:ptCount val="1"/>
                <c:pt idx="0">
                  <c:v>Asthma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Report'!$C$38:$I$38</c:f>
              <c:numCache>
                <c:formatCode>#,##0</c:formatCode>
                <c:ptCount val="7"/>
                <c:pt idx="0">
                  <c:v>207513</c:v>
                </c:pt>
                <c:pt idx="1">
                  <c:v>210952</c:v>
                </c:pt>
                <c:pt idx="2">
                  <c:v>213752</c:v>
                </c:pt>
                <c:pt idx="3">
                  <c:v>218243</c:v>
                </c:pt>
                <c:pt idx="4">
                  <c:v>221356</c:v>
                </c:pt>
                <c:pt idx="5">
                  <c:v>219238</c:v>
                </c:pt>
                <c:pt idx="6">
                  <c:v>227075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6976"/>
        <c:axId val="103008512"/>
      </c:lineChart>
      <c:catAx>
        <c:axId val="1030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3008512"/>
        <c:crosses val="autoZero"/>
        <c:auto val="1"/>
        <c:lblAlgn val="ctr"/>
        <c:lblOffset val="100"/>
        <c:noMultiLvlLbl val="0"/>
      </c:catAx>
      <c:valAx>
        <c:axId val="1030085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300697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Report'!$A$39</c:f>
              <c:strCache>
                <c:ptCount val="1"/>
                <c:pt idx="0">
                  <c:v>Atrial Fibrillation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Report'!$C$39:$I$39</c:f>
              <c:numCache>
                <c:formatCode>#,##0</c:formatCode>
                <c:ptCount val="7"/>
                <c:pt idx="0">
                  <c:v>51963</c:v>
                </c:pt>
                <c:pt idx="1">
                  <c:v>53403</c:v>
                </c:pt>
                <c:pt idx="2">
                  <c:v>55036</c:v>
                </c:pt>
                <c:pt idx="3">
                  <c:v>57299</c:v>
                </c:pt>
                <c:pt idx="4">
                  <c:v>58787</c:v>
                </c:pt>
                <c:pt idx="5">
                  <c:v>60348</c:v>
                </c:pt>
                <c:pt idx="6">
                  <c:v>62595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9296"/>
        <c:axId val="104680832"/>
      </c:lineChart>
      <c:catAx>
        <c:axId val="1046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4680832"/>
        <c:crosses val="autoZero"/>
        <c:auto val="1"/>
        <c:lblAlgn val="ctr"/>
        <c:lblOffset val="100"/>
        <c:noMultiLvlLbl val="0"/>
      </c:catAx>
      <c:valAx>
        <c:axId val="104680832"/>
        <c:scaling>
          <c:orientation val="minMax"/>
          <c:max val="9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467929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Report'!$A$40</c:f>
              <c:strCache>
                <c:ptCount val="1"/>
                <c:pt idx="0">
                  <c:v>Chronic Obstructive Pulmonary Disease 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Report'!$C$40:$I$40</c:f>
              <c:numCache>
                <c:formatCode>#,##0</c:formatCode>
                <c:ptCount val="7"/>
                <c:pt idx="0">
                  <c:v>61851</c:v>
                </c:pt>
                <c:pt idx="1">
                  <c:v>62744</c:v>
                </c:pt>
                <c:pt idx="2">
                  <c:v>64903</c:v>
                </c:pt>
                <c:pt idx="3">
                  <c:v>66951</c:v>
                </c:pt>
                <c:pt idx="4">
                  <c:v>67773</c:v>
                </c:pt>
                <c:pt idx="5">
                  <c:v>68419</c:v>
                </c:pt>
                <c:pt idx="6">
                  <c:v>69385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15008"/>
        <c:axId val="104716544"/>
      </c:lineChart>
      <c:catAx>
        <c:axId val="1047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4716544"/>
        <c:crosses val="autoZero"/>
        <c:auto val="1"/>
        <c:lblAlgn val="ctr"/>
        <c:lblOffset val="100"/>
        <c:noMultiLvlLbl val="0"/>
      </c:catAx>
      <c:valAx>
        <c:axId val="10471654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471500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Report'!$A$41</c:f>
              <c:strCache>
                <c:ptCount val="1"/>
                <c:pt idx="0">
                  <c:v>Dementia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Report'!$C$41:$I$41</c:f>
              <c:numCache>
                <c:formatCode>#,##0</c:formatCode>
                <c:ptCount val="7"/>
                <c:pt idx="0">
                  <c:v>14636</c:v>
                </c:pt>
                <c:pt idx="1">
                  <c:v>15389</c:v>
                </c:pt>
                <c:pt idx="2">
                  <c:v>16297</c:v>
                </c:pt>
                <c:pt idx="3">
                  <c:v>17184</c:v>
                </c:pt>
                <c:pt idx="4">
                  <c:v>17661</c:v>
                </c:pt>
                <c:pt idx="5">
                  <c:v>18591</c:v>
                </c:pt>
                <c:pt idx="6">
                  <c:v>19239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4032"/>
        <c:axId val="109654016"/>
      </c:lineChart>
      <c:catAx>
        <c:axId val="1096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654016"/>
        <c:crosses val="autoZero"/>
        <c:auto val="1"/>
        <c:lblAlgn val="ctr"/>
        <c:lblOffset val="100"/>
        <c:noMultiLvlLbl val="0"/>
      </c:catAx>
      <c:valAx>
        <c:axId val="109654016"/>
        <c:scaling>
          <c:orientation val="minMax"/>
          <c:max val="2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644032"/>
        <c:crosses val="autoZero"/>
        <c:crossBetween val="between"/>
        <c:majorUnit val="5000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Report'!$A$42</c:f>
              <c:strCache>
                <c:ptCount val="1"/>
                <c:pt idx="0">
                  <c:v>Diabetes (b)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Report'!$C$42:$I$42</c:f>
              <c:numCache>
                <c:formatCode>#,##0</c:formatCode>
                <c:ptCount val="7"/>
                <c:pt idx="0">
                  <c:v>146173</c:v>
                </c:pt>
                <c:pt idx="1">
                  <c:v>153175</c:v>
                </c:pt>
                <c:pt idx="2">
                  <c:v>160533</c:v>
                </c:pt>
                <c:pt idx="3">
                  <c:v>167537</c:v>
                </c:pt>
                <c:pt idx="4">
                  <c:v>173299</c:v>
                </c:pt>
                <c:pt idx="5">
                  <c:v>177212</c:v>
                </c:pt>
                <c:pt idx="6">
                  <c:v>183348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77952"/>
        <c:axId val="109692032"/>
      </c:lineChart>
      <c:catAx>
        <c:axId val="1096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692032"/>
        <c:crosses val="autoZero"/>
        <c:auto val="1"/>
        <c:lblAlgn val="ctr"/>
        <c:lblOffset val="100"/>
        <c:noMultiLvlLbl val="0"/>
      </c:catAx>
      <c:valAx>
        <c:axId val="1096920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677952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60730369491487E-2"/>
          <c:y val="9.8897173069499286E-2"/>
          <c:w val="0.87403782097368887"/>
          <c:h val="0.70530066999264096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Report'!$A$43</c:f>
              <c:strCache>
                <c:ptCount val="1"/>
                <c:pt idx="0">
                  <c:v>Epilepsy (c)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Report'!$C$43:$I$43</c:f>
              <c:numCache>
                <c:formatCode>#,##0</c:formatCode>
                <c:ptCount val="7"/>
                <c:pt idx="0">
                  <c:v>22842</c:v>
                </c:pt>
                <c:pt idx="1">
                  <c:v>22885</c:v>
                </c:pt>
                <c:pt idx="2">
                  <c:v>23194</c:v>
                </c:pt>
                <c:pt idx="3">
                  <c:v>23479</c:v>
                </c:pt>
                <c:pt idx="4">
                  <c:v>23373</c:v>
                </c:pt>
                <c:pt idx="5">
                  <c:v>23545</c:v>
                </c:pt>
                <c:pt idx="6">
                  <c:v>23896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31424"/>
        <c:axId val="118232960"/>
      </c:lineChart>
      <c:catAx>
        <c:axId val="118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32960"/>
        <c:crosses val="autoZero"/>
        <c:auto val="1"/>
        <c:lblAlgn val="ctr"/>
        <c:lblOffset val="100"/>
        <c:noMultiLvlLbl val="0"/>
      </c:catAx>
      <c:valAx>
        <c:axId val="1182329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31424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1002594629085"/>
          <c:y val="9.5490644975580866E-2"/>
          <c:w val="0.86213746957309556"/>
          <c:h val="0.70870735353492842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Report'!$A$44</c:f>
              <c:strCache>
                <c:ptCount val="1"/>
                <c:pt idx="0">
                  <c:v>Heart Failure 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Report'!$C$44:$I$44</c:f>
              <c:numCache>
                <c:formatCode>#,##0</c:formatCode>
                <c:ptCount val="7"/>
                <c:pt idx="0">
                  <c:v>28932</c:v>
                </c:pt>
                <c:pt idx="1">
                  <c:v>28549</c:v>
                </c:pt>
                <c:pt idx="2">
                  <c:v>29029</c:v>
                </c:pt>
                <c:pt idx="3">
                  <c:v>29454</c:v>
                </c:pt>
                <c:pt idx="4">
                  <c:v>29658</c:v>
                </c:pt>
                <c:pt idx="5">
                  <c:v>30187</c:v>
                </c:pt>
                <c:pt idx="6">
                  <c:v>30859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42688"/>
        <c:axId val="118264960"/>
      </c:lineChart>
      <c:catAx>
        <c:axId val="1182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64960"/>
        <c:crosses val="autoZero"/>
        <c:auto val="1"/>
        <c:lblAlgn val="ctr"/>
        <c:lblOffset val="100"/>
        <c:noMultiLvlLbl val="0"/>
      </c:catAx>
      <c:valAx>
        <c:axId val="1182649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24268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Lookup!$B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286344</xdr:colOff>
      <xdr:row>1</xdr:row>
      <xdr:rowOff>137567</xdr:rowOff>
    </xdr:from>
    <xdr:to>
      <xdr:col>14</xdr:col>
      <xdr:colOff>717176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609" y="216008"/>
          <a:ext cx="1797949" cy="149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</xdr:row>
          <xdr:rowOff>38100</xdr:rowOff>
        </xdr:from>
        <xdr:to>
          <xdr:col>3</xdr:col>
          <xdr:colOff>1047750</xdr:colOff>
          <xdr:row>3</xdr:row>
          <xdr:rowOff>257175</xdr:rowOff>
        </xdr:to>
        <xdr:sp macro="" textlink="">
          <xdr:nvSpPr>
            <xdr:cNvPr id="545977" name="Option Button 185" hidden="1">
              <a:extLst>
                <a:ext uri="{63B3BB69-23CF-44E3-9099-C40C66FF867C}">
                  <a14:compatExt spid="_x0000_s545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Aneurin Bevan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38100</xdr:rowOff>
        </xdr:from>
        <xdr:to>
          <xdr:col>3</xdr:col>
          <xdr:colOff>161925</xdr:colOff>
          <xdr:row>3</xdr:row>
          <xdr:rowOff>238125</xdr:rowOff>
        </xdr:to>
        <xdr:sp macro="" textlink="">
          <xdr:nvSpPr>
            <xdr:cNvPr id="545978" name="Option Button 186" hidden="1">
              <a:extLst>
                <a:ext uri="{63B3BB69-23CF-44E3-9099-C40C66FF867C}">
                  <a14:compatExt spid="_x0000_s545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Abertawe Bro Morgannwg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</xdr:row>
          <xdr:rowOff>9525</xdr:rowOff>
        </xdr:from>
        <xdr:to>
          <xdr:col>5</xdr:col>
          <xdr:colOff>285750</xdr:colOff>
          <xdr:row>3</xdr:row>
          <xdr:rowOff>266700</xdr:rowOff>
        </xdr:to>
        <xdr:sp macro="" textlink="">
          <xdr:nvSpPr>
            <xdr:cNvPr id="545979" name="Option Button 187" hidden="1">
              <a:extLst>
                <a:ext uri="{63B3BB69-23CF-44E3-9099-C40C66FF867C}">
                  <a14:compatExt spid="_x0000_s545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Betsi Cadwaladr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</xdr:row>
          <xdr:rowOff>38100</xdr:rowOff>
        </xdr:from>
        <xdr:to>
          <xdr:col>6</xdr:col>
          <xdr:colOff>1104900</xdr:colOff>
          <xdr:row>3</xdr:row>
          <xdr:rowOff>238125</xdr:rowOff>
        </xdr:to>
        <xdr:sp macro="" textlink="">
          <xdr:nvSpPr>
            <xdr:cNvPr id="545980" name="Option Button 188" hidden="1">
              <a:extLst>
                <a:ext uri="{63B3BB69-23CF-44E3-9099-C40C66FF867C}">
                  <a14:compatExt spid="_x0000_s545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Cardiff and Vale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</xdr:row>
          <xdr:rowOff>76200</xdr:rowOff>
        </xdr:from>
        <xdr:to>
          <xdr:col>2</xdr:col>
          <xdr:colOff>828675</xdr:colOff>
          <xdr:row>5</xdr:row>
          <xdr:rowOff>104775</xdr:rowOff>
        </xdr:to>
        <xdr:sp macro="" textlink="">
          <xdr:nvSpPr>
            <xdr:cNvPr id="545981" name="Option Button 189" hidden="1">
              <a:extLst>
                <a:ext uri="{63B3BB69-23CF-44E3-9099-C40C66FF867C}">
                  <a14:compatExt spid="_x0000_s545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Cwm Taf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</xdr:row>
          <xdr:rowOff>95250</xdr:rowOff>
        </xdr:from>
        <xdr:to>
          <xdr:col>3</xdr:col>
          <xdr:colOff>923925</xdr:colOff>
          <xdr:row>5</xdr:row>
          <xdr:rowOff>123825</xdr:rowOff>
        </xdr:to>
        <xdr:sp macro="" textlink="">
          <xdr:nvSpPr>
            <xdr:cNvPr id="545994" name="Option Button 202" hidden="1">
              <a:extLst>
                <a:ext uri="{63B3BB69-23CF-44E3-9099-C40C66FF867C}">
                  <a14:compatExt spid="_x0000_s545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Hywel Dda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4</xdr:row>
          <xdr:rowOff>76200</xdr:rowOff>
        </xdr:from>
        <xdr:to>
          <xdr:col>4</xdr:col>
          <xdr:colOff>1152525</xdr:colOff>
          <xdr:row>5</xdr:row>
          <xdr:rowOff>104775</xdr:rowOff>
        </xdr:to>
        <xdr:sp macro="" textlink="">
          <xdr:nvSpPr>
            <xdr:cNvPr id="545995" name="Option Button 203" hidden="1">
              <a:extLst>
                <a:ext uri="{63B3BB69-23CF-44E3-9099-C40C66FF867C}">
                  <a14:compatExt spid="_x0000_s545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85725</xdr:rowOff>
        </xdr:from>
        <xdr:to>
          <xdr:col>6</xdr:col>
          <xdr:colOff>1047750</xdr:colOff>
          <xdr:row>5</xdr:row>
          <xdr:rowOff>114300</xdr:rowOff>
        </xdr:to>
        <xdr:sp macro="" textlink="">
          <xdr:nvSpPr>
            <xdr:cNvPr id="10596231" name="Option Button 8071" hidden="1">
              <a:extLst>
                <a:ext uri="{63B3BB69-23CF-44E3-9099-C40C66FF867C}">
                  <a14:compatExt spid="_x0000_s1059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Wales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93147</xdr:colOff>
      <xdr:row>20</xdr:row>
      <xdr:rowOff>41741</xdr:rowOff>
    </xdr:from>
    <xdr:to>
      <xdr:col>2</xdr:col>
      <xdr:colOff>212912</xdr:colOff>
      <xdr:row>32</xdr:row>
      <xdr:rowOff>123266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41321</xdr:colOff>
      <xdr:row>20</xdr:row>
      <xdr:rowOff>48745</xdr:rowOff>
    </xdr:from>
    <xdr:to>
      <xdr:col>7</xdr:col>
      <xdr:colOff>268940</xdr:colOff>
      <xdr:row>32</xdr:row>
      <xdr:rowOff>131334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79560</xdr:rowOff>
    </xdr:from>
    <xdr:to>
      <xdr:col>1</xdr:col>
      <xdr:colOff>22412</xdr:colOff>
      <xdr:row>104</xdr:row>
      <xdr:rowOff>133348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22412</xdr:colOff>
      <xdr:row>89</xdr:row>
      <xdr:rowOff>73959</xdr:rowOff>
    </xdr:from>
    <xdr:to>
      <xdr:col>5</xdr:col>
      <xdr:colOff>974911</xdr:colOff>
      <xdr:row>104</xdr:row>
      <xdr:rowOff>127747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11207</xdr:colOff>
      <xdr:row>89</xdr:row>
      <xdr:rowOff>67235</xdr:rowOff>
    </xdr:from>
    <xdr:to>
      <xdr:col>10</xdr:col>
      <xdr:colOff>784411</xdr:colOff>
      <xdr:row>104</xdr:row>
      <xdr:rowOff>121023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89</xdr:row>
      <xdr:rowOff>100855</xdr:rowOff>
    </xdr:from>
    <xdr:to>
      <xdr:col>20</xdr:col>
      <xdr:colOff>313765</xdr:colOff>
      <xdr:row>104</xdr:row>
      <xdr:rowOff>154643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22412</xdr:colOff>
      <xdr:row>108</xdr:row>
      <xdr:rowOff>33617</xdr:rowOff>
    </xdr:from>
    <xdr:to>
      <xdr:col>1</xdr:col>
      <xdr:colOff>22412</xdr:colOff>
      <xdr:row>123</xdr:row>
      <xdr:rowOff>42582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22412</xdr:colOff>
      <xdr:row>108</xdr:row>
      <xdr:rowOff>56029</xdr:rowOff>
    </xdr:from>
    <xdr:to>
      <xdr:col>5</xdr:col>
      <xdr:colOff>997324</xdr:colOff>
      <xdr:row>123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67236</xdr:colOff>
      <xdr:row>108</xdr:row>
      <xdr:rowOff>22411</xdr:rowOff>
    </xdr:from>
    <xdr:to>
      <xdr:col>11</xdr:col>
      <xdr:colOff>11206</xdr:colOff>
      <xdr:row>123</xdr:row>
      <xdr:rowOff>89646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22414</xdr:colOff>
      <xdr:row>108</xdr:row>
      <xdr:rowOff>11204</xdr:rowOff>
    </xdr:from>
    <xdr:to>
      <xdr:col>20</xdr:col>
      <xdr:colOff>324970</xdr:colOff>
      <xdr:row>123</xdr:row>
      <xdr:rowOff>89647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126</xdr:row>
      <xdr:rowOff>33617</xdr:rowOff>
    </xdr:from>
    <xdr:to>
      <xdr:col>1</xdr:col>
      <xdr:colOff>22412</xdr:colOff>
      <xdr:row>141</xdr:row>
      <xdr:rowOff>42583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22412</xdr:colOff>
      <xdr:row>126</xdr:row>
      <xdr:rowOff>44825</xdr:rowOff>
    </xdr:from>
    <xdr:to>
      <xdr:col>5</xdr:col>
      <xdr:colOff>1030941</xdr:colOff>
      <xdr:row>141</xdr:row>
      <xdr:rowOff>64995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78444</xdr:colOff>
      <xdr:row>126</xdr:row>
      <xdr:rowOff>22412</xdr:rowOff>
    </xdr:from>
    <xdr:to>
      <xdr:col>11</xdr:col>
      <xdr:colOff>33618</xdr:colOff>
      <xdr:row>141</xdr:row>
      <xdr:rowOff>31377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56031</xdr:colOff>
      <xdr:row>126</xdr:row>
      <xdr:rowOff>11207</xdr:rowOff>
    </xdr:from>
    <xdr:to>
      <xdr:col>20</xdr:col>
      <xdr:colOff>358589</xdr:colOff>
      <xdr:row>141</xdr:row>
      <xdr:rowOff>20172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11206</xdr:colOff>
      <xdr:row>144</xdr:row>
      <xdr:rowOff>123264</xdr:rowOff>
    </xdr:from>
    <xdr:to>
      <xdr:col>1</xdr:col>
      <xdr:colOff>11206</xdr:colOff>
      <xdr:row>161</xdr:row>
      <xdr:rowOff>8965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33618</xdr:colOff>
      <xdr:row>144</xdr:row>
      <xdr:rowOff>112060</xdr:rowOff>
    </xdr:from>
    <xdr:to>
      <xdr:col>5</xdr:col>
      <xdr:colOff>1053354</xdr:colOff>
      <xdr:row>161</xdr:row>
      <xdr:rowOff>87407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78443</xdr:colOff>
      <xdr:row>144</xdr:row>
      <xdr:rowOff>89647</xdr:rowOff>
    </xdr:from>
    <xdr:to>
      <xdr:col>11</xdr:col>
      <xdr:colOff>22414</xdr:colOff>
      <xdr:row>161</xdr:row>
      <xdr:rowOff>64994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78441</xdr:colOff>
      <xdr:row>144</xdr:row>
      <xdr:rowOff>89645</xdr:rowOff>
    </xdr:from>
    <xdr:to>
      <xdr:col>20</xdr:col>
      <xdr:colOff>347383</xdr:colOff>
      <xdr:row>161</xdr:row>
      <xdr:rowOff>64993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HSA/NHSPrimaryCommunityHealth/General%20Medical/GP%20contract/Statistical%20Release/2015/QOF%20Spreadsheets/QOF%20Cluster%20Network%20Development%20DomainStrategic%20Data%20by%20Practice%20for%20Wales,%2020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QOF Cluster Network Development"/>
    </sheetNames>
    <sheetDataSet>
      <sheetData sheetId="0"/>
      <sheetData sheetId="1">
        <row r="6">
          <cell r="E6">
            <v>135</v>
          </cell>
        </row>
        <row r="7">
          <cell r="E7">
            <v>160</v>
          </cell>
        </row>
        <row r="8">
          <cell r="E8">
            <v>160</v>
          </cell>
        </row>
        <row r="9">
          <cell r="E9">
            <v>160</v>
          </cell>
        </row>
        <row r="10">
          <cell r="E10">
            <v>160</v>
          </cell>
        </row>
        <row r="11">
          <cell r="E11">
            <v>135</v>
          </cell>
        </row>
        <row r="12">
          <cell r="E12">
            <v>160</v>
          </cell>
        </row>
        <row r="13">
          <cell r="E13">
            <v>160</v>
          </cell>
        </row>
        <row r="14">
          <cell r="E14">
            <v>160</v>
          </cell>
        </row>
        <row r="15">
          <cell r="E15">
            <v>160</v>
          </cell>
        </row>
        <row r="16">
          <cell r="E16">
            <v>160</v>
          </cell>
        </row>
        <row r="17">
          <cell r="E17">
            <v>160</v>
          </cell>
        </row>
        <row r="18">
          <cell r="E18">
            <v>160</v>
          </cell>
        </row>
        <row r="19">
          <cell r="E19">
            <v>160</v>
          </cell>
        </row>
        <row r="20">
          <cell r="E20">
            <v>160</v>
          </cell>
        </row>
        <row r="21">
          <cell r="E21">
            <v>160</v>
          </cell>
        </row>
        <row r="22">
          <cell r="E22">
            <v>160</v>
          </cell>
        </row>
        <row r="23">
          <cell r="E23">
            <v>160</v>
          </cell>
        </row>
        <row r="24">
          <cell r="E24">
            <v>160</v>
          </cell>
        </row>
        <row r="25">
          <cell r="E25">
            <v>160</v>
          </cell>
        </row>
        <row r="26">
          <cell r="E26">
            <v>160</v>
          </cell>
        </row>
        <row r="27">
          <cell r="E27">
            <v>160</v>
          </cell>
        </row>
        <row r="28">
          <cell r="E28">
            <v>160</v>
          </cell>
        </row>
        <row r="29">
          <cell r="E29">
            <v>160</v>
          </cell>
        </row>
        <row r="30">
          <cell r="E30">
            <v>160</v>
          </cell>
        </row>
        <row r="31">
          <cell r="E31">
            <v>145</v>
          </cell>
        </row>
        <row r="32">
          <cell r="E32">
            <v>160</v>
          </cell>
        </row>
        <row r="33">
          <cell r="E33">
            <v>160</v>
          </cell>
        </row>
        <row r="34">
          <cell r="E34">
            <v>160</v>
          </cell>
        </row>
        <row r="35">
          <cell r="E35">
            <v>160</v>
          </cell>
        </row>
        <row r="36">
          <cell r="E36">
            <v>160</v>
          </cell>
        </row>
        <row r="37">
          <cell r="E37">
            <v>160</v>
          </cell>
        </row>
        <row r="38">
          <cell r="E38">
            <v>160</v>
          </cell>
        </row>
        <row r="39">
          <cell r="E39">
            <v>160</v>
          </cell>
        </row>
        <row r="40">
          <cell r="E40">
            <v>160</v>
          </cell>
        </row>
        <row r="41">
          <cell r="E41">
            <v>145</v>
          </cell>
        </row>
        <row r="42">
          <cell r="E42">
            <v>160</v>
          </cell>
        </row>
        <row r="43">
          <cell r="E43">
            <v>160</v>
          </cell>
        </row>
        <row r="44">
          <cell r="E44">
            <v>160</v>
          </cell>
        </row>
        <row r="45">
          <cell r="E45">
            <v>160</v>
          </cell>
        </row>
        <row r="46">
          <cell r="E46">
            <v>160</v>
          </cell>
        </row>
        <row r="47">
          <cell r="E47">
            <v>160</v>
          </cell>
        </row>
        <row r="48">
          <cell r="E48">
            <v>160</v>
          </cell>
        </row>
        <row r="49">
          <cell r="E49">
            <v>160</v>
          </cell>
        </row>
        <row r="50">
          <cell r="E50">
            <v>160</v>
          </cell>
        </row>
        <row r="51">
          <cell r="E51">
            <v>160</v>
          </cell>
        </row>
        <row r="52">
          <cell r="E52">
            <v>160</v>
          </cell>
        </row>
        <row r="53">
          <cell r="E53">
            <v>160</v>
          </cell>
        </row>
        <row r="54">
          <cell r="E54">
            <v>160</v>
          </cell>
        </row>
        <row r="55">
          <cell r="E55">
            <v>160</v>
          </cell>
        </row>
        <row r="56">
          <cell r="E56">
            <v>160</v>
          </cell>
        </row>
        <row r="57">
          <cell r="E57">
            <v>160</v>
          </cell>
        </row>
        <row r="58">
          <cell r="E58">
            <v>160</v>
          </cell>
        </row>
        <row r="59">
          <cell r="E59">
            <v>160</v>
          </cell>
        </row>
        <row r="60">
          <cell r="E60">
            <v>160</v>
          </cell>
        </row>
        <row r="61">
          <cell r="E61">
            <v>160</v>
          </cell>
        </row>
        <row r="62">
          <cell r="E62">
            <v>160</v>
          </cell>
        </row>
        <row r="63">
          <cell r="E63">
            <v>160</v>
          </cell>
        </row>
        <row r="64">
          <cell r="E64">
            <v>160</v>
          </cell>
        </row>
        <row r="65">
          <cell r="E65">
            <v>160</v>
          </cell>
        </row>
        <row r="66">
          <cell r="E66">
            <v>160</v>
          </cell>
        </row>
        <row r="67">
          <cell r="E67">
            <v>160</v>
          </cell>
        </row>
        <row r="68">
          <cell r="E68">
            <v>160</v>
          </cell>
        </row>
        <row r="69">
          <cell r="E69">
            <v>135</v>
          </cell>
        </row>
        <row r="70">
          <cell r="E70">
            <v>160</v>
          </cell>
        </row>
        <row r="71">
          <cell r="E71">
            <v>160</v>
          </cell>
        </row>
        <row r="72">
          <cell r="E72">
            <v>160</v>
          </cell>
        </row>
        <row r="73">
          <cell r="E73">
            <v>160</v>
          </cell>
        </row>
        <row r="74">
          <cell r="E74">
            <v>160</v>
          </cell>
        </row>
        <row r="75">
          <cell r="E75">
            <v>105</v>
          </cell>
        </row>
        <row r="76">
          <cell r="E76">
            <v>160</v>
          </cell>
        </row>
        <row r="77">
          <cell r="E77">
            <v>135</v>
          </cell>
        </row>
        <row r="78">
          <cell r="E78">
            <v>160</v>
          </cell>
        </row>
        <row r="79">
          <cell r="E79">
            <v>135</v>
          </cell>
        </row>
        <row r="80">
          <cell r="E80">
            <v>160</v>
          </cell>
        </row>
        <row r="81">
          <cell r="E81">
            <v>160</v>
          </cell>
        </row>
        <row r="82">
          <cell r="E82">
            <v>160</v>
          </cell>
        </row>
        <row r="83">
          <cell r="E83">
            <v>160</v>
          </cell>
        </row>
        <row r="84">
          <cell r="E84">
            <v>160</v>
          </cell>
        </row>
        <row r="85">
          <cell r="E85">
            <v>160</v>
          </cell>
        </row>
        <row r="86">
          <cell r="E86">
            <v>160</v>
          </cell>
        </row>
        <row r="87">
          <cell r="E87">
            <v>160</v>
          </cell>
        </row>
        <row r="88">
          <cell r="E88">
            <v>160</v>
          </cell>
        </row>
        <row r="89">
          <cell r="E89">
            <v>160</v>
          </cell>
        </row>
        <row r="90">
          <cell r="E90">
            <v>160</v>
          </cell>
        </row>
        <row r="91">
          <cell r="E91">
            <v>160</v>
          </cell>
        </row>
        <row r="92">
          <cell r="E92">
            <v>145</v>
          </cell>
        </row>
        <row r="93">
          <cell r="E93">
            <v>160</v>
          </cell>
        </row>
        <row r="94">
          <cell r="E94">
            <v>160</v>
          </cell>
        </row>
        <row r="95">
          <cell r="E95">
            <v>160</v>
          </cell>
        </row>
        <row r="96">
          <cell r="E96">
            <v>160</v>
          </cell>
        </row>
        <row r="97">
          <cell r="E97">
            <v>160</v>
          </cell>
        </row>
        <row r="98">
          <cell r="E98">
            <v>160</v>
          </cell>
        </row>
        <row r="99">
          <cell r="E99">
            <v>160</v>
          </cell>
        </row>
        <row r="100">
          <cell r="E100">
            <v>160</v>
          </cell>
        </row>
        <row r="101">
          <cell r="E101">
            <v>160</v>
          </cell>
        </row>
        <row r="102">
          <cell r="E102">
            <v>160</v>
          </cell>
        </row>
        <row r="103">
          <cell r="E103">
            <v>160</v>
          </cell>
        </row>
        <row r="104">
          <cell r="E104">
            <v>160</v>
          </cell>
        </row>
        <row r="105">
          <cell r="E105">
            <v>135</v>
          </cell>
        </row>
        <row r="106">
          <cell r="E106">
            <v>160</v>
          </cell>
        </row>
        <row r="107">
          <cell r="E107">
            <v>130</v>
          </cell>
        </row>
        <row r="108">
          <cell r="E108">
            <v>160</v>
          </cell>
        </row>
        <row r="109">
          <cell r="E109">
            <v>160</v>
          </cell>
        </row>
        <row r="110">
          <cell r="E110">
            <v>160</v>
          </cell>
        </row>
        <row r="111">
          <cell r="E111">
            <v>160</v>
          </cell>
        </row>
        <row r="112">
          <cell r="E112">
            <v>160</v>
          </cell>
        </row>
        <row r="113">
          <cell r="E113">
            <v>160</v>
          </cell>
        </row>
        <row r="114">
          <cell r="E114">
            <v>160</v>
          </cell>
        </row>
        <row r="115">
          <cell r="E115">
            <v>160</v>
          </cell>
        </row>
        <row r="116">
          <cell r="E116">
            <v>160</v>
          </cell>
        </row>
        <row r="117">
          <cell r="E117">
            <v>160</v>
          </cell>
        </row>
        <row r="118">
          <cell r="E118">
            <v>160</v>
          </cell>
        </row>
        <row r="119">
          <cell r="E119">
            <v>160</v>
          </cell>
        </row>
        <row r="120">
          <cell r="E120">
            <v>160</v>
          </cell>
        </row>
        <row r="121">
          <cell r="E121">
            <v>160</v>
          </cell>
        </row>
        <row r="122">
          <cell r="E122">
            <v>160</v>
          </cell>
        </row>
        <row r="123">
          <cell r="E123">
            <v>160</v>
          </cell>
        </row>
        <row r="124">
          <cell r="E124">
            <v>160</v>
          </cell>
        </row>
        <row r="125">
          <cell r="E125">
            <v>160</v>
          </cell>
        </row>
        <row r="126">
          <cell r="E126">
            <v>160</v>
          </cell>
        </row>
        <row r="127">
          <cell r="E127">
            <v>160</v>
          </cell>
        </row>
        <row r="128">
          <cell r="E128">
            <v>160</v>
          </cell>
        </row>
        <row r="129">
          <cell r="E129">
            <v>160</v>
          </cell>
        </row>
        <row r="130">
          <cell r="E130">
            <v>160</v>
          </cell>
        </row>
        <row r="131">
          <cell r="E131">
            <v>160</v>
          </cell>
        </row>
        <row r="132">
          <cell r="E132">
            <v>160</v>
          </cell>
        </row>
        <row r="133">
          <cell r="E133">
            <v>160</v>
          </cell>
        </row>
        <row r="134">
          <cell r="E134">
            <v>160</v>
          </cell>
        </row>
        <row r="135">
          <cell r="E135">
            <v>160</v>
          </cell>
        </row>
        <row r="136">
          <cell r="E136">
            <v>160</v>
          </cell>
        </row>
        <row r="137">
          <cell r="E137">
            <v>160</v>
          </cell>
        </row>
        <row r="138">
          <cell r="E138">
            <v>160</v>
          </cell>
        </row>
        <row r="139">
          <cell r="E139">
            <v>160</v>
          </cell>
        </row>
        <row r="140">
          <cell r="E140">
            <v>160</v>
          </cell>
        </row>
        <row r="141">
          <cell r="E141">
            <v>160</v>
          </cell>
        </row>
        <row r="142">
          <cell r="E142">
            <v>160</v>
          </cell>
        </row>
        <row r="143">
          <cell r="E143">
            <v>160</v>
          </cell>
        </row>
        <row r="144">
          <cell r="E144">
            <v>160</v>
          </cell>
        </row>
        <row r="145">
          <cell r="E145">
            <v>160</v>
          </cell>
        </row>
        <row r="146">
          <cell r="E146">
            <v>160</v>
          </cell>
        </row>
        <row r="147">
          <cell r="E147">
            <v>160</v>
          </cell>
        </row>
        <row r="148">
          <cell r="E148">
            <v>160</v>
          </cell>
        </row>
        <row r="149">
          <cell r="E149">
            <v>160</v>
          </cell>
        </row>
        <row r="150">
          <cell r="E150">
            <v>160</v>
          </cell>
        </row>
        <row r="151">
          <cell r="E151">
            <v>160</v>
          </cell>
        </row>
        <row r="152">
          <cell r="E152">
            <v>160</v>
          </cell>
        </row>
        <row r="153">
          <cell r="E153">
            <v>160</v>
          </cell>
        </row>
        <row r="154">
          <cell r="E154">
            <v>160</v>
          </cell>
        </row>
        <row r="155">
          <cell r="E155">
            <v>160</v>
          </cell>
        </row>
        <row r="156">
          <cell r="E156">
            <v>160</v>
          </cell>
        </row>
        <row r="157">
          <cell r="E157">
            <v>160</v>
          </cell>
        </row>
        <row r="158">
          <cell r="E158">
            <v>160</v>
          </cell>
        </row>
        <row r="159">
          <cell r="E159">
            <v>160</v>
          </cell>
        </row>
        <row r="160">
          <cell r="E160">
            <v>160</v>
          </cell>
        </row>
        <row r="161">
          <cell r="E161">
            <v>160</v>
          </cell>
        </row>
        <row r="162">
          <cell r="E162">
            <v>160</v>
          </cell>
        </row>
        <row r="163">
          <cell r="E163">
            <v>160</v>
          </cell>
        </row>
        <row r="164">
          <cell r="E164">
            <v>160</v>
          </cell>
        </row>
        <row r="165">
          <cell r="E165">
            <v>160</v>
          </cell>
        </row>
        <row r="166">
          <cell r="E166">
            <v>160</v>
          </cell>
        </row>
        <row r="167">
          <cell r="E167">
            <v>160</v>
          </cell>
        </row>
        <row r="168">
          <cell r="E168">
            <v>160</v>
          </cell>
        </row>
        <row r="169">
          <cell r="E169">
            <v>160</v>
          </cell>
        </row>
        <row r="170">
          <cell r="E170">
            <v>160</v>
          </cell>
        </row>
        <row r="171">
          <cell r="E171">
            <v>160</v>
          </cell>
        </row>
        <row r="172">
          <cell r="E172">
            <v>160</v>
          </cell>
        </row>
        <row r="173">
          <cell r="E173">
            <v>160</v>
          </cell>
        </row>
        <row r="174">
          <cell r="E174">
            <v>160</v>
          </cell>
        </row>
        <row r="175">
          <cell r="E175">
            <v>160</v>
          </cell>
        </row>
        <row r="176">
          <cell r="E176">
            <v>160</v>
          </cell>
        </row>
        <row r="177">
          <cell r="E177">
            <v>160</v>
          </cell>
        </row>
        <row r="178">
          <cell r="E178">
            <v>160</v>
          </cell>
        </row>
        <row r="179">
          <cell r="E179">
            <v>160</v>
          </cell>
        </row>
        <row r="180">
          <cell r="E180">
            <v>160</v>
          </cell>
        </row>
        <row r="181">
          <cell r="E181">
            <v>160</v>
          </cell>
        </row>
        <row r="182">
          <cell r="E182">
            <v>160</v>
          </cell>
        </row>
        <row r="183">
          <cell r="E183">
            <v>160</v>
          </cell>
        </row>
        <row r="184">
          <cell r="E184">
            <v>135</v>
          </cell>
        </row>
        <row r="185">
          <cell r="E185">
            <v>130</v>
          </cell>
        </row>
        <row r="186">
          <cell r="E186">
            <v>160</v>
          </cell>
        </row>
        <row r="187">
          <cell r="E187">
            <v>160</v>
          </cell>
        </row>
        <row r="188">
          <cell r="E188">
            <v>160</v>
          </cell>
        </row>
        <row r="189">
          <cell r="E189">
            <v>160</v>
          </cell>
        </row>
        <row r="190">
          <cell r="E190">
            <v>160</v>
          </cell>
        </row>
        <row r="191">
          <cell r="E191">
            <v>160</v>
          </cell>
        </row>
        <row r="192">
          <cell r="E192">
            <v>160</v>
          </cell>
        </row>
        <row r="193">
          <cell r="E193">
            <v>160</v>
          </cell>
        </row>
        <row r="194">
          <cell r="E194">
            <v>160</v>
          </cell>
        </row>
        <row r="195">
          <cell r="E195">
            <v>160</v>
          </cell>
        </row>
        <row r="196">
          <cell r="E196">
            <v>160</v>
          </cell>
        </row>
        <row r="197">
          <cell r="E197">
            <v>160</v>
          </cell>
        </row>
        <row r="198">
          <cell r="E198">
            <v>160</v>
          </cell>
        </row>
        <row r="199">
          <cell r="E199">
            <v>160</v>
          </cell>
        </row>
        <row r="200">
          <cell r="E200">
            <v>160</v>
          </cell>
        </row>
        <row r="201">
          <cell r="E201">
            <v>160</v>
          </cell>
        </row>
        <row r="202">
          <cell r="E202">
            <v>160</v>
          </cell>
        </row>
        <row r="203">
          <cell r="E203">
            <v>160</v>
          </cell>
        </row>
        <row r="204">
          <cell r="E204">
            <v>130</v>
          </cell>
        </row>
        <row r="205">
          <cell r="E205">
            <v>0</v>
          </cell>
        </row>
        <row r="206">
          <cell r="E206">
            <v>155</v>
          </cell>
        </row>
        <row r="207">
          <cell r="E207">
            <v>160</v>
          </cell>
        </row>
        <row r="208">
          <cell r="E208">
            <v>135</v>
          </cell>
        </row>
        <row r="209">
          <cell r="E209">
            <v>160</v>
          </cell>
        </row>
        <row r="210">
          <cell r="E210">
            <v>160</v>
          </cell>
        </row>
        <row r="211">
          <cell r="E211">
            <v>160</v>
          </cell>
        </row>
        <row r="212">
          <cell r="E212">
            <v>160</v>
          </cell>
        </row>
        <row r="213">
          <cell r="E213">
            <v>30</v>
          </cell>
        </row>
        <row r="214">
          <cell r="E214">
            <v>160</v>
          </cell>
        </row>
        <row r="215">
          <cell r="E215">
            <v>160</v>
          </cell>
        </row>
        <row r="216">
          <cell r="E216">
            <v>160</v>
          </cell>
        </row>
        <row r="217">
          <cell r="E217">
            <v>160</v>
          </cell>
        </row>
        <row r="218">
          <cell r="E218">
            <v>160</v>
          </cell>
        </row>
        <row r="219">
          <cell r="E219">
            <v>160</v>
          </cell>
        </row>
        <row r="220">
          <cell r="E220">
            <v>160</v>
          </cell>
        </row>
        <row r="221">
          <cell r="E221">
            <v>160</v>
          </cell>
        </row>
        <row r="222">
          <cell r="E222">
            <v>160</v>
          </cell>
        </row>
        <row r="223">
          <cell r="E223">
            <v>160</v>
          </cell>
        </row>
        <row r="224">
          <cell r="E224">
            <v>160</v>
          </cell>
        </row>
        <row r="225">
          <cell r="E225">
            <v>160</v>
          </cell>
        </row>
        <row r="226">
          <cell r="E226">
            <v>160</v>
          </cell>
        </row>
        <row r="227">
          <cell r="E227">
            <v>160</v>
          </cell>
        </row>
        <row r="228">
          <cell r="E228">
            <v>160</v>
          </cell>
        </row>
        <row r="229">
          <cell r="E229">
            <v>160</v>
          </cell>
        </row>
        <row r="230">
          <cell r="E230">
            <v>160</v>
          </cell>
        </row>
        <row r="231">
          <cell r="E231">
            <v>155</v>
          </cell>
        </row>
        <row r="232">
          <cell r="E232">
            <v>160</v>
          </cell>
        </row>
        <row r="233">
          <cell r="E233">
            <v>160</v>
          </cell>
        </row>
        <row r="234">
          <cell r="E234">
            <v>160</v>
          </cell>
        </row>
        <row r="235">
          <cell r="E235">
            <v>135</v>
          </cell>
        </row>
        <row r="236">
          <cell r="E236">
            <v>105</v>
          </cell>
        </row>
        <row r="237">
          <cell r="E237">
            <v>160</v>
          </cell>
        </row>
        <row r="238">
          <cell r="E238">
            <v>135</v>
          </cell>
        </row>
        <row r="239">
          <cell r="E239">
            <v>85</v>
          </cell>
        </row>
        <row r="240">
          <cell r="E240">
            <v>160</v>
          </cell>
        </row>
        <row r="241">
          <cell r="E241">
            <v>160</v>
          </cell>
        </row>
        <row r="242">
          <cell r="E242">
            <v>160</v>
          </cell>
        </row>
        <row r="243">
          <cell r="E243">
            <v>160</v>
          </cell>
        </row>
        <row r="244">
          <cell r="E244">
            <v>160</v>
          </cell>
        </row>
        <row r="245">
          <cell r="E245">
            <v>160</v>
          </cell>
        </row>
        <row r="246">
          <cell r="E246">
            <v>160</v>
          </cell>
        </row>
        <row r="247">
          <cell r="E247">
            <v>160</v>
          </cell>
        </row>
        <row r="248">
          <cell r="E248">
            <v>160</v>
          </cell>
        </row>
        <row r="249">
          <cell r="E249">
            <v>160</v>
          </cell>
        </row>
        <row r="250">
          <cell r="E250">
            <v>135</v>
          </cell>
        </row>
        <row r="251">
          <cell r="E251">
            <v>115</v>
          </cell>
        </row>
        <row r="252">
          <cell r="E252">
            <v>160</v>
          </cell>
        </row>
        <row r="253">
          <cell r="E253">
            <v>160</v>
          </cell>
        </row>
        <row r="254">
          <cell r="E254">
            <v>160</v>
          </cell>
        </row>
        <row r="255">
          <cell r="E255">
            <v>160</v>
          </cell>
        </row>
        <row r="256">
          <cell r="E256">
            <v>160</v>
          </cell>
        </row>
        <row r="257">
          <cell r="E257">
            <v>160</v>
          </cell>
        </row>
        <row r="258">
          <cell r="E258">
            <v>160</v>
          </cell>
        </row>
        <row r="259">
          <cell r="E259">
            <v>160</v>
          </cell>
        </row>
        <row r="260">
          <cell r="E260">
            <v>160</v>
          </cell>
        </row>
        <row r="261">
          <cell r="E261">
            <v>160</v>
          </cell>
        </row>
        <row r="262">
          <cell r="E262">
            <v>160</v>
          </cell>
        </row>
        <row r="263">
          <cell r="E263">
            <v>160</v>
          </cell>
        </row>
        <row r="264">
          <cell r="E264">
            <v>160</v>
          </cell>
        </row>
        <row r="265">
          <cell r="E265">
            <v>160</v>
          </cell>
        </row>
        <row r="266">
          <cell r="E266">
            <v>160</v>
          </cell>
        </row>
        <row r="267">
          <cell r="E267">
            <v>135</v>
          </cell>
        </row>
        <row r="268">
          <cell r="E268">
            <v>160</v>
          </cell>
        </row>
        <row r="269">
          <cell r="E269">
            <v>160</v>
          </cell>
        </row>
        <row r="270">
          <cell r="E270">
            <v>160</v>
          </cell>
        </row>
        <row r="271">
          <cell r="E271">
            <v>160</v>
          </cell>
        </row>
        <row r="272">
          <cell r="E272">
            <v>160</v>
          </cell>
        </row>
        <row r="273">
          <cell r="E273">
            <v>160</v>
          </cell>
        </row>
        <row r="274">
          <cell r="E274">
            <v>160</v>
          </cell>
        </row>
        <row r="275">
          <cell r="E275">
            <v>160</v>
          </cell>
        </row>
        <row r="276">
          <cell r="E276">
            <v>160</v>
          </cell>
        </row>
        <row r="277">
          <cell r="E277">
            <v>160</v>
          </cell>
        </row>
        <row r="278">
          <cell r="E278">
            <v>30</v>
          </cell>
        </row>
        <row r="279">
          <cell r="E279">
            <v>160</v>
          </cell>
        </row>
        <row r="280">
          <cell r="E280">
            <v>160</v>
          </cell>
        </row>
        <row r="281">
          <cell r="E281">
            <v>160</v>
          </cell>
        </row>
        <row r="282">
          <cell r="E282">
            <v>160</v>
          </cell>
        </row>
        <row r="283">
          <cell r="E283">
            <v>160</v>
          </cell>
        </row>
        <row r="284">
          <cell r="E284">
            <v>160</v>
          </cell>
        </row>
        <row r="285">
          <cell r="E285">
            <v>160</v>
          </cell>
        </row>
        <row r="286">
          <cell r="E286">
            <v>160</v>
          </cell>
        </row>
        <row r="287">
          <cell r="E287">
            <v>160</v>
          </cell>
        </row>
        <row r="288">
          <cell r="E288">
            <v>160</v>
          </cell>
        </row>
        <row r="289">
          <cell r="E289">
            <v>160</v>
          </cell>
        </row>
        <row r="290">
          <cell r="E290">
            <v>160</v>
          </cell>
        </row>
        <row r="291">
          <cell r="E291">
            <v>160</v>
          </cell>
        </row>
        <row r="292">
          <cell r="E292">
            <v>160</v>
          </cell>
        </row>
        <row r="293">
          <cell r="E293">
            <v>160</v>
          </cell>
        </row>
        <row r="294">
          <cell r="E294">
            <v>160</v>
          </cell>
        </row>
        <row r="295">
          <cell r="E295">
            <v>160</v>
          </cell>
        </row>
        <row r="296">
          <cell r="E296">
            <v>160</v>
          </cell>
        </row>
        <row r="297">
          <cell r="E297">
            <v>160</v>
          </cell>
        </row>
        <row r="298">
          <cell r="E298">
            <v>160</v>
          </cell>
        </row>
        <row r="299">
          <cell r="E299">
            <v>160</v>
          </cell>
        </row>
        <row r="300">
          <cell r="E300">
            <v>160</v>
          </cell>
        </row>
        <row r="301">
          <cell r="E301">
            <v>160</v>
          </cell>
        </row>
        <row r="302">
          <cell r="E302">
            <v>160</v>
          </cell>
        </row>
        <row r="303">
          <cell r="E303">
            <v>160</v>
          </cell>
        </row>
        <row r="304">
          <cell r="E304">
            <v>160</v>
          </cell>
        </row>
        <row r="305">
          <cell r="E305">
            <v>160</v>
          </cell>
        </row>
        <row r="306">
          <cell r="E306">
            <v>0</v>
          </cell>
        </row>
        <row r="307">
          <cell r="E307">
            <v>160</v>
          </cell>
        </row>
        <row r="308">
          <cell r="E308">
            <v>160</v>
          </cell>
        </row>
        <row r="309">
          <cell r="E309">
            <v>160</v>
          </cell>
        </row>
        <row r="310">
          <cell r="E310">
            <v>160</v>
          </cell>
        </row>
        <row r="311">
          <cell r="E311">
            <v>160</v>
          </cell>
        </row>
        <row r="312">
          <cell r="E312">
            <v>160</v>
          </cell>
        </row>
        <row r="313">
          <cell r="E313">
            <v>160</v>
          </cell>
        </row>
        <row r="314">
          <cell r="E314">
            <v>160</v>
          </cell>
        </row>
        <row r="315">
          <cell r="E315">
            <v>160</v>
          </cell>
        </row>
        <row r="316">
          <cell r="E316">
            <v>160</v>
          </cell>
        </row>
        <row r="317">
          <cell r="E317">
            <v>160</v>
          </cell>
        </row>
        <row r="318">
          <cell r="E318">
            <v>160</v>
          </cell>
        </row>
        <row r="319">
          <cell r="E319">
            <v>160</v>
          </cell>
        </row>
        <row r="320">
          <cell r="E320">
            <v>160</v>
          </cell>
        </row>
        <row r="321">
          <cell r="E321">
            <v>160</v>
          </cell>
        </row>
        <row r="322">
          <cell r="E322">
            <v>160</v>
          </cell>
        </row>
        <row r="323">
          <cell r="E323">
            <v>160</v>
          </cell>
        </row>
        <row r="324">
          <cell r="E324">
            <v>160</v>
          </cell>
        </row>
        <row r="325">
          <cell r="E325">
            <v>160</v>
          </cell>
        </row>
        <row r="326">
          <cell r="E326">
            <v>160</v>
          </cell>
        </row>
        <row r="327">
          <cell r="E327">
            <v>160</v>
          </cell>
        </row>
        <row r="328">
          <cell r="E328">
            <v>160</v>
          </cell>
        </row>
        <row r="329">
          <cell r="E329">
            <v>160</v>
          </cell>
        </row>
        <row r="330">
          <cell r="E330">
            <v>160</v>
          </cell>
        </row>
        <row r="331">
          <cell r="E331">
            <v>160</v>
          </cell>
        </row>
        <row r="332">
          <cell r="E332">
            <v>160</v>
          </cell>
        </row>
        <row r="333">
          <cell r="E333">
            <v>160</v>
          </cell>
        </row>
        <row r="334">
          <cell r="E334">
            <v>160</v>
          </cell>
        </row>
        <row r="335">
          <cell r="E335">
            <v>160</v>
          </cell>
        </row>
        <row r="336">
          <cell r="E336">
            <v>130</v>
          </cell>
        </row>
        <row r="337">
          <cell r="E337">
            <v>145</v>
          </cell>
        </row>
        <row r="338">
          <cell r="E338">
            <v>160</v>
          </cell>
        </row>
        <row r="339">
          <cell r="E339">
            <v>160</v>
          </cell>
        </row>
        <row r="340">
          <cell r="E340">
            <v>160</v>
          </cell>
        </row>
        <row r="341">
          <cell r="E341">
            <v>160</v>
          </cell>
        </row>
        <row r="342">
          <cell r="E342">
            <v>160</v>
          </cell>
        </row>
        <row r="343">
          <cell r="E343">
            <v>160</v>
          </cell>
        </row>
        <row r="344">
          <cell r="E344">
            <v>160</v>
          </cell>
        </row>
        <row r="345">
          <cell r="E345">
            <v>160</v>
          </cell>
        </row>
        <row r="346">
          <cell r="E346">
            <v>160</v>
          </cell>
        </row>
        <row r="347">
          <cell r="E347">
            <v>160</v>
          </cell>
        </row>
        <row r="348">
          <cell r="E348">
            <v>160</v>
          </cell>
        </row>
        <row r="349">
          <cell r="E349">
            <v>160</v>
          </cell>
        </row>
        <row r="350">
          <cell r="E350">
            <v>160</v>
          </cell>
        </row>
        <row r="351">
          <cell r="E351">
            <v>160</v>
          </cell>
        </row>
        <row r="352">
          <cell r="E352">
            <v>160</v>
          </cell>
        </row>
        <row r="353">
          <cell r="E353">
            <v>160</v>
          </cell>
        </row>
        <row r="354">
          <cell r="E354">
            <v>160</v>
          </cell>
        </row>
        <row r="355">
          <cell r="E355">
            <v>160</v>
          </cell>
        </row>
        <row r="356">
          <cell r="E356">
            <v>160</v>
          </cell>
        </row>
        <row r="357">
          <cell r="E357">
            <v>160</v>
          </cell>
        </row>
        <row r="358">
          <cell r="E358">
            <v>160</v>
          </cell>
        </row>
        <row r="359">
          <cell r="E359">
            <v>160</v>
          </cell>
        </row>
        <row r="360">
          <cell r="E360">
            <v>160</v>
          </cell>
        </row>
        <row r="361">
          <cell r="E361">
            <v>160</v>
          </cell>
        </row>
        <row r="362">
          <cell r="E362">
            <v>160</v>
          </cell>
        </row>
        <row r="363">
          <cell r="E363">
            <v>160</v>
          </cell>
        </row>
        <row r="364">
          <cell r="E364">
            <v>160</v>
          </cell>
        </row>
        <row r="365">
          <cell r="E365">
            <v>85</v>
          </cell>
        </row>
        <row r="366">
          <cell r="E366">
            <v>160</v>
          </cell>
        </row>
        <row r="367">
          <cell r="E367">
            <v>160</v>
          </cell>
        </row>
        <row r="368">
          <cell r="E368">
            <v>160</v>
          </cell>
        </row>
        <row r="369">
          <cell r="E369">
            <v>160</v>
          </cell>
        </row>
        <row r="370">
          <cell r="E370">
            <v>160</v>
          </cell>
        </row>
        <row r="371">
          <cell r="E371">
            <v>160</v>
          </cell>
        </row>
        <row r="372">
          <cell r="E372">
            <v>160</v>
          </cell>
        </row>
        <row r="373">
          <cell r="E373">
            <v>160</v>
          </cell>
        </row>
        <row r="374">
          <cell r="E374">
            <v>130</v>
          </cell>
        </row>
        <row r="375">
          <cell r="E375">
            <v>160</v>
          </cell>
        </row>
        <row r="376">
          <cell r="E376">
            <v>160</v>
          </cell>
        </row>
        <row r="377">
          <cell r="E377">
            <v>130</v>
          </cell>
        </row>
        <row r="378">
          <cell r="E378">
            <v>160</v>
          </cell>
        </row>
        <row r="379">
          <cell r="E379">
            <v>160</v>
          </cell>
        </row>
        <row r="380">
          <cell r="E380">
            <v>160</v>
          </cell>
        </row>
        <row r="381">
          <cell r="E381">
            <v>160</v>
          </cell>
        </row>
        <row r="382">
          <cell r="E382">
            <v>160</v>
          </cell>
        </row>
        <row r="383">
          <cell r="E383">
            <v>160</v>
          </cell>
        </row>
        <row r="384">
          <cell r="E384">
            <v>160</v>
          </cell>
        </row>
        <row r="385">
          <cell r="E385">
            <v>160</v>
          </cell>
        </row>
        <row r="386">
          <cell r="E386">
            <v>160</v>
          </cell>
        </row>
        <row r="387">
          <cell r="E387">
            <v>160</v>
          </cell>
        </row>
        <row r="388">
          <cell r="E388">
            <v>160</v>
          </cell>
        </row>
        <row r="389">
          <cell r="E389">
            <v>160</v>
          </cell>
        </row>
        <row r="390">
          <cell r="E390">
            <v>160</v>
          </cell>
        </row>
        <row r="391">
          <cell r="E391">
            <v>160</v>
          </cell>
        </row>
        <row r="392">
          <cell r="E392">
            <v>160</v>
          </cell>
        </row>
        <row r="393">
          <cell r="E393">
            <v>160</v>
          </cell>
        </row>
        <row r="394">
          <cell r="E394">
            <v>160</v>
          </cell>
        </row>
        <row r="395">
          <cell r="E395">
            <v>160</v>
          </cell>
        </row>
        <row r="396">
          <cell r="E396">
            <v>160</v>
          </cell>
        </row>
        <row r="397">
          <cell r="E397">
            <v>160</v>
          </cell>
        </row>
        <row r="398">
          <cell r="E398">
            <v>160</v>
          </cell>
        </row>
        <row r="399">
          <cell r="E399">
            <v>160</v>
          </cell>
        </row>
        <row r="400">
          <cell r="E400">
            <v>160</v>
          </cell>
        </row>
        <row r="401">
          <cell r="E401">
            <v>160</v>
          </cell>
        </row>
        <row r="402">
          <cell r="E402">
            <v>160</v>
          </cell>
        </row>
        <row r="403">
          <cell r="E403">
            <v>160</v>
          </cell>
        </row>
        <row r="404">
          <cell r="E404">
            <v>160</v>
          </cell>
        </row>
        <row r="405">
          <cell r="E405">
            <v>160</v>
          </cell>
        </row>
        <row r="406">
          <cell r="E406">
            <v>160</v>
          </cell>
        </row>
        <row r="407">
          <cell r="E407">
            <v>160</v>
          </cell>
        </row>
        <row r="408">
          <cell r="E408">
            <v>160</v>
          </cell>
        </row>
        <row r="409">
          <cell r="E409">
            <v>160</v>
          </cell>
        </row>
        <row r="410">
          <cell r="E410">
            <v>160</v>
          </cell>
        </row>
        <row r="411">
          <cell r="E411">
            <v>160</v>
          </cell>
        </row>
        <row r="412">
          <cell r="E412">
            <v>160</v>
          </cell>
        </row>
        <row r="413">
          <cell r="E413">
            <v>160</v>
          </cell>
        </row>
        <row r="414">
          <cell r="E414">
            <v>160</v>
          </cell>
        </row>
        <row r="415">
          <cell r="E415">
            <v>160</v>
          </cell>
        </row>
        <row r="416">
          <cell r="E416">
            <v>160</v>
          </cell>
        </row>
        <row r="417">
          <cell r="E417">
            <v>160</v>
          </cell>
        </row>
        <row r="418">
          <cell r="E418">
            <v>160</v>
          </cell>
        </row>
        <row r="419">
          <cell r="E419">
            <v>160</v>
          </cell>
        </row>
        <row r="420">
          <cell r="E420">
            <v>160</v>
          </cell>
        </row>
        <row r="421">
          <cell r="E421">
            <v>160</v>
          </cell>
        </row>
        <row r="422">
          <cell r="E422">
            <v>160</v>
          </cell>
        </row>
        <row r="423">
          <cell r="E423">
            <v>160</v>
          </cell>
        </row>
        <row r="424">
          <cell r="E424">
            <v>160</v>
          </cell>
        </row>
        <row r="425">
          <cell r="E425">
            <v>160</v>
          </cell>
        </row>
        <row r="426">
          <cell r="E426">
            <v>160</v>
          </cell>
        </row>
        <row r="427">
          <cell r="E427">
            <v>160</v>
          </cell>
        </row>
        <row r="428">
          <cell r="E428">
            <v>160</v>
          </cell>
        </row>
        <row r="429">
          <cell r="E429">
            <v>160</v>
          </cell>
        </row>
        <row r="430">
          <cell r="E430">
            <v>160</v>
          </cell>
        </row>
        <row r="431">
          <cell r="E431">
            <v>160</v>
          </cell>
        </row>
        <row r="432">
          <cell r="E432">
            <v>160</v>
          </cell>
        </row>
        <row r="433">
          <cell r="E433">
            <v>160</v>
          </cell>
        </row>
        <row r="434">
          <cell r="E434">
            <v>145</v>
          </cell>
        </row>
        <row r="435">
          <cell r="E435">
            <v>140</v>
          </cell>
        </row>
        <row r="436">
          <cell r="E436">
            <v>160</v>
          </cell>
        </row>
        <row r="437">
          <cell r="E437">
            <v>160</v>
          </cell>
        </row>
        <row r="438">
          <cell r="E438">
            <v>160</v>
          </cell>
        </row>
        <row r="439">
          <cell r="E439">
            <v>160</v>
          </cell>
        </row>
        <row r="440">
          <cell r="E440">
            <v>160</v>
          </cell>
        </row>
        <row r="441">
          <cell r="E441">
            <v>160</v>
          </cell>
        </row>
        <row r="442">
          <cell r="E442">
            <v>160</v>
          </cell>
        </row>
        <row r="443">
          <cell r="E443">
            <v>160</v>
          </cell>
        </row>
        <row r="444">
          <cell r="E444">
            <v>160</v>
          </cell>
        </row>
        <row r="445">
          <cell r="E445">
            <v>160</v>
          </cell>
        </row>
        <row r="446">
          <cell r="E446">
            <v>160</v>
          </cell>
        </row>
        <row r="447">
          <cell r="E447">
            <v>160</v>
          </cell>
        </row>
        <row r="448">
          <cell r="E448">
            <v>160</v>
          </cell>
        </row>
        <row r="449">
          <cell r="E449">
            <v>160</v>
          </cell>
        </row>
        <row r="450">
          <cell r="E450">
            <v>160</v>
          </cell>
        </row>
        <row r="451">
          <cell r="E451">
            <v>160</v>
          </cell>
        </row>
        <row r="452">
          <cell r="E452">
            <v>160</v>
          </cell>
        </row>
        <row r="453">
          <cell r="E453">
            <v>160</v>
          </cell>
        </row>
        <row r="454">
          <cell r="E454">
            <v>160</v>
          </cell>
        </row>
        <row r="455">
          <cell r="E455">
            <v>160</v>
          </cell>
        </row>
        <row r="456">
          <cell r="E456">
            <v>160</v>
          </cell>
        </row>
        <row r="457">
          <cell r="E457">
            <v>160</v>
          </cell>
        </row>
        <row r="458">
          <cell r="E458">
            <v>160</v>
          </cell>
        </row>
        <row r="459">
          <cell r="E459">
            <v>145</v>
          </cell>
        </row>
        <row r="460">
          <cell r="E460">
            <v>160</v>
          </cell>
        </row>
        <row r="461">
          <cell r="E461">
            <v>160</v>
          </cell>
        </row>
        <row r="462">
          <cell r="E462">
            <v>160</v>
          </cell>
        </row>
        <row r="463">
          <cell r="E463">
            <v>160</v>
          </cell>
        </row>
        <row r="464">
          <cell r="E464">
            <v>160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s chart colours">
  <a:themeElements>
    <a:clrScheme name="KAS chart colour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Elemental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ats.healthinfo@wales.gsi.gov.uk" TargetMode="External"/><Relationship Id="rId2" Type="http://schemas.openxmlformats.org/officeDocument/2006/relationships/hyperlink" Target="http://www.wales.nhs.uk/sites3/page.cfm?orgid=480&amp;pid=6063" TargetMode="External"/><Relationship Id="rId1" Type="http://schemas.openxmlformats.org/officeDocument/2006/relationships/hyperlink" Target="http://wales.gov.uk/topics/statistics/?lang=en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zoomScale="85" zoomScaleNormal="85" workbookViewId="0">
      <selection activeCell="B1" sqref="B1"/>
    </sheetView>
  </sheetViews>
  <sheetFormatPr defaultRowHeight="15" x14ac:dyDescent="0.2"/>
  <cols>
    <col min="1" max="1" width="1.125" style="33" customWidth="1"/>
    <col min="2" max="10" width="9" style="33"/>
    <col min="11" max="11" width="15.75" style="33" customWidth="1"/>
    <col min="12" max="14" width="9" style="33"/>
    <col min="15" max="15" width="15.25" style="33" customWidth="1"/>
    <col min="16" max="256" width="9" style="33"/>
    <col min="257" max="257" width="1.125" style="33" customWidth="1"/>
    <col min="258" max="266" width="9" style="33"/>
    <col min="267" max="267" width="15.75" style="33" customWidth="1"/>
    <col min="268" max="270" width="9" style="33"/>
    <col min="271" max="271" width="15.25" style="33" customWidth="1"/>
    <col min="272" max="512" width="9" style="33"/>
    <col min="513" max="513" width="1.125" style="33" customWidth="1"/>
    <col min="514" max="522" width="9" style="33"/>
    <col min="523" max="523" width="15.75" style="33" customWidth="1"/>
    <col min="524" max="526" width="9" style="33"/>
    <col min="527" max="527" width="15.25" style="33" customWidth="1"/>
    <col min="528" max="768" width="9" style="33"/>
    <col min="769" max="769" width="1.125" style="33" customWidth="1"/>
    <col min="770" max="778" width="9" style="33"/>
    <col min="779" max="779" width="15.75" style="33" customWidth="1"/>
    <col min="780" max="782" width="9" style="33"/>
    <col min="783" max="783" width="15.25" style="33" customWidth="1"/>
    <col min="784" max="1024" width="9" style="33"/>
    <col min="1025" max="1025" width="1.125" style="33" customWidth="1"/>
    <col min="1026" max="1034" width="9" style="33"/>
    <col min="1035" max="1035" width="15.75" style="33" customWidth="1"/>
    <col min="1036" max="1038" width="9" style="33"/>
    <col min="1039" max="1039" width="15.25" style="33" customWidth="1"/>
    <col min="1040" max="1280" width="9" style="33"/>
    <col min="1281" max="1281" width="1.125" style="33" customWidth="1"/>
    <col min="1282" max="1290" width="9" style="33"/>
    <col min="1291" max="1291" width="15.75" style="33" customWidth="1"/>
    <col min="1292" max="1294" width="9" style="33"/>
    <col min="1295" max="1295" width="15.25" style="33" customWidth="1"/>
    <col min="1296" max="1536" width="9" style="33"/>
    <col min="1537" max="1537" width="1.125" style="33" customWidth="1"/>
    <col min="1538" max="1546" width="9" style="33"/>
    <col min="1547" max="1547" width="15.75" style="33" customWidth="1"/>
    <col min="1548" max="1550" width="9" style="33"/>
    <col min="1551" max="1551" width="15.25" style="33" customWidth="1"/>
    <col min="1552" max="1792" width="9" style="33"/>
    <col min="1793" max="1793" width="1.125" style="33" customWidth="1"/>
    <col min="1794" max="1802" width="9" style="33"/>
    <col min="1803" max="1803" width="15.75" style="33" customWidth="1"/>
    <col min="1804" max="1806" width="9" style="33"/>
    <col min="1807" max="1807" width="15.25" style="33" customWidth="1"/>
    <col min="1808" max="2048" width="9" style="33"/>
    <col min="2049" max="2049" width="1.125" style="33" customWidth="1"/>
    <col min="2050" max="2058" width="9" style="33"/>
    <col min="2059" max="2059" width="15.75" style="33" customWidth="1"/>
    <col min="2060" max="2062" width="9" style="33"/>
    <col min="2063" max="2063" width="15.25" style="33" customWidth="1"/>
    <col min="2064" max="2304" width="9" style="33"/>
    <col min="2305" max="2305" width="1.125" style="33" customWidth="1"/>
    <col min="2306" max="2314" width="9" style="33"/>
    <col min="2315" max="2315" width="15.75" style="33" customWidth="1"/>
    <col min="2316" max="2318" width="9" style="33"/>
    <col min="2319" max="2319" width="15.25" style="33" customWidth="1"/>
    <col min="2320" max="2560" width="9" style="33"/>
    <col min="2561" max="2561" width="1.125" style="33" customWidth="1"/>
    <col min="2562" max="2570" width="9" style="33"/>
    <col min="2571" max="2571" width="15.75" style="33" customWidth="1"/>
    <col min="2572" max="2574" width="9" style="33"/>
    <col min="2575" max="2575" width="15.25" style="33" customWidth="1"/>
    <col min="2576" max="2816" width="9" style="33"/>
    <col min="2817" max="2817" width="1.125" style="33" customWidth="1"/>
    <col min="2818" max="2826" width="9" style="33"/>
    <col min="2827" max="2827" width="15.75" style="33" customWidth="1"/>
    <col min="2828" max="2830" width="9" style="33"/>
    <col min="2831" max="2831" width="15.25" style="33" customWidth="1"/>
    <col min="2832" max="3072" width="9" style="33"/>
    <col min="3073" max="3073" width="1.125" style="33" customWidth="1"/>
    <col min="3074" max="3082" width="9" style="33"/>
    <col min="3083" max="3083" width="15.75" style="33" customWidth="1"/>
    <col min="3084" max="3086" width="9" style="33"/>
    <col min="3087" max="3087" width="15.25" style="33" customWidth="1"/>
    <col min="3088" max="3328" width="9" style="33"/>
    <col min="3329" max="3329" width="1.125" style="33" customWidth="1"/>
    <col min="3330" max="3338" width="9" style="33"/>
    <col min="3339" max="3339" width="15.75" style="33" customWidth="1"/>
    <col min="3340" max="3342" width="9" style="33"/>
    <col min="3343" max="3343" width="15.25" style="33" customWidth="1"/>
    <col min="3344" max="3584" width="9" style="33"/>
    <col min="3585" max="3585" width="1.125" style="33" customWidth="1"/>
    <col min="3586" max="3594" width="9" style="33"/>
    <col min="3595" max="3595" width="15.75" style="33" customWidth="1"/>
    <col min="3596" max="3598" width="9" style="33"/>
    <col min="3599" max="3599" width="15.25" style="33" customWidth="1"/>
    <col min="3600" max="3840" width="9" style="33"/>
    <col min="3841" max="3841" width="1.125" style="33" customWidth="1"/>
    <col min="3842" max="3850" width="9" style="33"/>
    <col min="3851" max="3851" width="15.75" style="33" customWidth="1"/>
    <col min="3852" max="3854" width="9" style="33"/>
    <col min="3855" max="3855" width="15.25" style="33" customWidth="1"/>
    <col min="3856" max="4096" width="9" style="33"/>
    <col min="4097" max="4097" width="1.125" style="33" customWidth="1"/>
    <col min="4098" max="4106" width="9" style="33"/>
    <col min="4107" max="4107" width="15.75" style="33" customWidth="1"/>
    <col min="4108" max="4110" width="9" style="33"/>
    <col min="4111" max="4111" width="15.25" style="33" customWidth="1"/>
    <col min="4112" max="4352" width="9" style="33"/>
    <col min="4353" max="4353" width="1.125" style="33" customWidth="1"/>
    <col min="4354" max="4362" width="9" style="33"/>
    <col min="4363" max="4363" width="15.75" style="33" customWidth="1"/>
    <col min="4364" max="4366" width="9" style="33"/>
    <col min="4367" max="4367" width="15.25" style="33" customWidth="1"/>
    <col min="4368" max="4608" width="9" style="33"/>
    <col min="4609" max="4609" width="1.125" style="33" customWidth="1"/>
    <col min="4610" max="4618" width="9" style="33"/>
    <col min="4619" max="4619" width="15.75" style="33" customWidth="1"/>
    <col min="4620" max="4622" width="9" style="33"/>
    <col min="4623" max="4623" width="15.25" style="33" customWidth="1"/>
    <col min="4624" max="4864" width="9" style="33"/>
    <col min="4865" max="4865" width="1.125" style="33" customWidth="1"/>
    <col min="4866" max="4874" width="9" style="33"/>
    <col min="4875" max="4875" width="15.75" style="33" customWidth="1"/>
    <col min="4876" max="4878" width="9" style="33"/>
    <col min="4879" max="4879" width="15.25" style="33" customWidth="1"/>
    <col min="4880" max="5120" width="9" style="33"/>
    <col min="5121" max="5121" width="1.125" style="33" customWidth="1"/>
    <col min="5122" max="5130" width="9" style="33"/>
    <col min="5131" max="5131" width="15.75" style="33" customWidth="1"/>
    <col min="5132" max="5134" width="9" style="33"/>
    <col min="5135" max="5135" width="15.25" style="33" customWidth="1"/>
    <col min="5136" max="5376" width="9" style="33"/>
    <col min="5377" max="5377" width="1.125" style="33" customWidth="1"/>
    <col min="5378" max="5386" width="9" style="33"/>
    <col min="5387" max="5387" width="15.75" style="33" customWidth="1"/>
    <col min="5388" max="5390" width="9" style="33"/>
    <col min="5391" max="5391" width="15.25" style="33" customWidth="1"/>
    <col min="5392" max="5632" width="9" style="33"/>
    <col min="5633" max="5633" width="1.125" style="33" customWidth="1"/>
    <col min="5634" max="5642" width="9" style="33"/>
    <col min="5643" max="5643" width="15.75" style="33" customWidth="1"/>
    <col min="5644" max="5646" width="9" style="33"/>
    <col min="5647" max="5647" width="15.25" style="33" customWidth="1"/>
    <col min="5648" max="5888" width="9" style="33"/>
    <col min="5889" max="5889" width="1.125" style="33" customWidth="1"/>
    <col min="5890" max="5898" width="9" style="33"/>
    <col min="5899" max="5899" width="15.75" style="33" customWidth="1"/>
    <col min="5900" max="5902" width="9" style="33"/>
    <col min="5903" max="5903" width="15.25" style="33" customWidth="1"/>
    <col min="5904" max="6144" width="9" style="33"/>
    <col min="6145" max="6145" width="1.125" style="33" customWidth="1"/>
    <col min="6146" max="6154" width="9" style="33"/>
    <col min="6155" max="6155" width="15.75" style="33" customWidth="1"/>
    <col min="6156" max="6158" width="9" style="33"/>
    <col min="6159" max="6159" width="15.25" style="33" customWidth="1"/>
    <col min="6160" max="6400" width="9" style="33"/>
    <col min="6401" max="6401" width="1.125" style="33" customWidth="1"/>
    <col min="6402" max="6410" width="9" style="33"/>
    <col min="6411" max="6411" width="15.75" style="33" customWidth="1"/>
    <col min="6412" max="6414" width="9" style="33"/>
    <col min="6415" max="6415" width="15.25" style="33" customWidth="1"/>
    <col min="6416" max="6656" width="9" style="33"/>
    <col min="6657" max="6657" width="1.125" style="33" customWidth="1"/>
    <col min="6658" max="6666" width="9" style="33"/>
    <col min="6667" max="6667" width="15.75" style="33" customWidth="1"/>
    <col min="6668" max="6670" width="9" style="33"/>
    <col min="6671" max="6671" width="15.25" style="33" customWidth="1"/>
    <col min="6672" max="6912" width="9" style="33"/>
    <col min="6913" max="6913" width="1.125" style="33" customWidth="1"/>
    <col min="6914" max="6922" width="9" style="33"/>
    <col min="6923" max="6923" width="15.75" style="33" customWidth="1"/>
    <col min="6924" max="6926" width="9" style="33"/>
    <col min="6927" max="6927" width="15.25" style="33" customWidth="1"/>
    <col min="6928" max="7168" width="9" style="33"/>
    <col min="7169" max="7169" width="1.125" style="33" customWidth="1"/>
    <col min="7170" max="7178" width="9" style="33"/>
    <col min="7179" max="7179" width="15.75" style="33" customWidth="1"/>
    <col min="7180" max="7182" width="9" style="33"/>
    <col min="7183" max="7183" width="15.25" style="33" customWidth="1"/>
    <col min="7184" max="7424" width="9" style="33"/>
    <col min="7425" max="7425" width="1.125" style="33" customWidth="1"/>
    <col min="7426" max="7434" width="9" style="33"/>
    <col min="7435" max="7435" width="15.75" style="33" customWidth="1"/>
    <col min="7436" max="7438" width="9" style="33"/>
    <col min="7439" max="7439" width="15.25" style="33" customWidth="1"/>
    <col min="7440" max="7680" width="9" style="33"/>
    <col min="7681" max="7681" width="1.125" style="33" customWidth="1"/>
    <col min="7682" max="7690" width="9" style="33"/>
    <col min="7691" max="7691" width="15.75" style="33" customWidth="1"/>
    <col min="7692" max="7694" width="9" style="33"/>
    <col min="7695" max="7695" width="15.25" style="33" customWidth="1"/>
    <col min="7696" max="7936" width="9" style="33"/>
    <col min="7937" max="7937" width="1.125" style="33" customWidth="1"/>
    <col min="7938" max="7946" width="9" style="33"/>
    <col min="7947" max="7947" width="15.75" style="33" customWidth="1"/>
    <col min="7948" max="7950" width="9" style="33"/>
    <col min="7951" max="7951" width="15.25" style="33" customWidth="1"/>
    <col min="7952" max="8192" width="9" style="33"/>
    <col min="8193" max="8193" width="1.125" style="33" customWidth="1"/>
    <col min="8194" max="8202" width="9" style="33"/>
    <col min="8203" max="8203" width="15.75" style="33" customWidth="1"/>
    <col min="8204" max="8206" width="9" style="33"/>
    <col min="8207" max="8207" width="15.25" style="33" customWidth="1"/>
    <col min="8208" max="8448" width="9" style="33"/>
    <col min="8449" max="8449" width="1.125" style="33" customWidth="1"/>
    <col min="8450" max="8458" width="9" style="33"/>
    <col min="8459" max="8459" width="15.75" style="33" customWidth="1"/>
    <col min="8460" max="8462" width="9" style="33"/>
    <col min="8463" max="8463" width="15.25" style="33" customWidth="1"/>
    <col min="8464" max="8704" width="9" style="33"/>
    <col min="8705" max="8705" width="1.125" style="33" customWidth="1"/>
    <col min="8706" max="8714" width="9" style="33"/>
    <col min="8715" max="8715" width="15.75" style="33" customWidth="1"/>
    <col min="8716" max="8718" width="9" style="33"/>
    <col min="8719" max="8719" width="15.25" style="33" customWidth="1"/>
    <col min="8720" max="8960" width="9" style="33"/>
    <col min="8961" max="8961" width="1.125" style="33" customWidth="1"/>
    <col min="8962" max="8970" width="9" style="33"/>
    <col min="8971" max="8971" width="15.75" style="33" customWidth="1"/>
    <col min="8972" max="8974" width="9" style="33"/>
    <col min="8975" max="8975" width="15.25" style="33" customWidth="1"/>
    <col min="8976" max="9216" width="9" style="33"/>
    <col min="9217" max="9217" width="1.125" style="33" customWidth="1"/>
    <col min="9218" max="9226" width="9" style="33"/>
    <col min="9227" max="9227" width="15.75" style="33" customWidth="1"/>
    <col min="9228" max="9230" width="9" style="33"/>
    <col min="9231" max="9231" width="15.25" style="33" customWidth="1"/>
    <col min="9232" max="9472" width="9" style="33"/>
    <col min="9473" max="9473" width="1.125" style="33" customWidth="1"/>
    <col min="9474" max="9482" width="9" style="33"/>
    <col min="9483" max="9483" width="15.75" style="33" customWidth="1"/>
    <col min="9484" max="9486" width="9" style="33"/>
    <col min="9487" max="9487" width="15.25" style="33" customWidth="1"/>
    <col min="9488" max="9728" width="9" style="33"/>
    <col min="9729" max="9729" width="1.125" style="33" customWidth="1"/>
    <col min="9730" max="9738" width="9" style="33"/>
    <col min="9739" max="9739" width="15.75" style="33" customWidth="1"/>
    <col min="9740" max="9742" width="9" style="33"/>
    <col min="9743" max="9743" width="15.25" style="33" customWidth="1"/>
    <col min="9744" max="9984" width="9" style="33"/>
    <col min="9985" max="9985" width="1.125" style="33" customWidth="1"/>
    <col min="9986" max="9994" width="9" style="33"/>
    <col min="9995" max="9995" width="15.75" style="33" customWidth="1"/>
    <col min="9996" max="9998" width="9" style="33"/>
    <col min="9999" max="9999" width="15.25" style="33" customWidth="1"/>
    <col min="10000" max="10240" width="9" style="33"/>
    <col min="10241" max="10241" width="1.125" style="33" customWidth="1"/>
    <col min="10242" max="10250" width="9" style="33"/>
    <col min="10251" max="10251" width="15.75" style="33" customWidth="1"/>
    <col min="10252" max="10254" width="9" style="33"/>
    <col min="10255" max="10255" width="15.25" style="33" customWidth="1"/>
    <col min="10256" max="10496" width="9" style="33"/>
    <col min="10497" max="10497" width="1.125" style="33" customWidth="1"/>
    <col min="10498" max="10506" width="9" style="33"/>
    <col min="10507" max="10507" width="15.75" style="33" customWidth="1"/>
    <col min="10508" max="10510" width="9" style="33"/>
    <col min="10511" max="10511" width="15.25" style="33" customWidth="1"/>
    <col min="10512" max="10752" width="9" style="33"/>
    <col min="10753" max="10753" width="1.125" style="33" customWidth="1"/>
    <col min="10754" max="10762" width="9" style="33"/>
    <col min="10763" max="10763" width="15.75" style="33" customWidth="1"/>
    <col min="10764" max="10766" width="9" style="33"/>
    <col min="10767" max="10767" width="15.25" style="33" customWidth="1"/>
    <col min="10768" max="11008" width="9" style="33"/>
    <col min="11009" max="11009" width="1.125" style="33" customWidth="1"/>
    <col min="11010" max="11018" width="9" style="33"/>
    <col min="11019" max="11019" width="15.75" style="33" customWidth="1"/>
    <col min="11020" max="11022" width="9" style="33"/>
    <col min="11023" max="11023" width="15.25" style="33" customWidth="1"/>
    <col min="11024" max="11264" width="9" style="33"/>
    <col min="11265" max="11265" width="1.125" style="33" customWidth="1"/>
    <col min="11266" max="11274" width="9" style="33"/>
    <col min="11275" max="11275" width="15.75" style="33" customWidth="1"/>
    <col min="11276" max="11278" width="9" style="33"/>
    <col min="11279" max="11279" width="15.25" style="33" customWidth="1"/>
    <col min="11280" max="11520" width="9" style="33"/>
    <col min="11521" max="11521" width="1.125" style="33" customWidth="1"/>
    <col min="11522" max="11530" width="9" style="33"/>
    <col min="11531" max="11531" width="15.75" style="33" customWidth="1"/>
    <col min="11532" max="11534" width="9" style="33"/>
    <col min="11535" max="11535" width="15.25" style="33" customWidth="1"/>
    <col min="11536" max="11776" width="9" style="33"/>
    <col min="11777" max="11777" width="1.125" style="33" customWidth="1"/>
    <col min="11778" max="11786" width="9" style="33"/>
    <col min="11787" max="11787" width="15.75" style="33" customWidth="1"/>
    <col min="11788" max="11790" width="9" style="33"/>
    <col min="11791" max="11791" width="15.25" style="33" customWidth="1"/>
    <col min="11792" max="12032" width="9" style="33"/>
    <col min="12033" max="12033" width="1.125" style="33" customWidth="1"/>
    <col min="12034" max="12042" width="9" style="33"/>
    <col min="12043" max="12043" width="15.75" style="33" customWidth="1"/>
    <col min="12044" max="12046" width="9" style="33"/>
    <col min="12047" max="12047" width="15.25" style="33" customWidth="1"/>
    <col min="12048" max="12288" width="9" style="33"/>
    <col min="12289" max="12289" width="1.125" style="33" customWidth="1"/>
    <col min="12290" max="12298" width="9" style="33"/>
    <col min="12299" max="12299" width="15.75" style="33" customWidth="1"/>
    <col min="12300" max="12302" width="9" style="33"/>
    <col min="12303" max="12303" width="15.25" style="33" customWidth="1"/>
    <col min="12304" max="12544" width="9" style="33"/>
    <col min="12545" max="12545" width="1.125" style="33" customWidth="1"/>
    <col min="12546" max="12554" width="9" style="33"/>
    <col min="12555" max="12555" width="15.75" style="33" customWidth="1"/>
    <col min="12556" max="12558" width="9" style="33"/>
    <col min="12559" max="12559" width="15.25" style="33" customWidth="1"/>
    <col min="12560" max="12800" width="9" style="33"/>
    <col min="12801" max="12801" width="1.125" style="33" customWidth="1"/>
    <col min="12802" max="12810" width="9" style="33"/>
    <col min="12811" max="12811" width="15.75" style="33" customWidth="1"/>
    <col min="12812" max="12814" width="9" style="33"/>
    <col min="12815" max="12815" width="15.25" style="33" customWidth="1"/>
    <col min="12816" max="13056" width="9" style="33"/>
    <col min="13057" max="13057" width="1.125" style="33" customWidth="1"/>
    <col min="13058" max="13066" width="9" style="33"/>
    <col min="13067" max="13067" width="15.75" style="33" customWidth="1"/>
    <col min="13068" max="13070" width="9" style="33"/>
    <col min="13071" max="13071" width="15.25" style="33" customWidth="1"/>
    <col min="13072" max="13312" width="9" style="33"/>
    <col min="13313" max="13313" width="1.125" style="33" customWidth="1"/>
    <col min="13314" max="13322" width="9" style="33"/>
    <col min="13323" max="13323" width="15.75" style="33" customWidth="1"/>
    <col min="13324" max="13326" width="9" style="33"/>
    <col min="13327" max="13327" width="15.25" style="33" customWidth="1"/>
    <col min="13328" max="13568" width="9" style="33"/>
    <col min="13569" max="13569" width="1.125" style="33" customWidth="1"/>
    <col min="13570" max="13578" width="9" style="33"/>
    <col min="13579" max="13579" width="15.75" style="33" customWidth="1"/>
    <col min="13580" max="13582" width="9" style="33"/>
    <col min="13583" max="13583" width="15.25" style="33" customWidth="1"/>
    <col min="13584" max="13824" width="9" style="33"/>
    <col min="13825" max="13825" width="1.125" style="33" customWidth="1"/>
    <col min="13826" max="13834" width="9" style="33"/>
    <col min="13835" max="13835" width="15.75" style="33" customWidth="1"/>
    <col min="13836" max="13838" width="9" style="33"/>
    <col min="13839" max="13839" width="15.25" style="33" customWidth="1"/>
    <col min="13840" max="14080" width="9" style="33"/>
    <col min="14081" max="14081" width="1.125" style="33" customWidth="1"/>
    <col min="14082" max="14090" width="9" style="33"/>
    <col min="14091" max="14091" width="15.75" style="33" customWidth="1"/>
    <col min="14092" max="14094" width="9" style="33"/>
    <col min="14095" max="14095" width="15.25" style="33" customWidth="1"/>
    <col min="14096" max="14336" width="9" style="33"/>
    <col min="14337" max="14337" width="1.125" style="33" customWidth="1"/>
    <col min="14338" max="14346" width="9" style="33"/>
    <col min="14347" max="14347" width="15.75" style="33" customWidth="1"/>
    <col min="14348" max="14350" width="9" style="33"/>
    <col min="14351" max="14351" width="15.25" style="33" customWidth="1"/>
    <col min="14352" max="14592" width="9" style="33"/>
    <col min="14593" max="14593" width="1.125" style="33" customWidth="1"/>
    <col min="14594" max="14602" width="9" style="33"/>
    <col min="14603" max="14603" width="15.75" style="33" customWidth="1"/>
    <col min="14604" max="14606" width="9" style="33"/>
    <col min="14607" max="14607" width="15.25" style="33" customWidth="1"/>
    <col min="14608" max="14848" width="9" style="33"/>
    <col min="14849" max="14849" width="1.125" style="33" customWidth="1"/>
    <col min="14850" max="14858" width="9" style="33"/>
    <col min="14859" max="14859" width="15.75" style="33" customWidth="1"/>
    <col min="14860" max="14862" width="9" style="33"/>
    <col min="14863" max="14863" width="15.25" style="33" customWidth="1"/>
    <col min="14864" max="15104" width="9" style="33"/>
    <col min="15105" max="15105" width="1.125" style="33" customWidth="1"/>
    <col min="15106" max="15114" width="9" style="33"/>
    <col min="15115" max="15115" width="15.75" style="33" customWidth="1"/>
    <col min="15116" max="15118" width="9" style="33"/>
    <col min="15119" max="15119" width="15.25" style="33" customWidth="1"/>
    <col min="15120" max="15360" width="9" style="33"/>
    <col min="15361" max="15361" width="1.125" style="33" customWidth="1"/>
    <col min="15362" max="15370" width="9" style="33"/>
    <col min="15371" max="15371" width="15.75" style="33" customWidth="1"/>
    <col min="15372" max="15374" width="9" style="33"/>
    <col min="15375" max="15375" width="15.25" style="33" customWidth="1"/>
    <col min="15376" max="15616" width="9" style="33"/>
    <col min="15617" max="15617" width="1.125" style="33" customWidth="1"/>
    <col min="15618" max="15626" width="9" style="33"/>
    <col min="15627" max="15627" width="15.75" style="33" customWidth="1"/>
    <col min="15628" max="15630" width="9" style="33"/>
    <col min="15631" max="15631" width="15.25" style="33" customWidth="1"/>
    <col min="15632" max="15872" width="9" style="33"/>
    <col min="15873" max="15873" width="1.125" style="33" customWidth="1"/>
    <col min="15874" max="15882" width="9" style="33"/>
    <col min="15883" max="15883" width="15.75" style="33" customWidth="1"/>
    <col min="15884" max="15886" width="9" style="33"/>
    <col min="15887" max="15887" width="15.25" style="33" customWidth="1"/>
    <col min="15888" max="16128" width="9" style="33"/>
    <col min="16129" max="16129" width="1.125" style="33" customWidth="1"/>
    <col min="16130" max="16138" width="9" style="33"/>
    <col min="16139" max="16139" width="15.75" style="33" customWidth="1"/>
    <col min="16140" max="16142" width="9" style="33"/>
    <col min="16143" max="16143" width="15.25" style="33" customWidth="1"/>
    <col min="16144" max="16384" width="9" style="33"/>
  </cols>
  <sheetData>
    <row r="1" spans="2:16" ht="6" customHeight="1" x14ac:dyDescent="0.2"/>
    <row r="2" spans="2:16" ht="53.25" customHeight="1" x14ac:dyDescent="0.2">
      <c r="B2" s="525" t="s">
        <v>57</v>
      </c>
      <c r="C2" s="525"/>
      <c r="D2" s="525"/>
      <c r="E2" s="525"/>
      <c r="F2" s="525"/>
      <c r="G2" s="525"/>
      <c r="H2" s="525"/>
      <c r="I2" s="525"/>
      <c r="J2" s="525"/>
      <c r="K2" s="526"/>
      <c r="L2" s="526"/>
      <c r="M2" s="34"/>
      <c r="N2" s="34"/>
      <c r="O2" s="35"/>
    </row>
    <row r="3" spans="2:16" ht="15.75" x14ac:dyDescent="0.2">
      <c r="K3" s="34"/>
      <c r="L3" s="34"/>
      <c r="M3" s="34"/>
      <c r="N3" s="34"/>
    </row>
    <row r="4" spans="2:16" ht="15.75" x14ac:dyDescent="0.25">
      <c r="B4" s="527" t="s">
        <v>51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5" spans="2:16" ht="6" customHeight="1" x14ac:dyDescent="0.2"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2:16" s="36" customFormat="1" ht="15.75" x14ac:dyDescent="0.25">
      <c r="B6" s="36" t="s">
        <v>181</v>
      </c>
      <c r="K6" s="34"/>
      <c r="L6" s="34"/>
      <c r="M6" s="34"/>
      <c r="N6" s="34"/>
    </row>
    <row r="7" spans="2:16" ht="6" customHeight="1" x14ac:dyDescent="0.2"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</row>
    <row r="8" spans="2:16" ht="15.75" x14ac:dyDescent="0.25">
      <c r="B8" s="529" t="s">
        <v>182</v>
      </c>
      <c r="C8" s="530"/>
      <c r="D8" s="530"/>
      <c r="E8" s="530"/>
      <c r="F8" s="530"/>
      <c r="G8" s="530"/>
      <c r="H8" s="530"/>
      <c r="I8" s="530"/>
      <c r="J8" s="530"/>
      <c r="K8" s="530"/>
      <c r="L8" s="34"/>
      <c r="M8" s="34"/>
      <c r="N8" s="34"/>
    </row>
    <row r="9" spans="2:16" ht="6" customHeight="1" x14ac:dyDescent="0.2"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</row>
    <row r="10" spans="2:16" ht="15.75" x14ac:dyDescent="0.25">
      <c r="B10" s="36" t="s">
        <v>50</v>
      </c>
    </row>
    <row r="11" spans="2:16" ht="6" customHeight="1" x14ac:dyDescent="0.2"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</row>
    <row r="12" spans="2:16" ht="18.75" customHeight="1" x14ac:dyDescent="0.2">
      <c r="B12" s="524" t="s">
        <v>58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37"/>
    </row>
    <row r="13" spans="2:16" ht="6" customHeight="1" x14ac:dyDescent="0.2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</row>
    <row r="14" spans="2:16" ht="32.25" customHeight="1" x14ac:dyDescent="0.2">
      <c r="B14" s="523" t="s">
        <v>59</v>
      </c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37"/>
    </row>
    <row r="15" spans="2:16" ht="10.5" customHeight="1" x14ac:dyDescent="0.2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6" ht="15.75" x14ac:dyDescent="0.25">
      <c r="B16" s="36" t="s">
        <v>52</v>
      </c>
    </row>
    <row r="17" spans="2:16" ht="4.5" customHeight="1" x14ac:dyDescent="0.2"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</row>
    <row r="18" spans="2:16" x14ac:dyDescent="0.2">
      <c r="B18" s="532" t="s">
        <v>183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</row>
    <row r="19" spans="2:16" x14ac:dyDescent="0.2">
      <c r="B19" s="531" t="s">
        <v>53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</row>
    <row r="20" spans="2:16" ht="6" customHeight="1" x14ac:dyDescent="0.2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7"/>
    </row>
    <row r="21" spans="2:16" x14ac:dyDescent="0.2">
      <c r="B21" s="524" t="s">
        <v>184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</row>
    <row r="22" spans="2:16" x14ac:dyDescent="0.2">
      <c r="B22" s="531" t="s">
        <v>54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</row>
    <row r="23" spans="2:16" ht="6" customHeight="1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</row>
    <row r="24" spans="2:16" x14ac:dyDescent="0.2">
      <c r="B24" s="33" t="s">
        <v>55</v>
      </c>
    </row>
    <row r="25" spans="2:16" x14ac:dyDescent="0.2">
      <c r="B25" s="531" t="s">
        <v>56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</row>
  </sheetData>
  <mergeCells count="15">
    <mergeCell ref="B25:O25"/>
    <mergeCell ref="B14:O14"/>
    <mergeCell ref="B17:O17"/>
    <mergeCell ref="B18:O18"/>
    <mergeCell ref="B19:O19"/>
    <mergeCell ref="B21:O21"/>
    <mergeCell ref="B22:O22"/>
    <mergeCell ref="B11:O11"/>
    <mergeCell ref="B12:O12"/>
    <mergeCell ref="B2:L2"/>
    <mergeCell ref="B4:O4"/>
    <mergeCell ref="B5:O5"/>
    <mergeCell ref="B7:O7"/>
    <mergeCell ref="B8:K8"/>
    <mergeCell ref="B9:O9"/>
  </mergeCells>
  <hyperlinks>
    <hyperlink ref="B19" r:id="rId1"/>
    <hyperlink ref="B22" r:id="rId2"/>
    <hyperlink ref="B25" r:id="rId3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69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5" customHeight="1" x14ac:dyDescent="0.2"/>
  <cols>
    <col min="1" max="1" width="36.5" style="90" customWidth="1"/>
    <col min="2" max="7" width="16.75" style="90" customWidth="1"/>
    <col min="8" max="8" width="16" style="90" customWidth="1"/>
    <col min="9" max="9" width="18.5" style="90" bestFit="1" customWidth="1"/>
    <col min="10" max="14" width="16.75" style="90" customWidth="1"/>
    <col min="15" max="15" width="30.625" style="90" customWidth="1"/>
    <col min="16" max="17" width="16.75" style="90" customWidth="1"/>
    <col min="18" max="22" width="9" style="90" customWidth="1"/>
    <col min="23" max="23" width="8.875" style="90" customWidth="1"/>
    <col min="24" max="24" width="9" style="90" customWidth="1"/>
    <col min="25" max="16384" width="9" style="90"/>
  </cols>
  <sheetData>
    <row r="1" spans="1:64" s="192" customFormat="1" ht="45" customHeight="1" x14ac:dyDescent="0.3">
      <c r="A1" s="218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125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W1" s="108"/>
      <c r="AX1" s="108"/>
      <c r="AY1" s="108"/>
      <c r="AZ1" s="108"/>
      <c r="BB1" s="215"/>
      <c r="BC1" s="215"/>
      <c r="BD1" s="215"/>
      <c r="BE1" s="215"/>
      <c r="BF1" s="215"/>
      <c r="BG1" s="215"/>
      <c r="BH1" s="215"/>
      <c r="BI1" s="215"/>
      <c r="BJ1" s="215"/>
      <c r="BK1" s="215"/>
    </row>
    <row r="2" spans="1:64" ht="15" customHeight="1" x14ac:dyDescent="0.2">
      <c r="A2" s="91" t="s">
        <v>18</v>
      </c>
      <c r="B2" s="75">
        <v>6256</v>
      </c>
      <c r="C2" s="75">
        <v>30388</v>
      </c>
      <c r="D2" s="75">
        <v>56067</v>
      </c>
      <c r="E2" s="75">
        <v>15505</v>
      </c>
      <c r="F2" s="75">
        <v>5643</v>
      </c>
      <c r="G2" s="75">
        <v>1763</v>
      </c>
      <c r="H2" s="75">
        <v>16472</v>
      </c>
      <c r="I2" s="75">
        <v>2914</v>
      </c>
      <c r="J2" s="75">
        <v>3462</v>
      </c>
      <c r="K2" s="75">
        <v>1939</v>
      </c>
      <c r="L2" s="75">
        <v>3472</v>
      </c>
      <c r="M2" s="75">
        <v>36858</v>
      </c>
      <c r="N2" s="75">
        <v>413</v>
      </c>
      <c r="O2" s="75">
        <v>0</v>
      </c>
      <c r="P2" s="75">
        <v>89745</v>
      </c>
      <c r="Q2" s="75">
        <v>8044</v>
      </c>
      <c r="R2" s="202"/>
      <c r="S2" s="138"/>
      <c r="T2" s="89"/>
      <c r="U2" s="93"/>
      <c r="V2" s="140"/>
      <c r="W2" s="141"/>
      <c r="X2" s="141"/>
      <c r="Y2" s="141"/>
      <c r="Z2" s="141"/>
      <c r="AA2" s="93"/>
      <c r="AB2" s="93"/>
      <c r="AC2" s="142"/>
      <c r="AD2" s="142"/>
      <c r="AE2" s="143"/>
      <c r="AG2" s="93"/>
      <c r="AH2" s="93"/>
      <c r="AI2" s="93"/>
      <c r="AJ2" s="93"/>
      <c r="AK2" s="93"/>
      <c r="AL2" s="93"/>
      <c r="AM2" s="93"/>
      <c r="AN2" s="83"/>
      <c r="AO2" s="93"/>
      <c r="AP2" s="93"/>
      <c r="AQ2" s="93"/>
      <c r="AR2" s="93"/>
      <c r="AS2" s="93"/>
      <c r="AT2" s="93"/>
      <c r="AU2" s="93"/>
      <c r="AW2" s="93"/>
      <c r="AX2" s="93"/>
      <c r="AY2" s="93"/>
      <c r="AZ2" s="93"/>
    </row>
    <row r="3" spans="1:64" ht="15" customHeight="1" x14ac:dyDescent="0.2">
      <c r="A3" s="91" t="s">
        <v>19</v>
      </c>
      <c r="B3" s="75">
        <v>6279</v>
      </c>
      <c r="C3" s="75">
        <v>30253</v>
      </c>
      <c r="D3" s="75">
        <v>57772</v>
      </c>
      <c r="E3" s="75">
        <v>15382</v>
      </c>
      <c r="F3" s="75">
        <v>5972</v>
      </c>
      <c r="G3" s="75">
        <v>1833</v>
      </c>
      <c r="H3" s="75">
        <v>17761</v>
      </c>
      <c r="I3" s="75">
        <v>2946</v>
      </c>
      <c r="J3" s="75">
        <v>3388</v>
      </c>
      <c r="K3" s="75">
        <v>1961</v>
      </c>
      <c r="L3" s="75">
        <v>3612</v>
      </c>
      <c r="M3" s="75">
        <v>37387</v>
      </c>
      <c r="N3" s="75">
        <v>408</v>
      </c>
      <c r="O3" s="75">
        <v>0</v>
      </c>
      <c r="P3" s="75">
        <v>98390</v>
      </c>
      <c r="Q3" s="75">
        <v>8129</v>
      </c>
      <c r="R3" s="122"/>
      <c r="S3" s="146"/>
      <c r="T3" s="93"/>
      <c r="U3" s="93"/>
      <c r="V3" s="93"/>
      <c r="W3" s="93"/>
      <c r="X3" s="93"/>
      <c r="Y3" s="93"/>
      <c r="Z3" s="143"/>
      <c r="AA3" s="93"/>
      <c r="AB3" s="147"/>
      <c r="AC3" s="148"/>
      <c r="AD3" s="149"/>
      <c r="AE3" s="150"/>
      <c r="AG3" s="93"/>
      <c r="AH3" s="93"/>
      <c r="AI3" s="93"/>
      <c r="AJ3" s="93"/>
      <c r="AK3" s="93"/>
      <c r="AL3" s="93"/>
      <c r="AM3" s="93"/>
      <c r="AN3" s="83"/>
      <c r="AO3" s="93"/>
      <c r="AP3" s="93"/>
      <c r="AQ3" s="93"/>
      <c r="AR3" s="93"/>
      <c r="AS3" s="93"/>
      <c r="AT3" s="93"/>
      <c r="AU3" s="93"/>
      <c r="AW3" s="93"/>
      <c r="AX3" s="93"/>
      <c r="AY3" s="93"/>
      <c r="AZ3" s="93"/>
    </row>
    <row r="4" spans="1:64" ht="15" customHeight="1" x14ac:dyDescent="0.2">
      <c r="A4" s="91" t="s">
        <v>20</v>
      </c>
      <c r="B4" s="75">
        <v>6563</v>
      </c>
      <c r="C4" s="75">
        <v>31394</v>
      </c>
      <c r="D4" s="75">
        <v>59904</v>
      </c>
      <c r="E4" s="75">
        <v>15379</v>
      </c>
      <c r="F4" s="75">
        <v>6309</v>
      </c>
      <c r="G4" s="75">
        <v>1965</v>
      </c>
      <c r="H4" s="75">
        <v>18655</v>
      </c>
      <c r="I4" s="75">
        <v>2980</v>
      </c>
      <c r="J4" s="75">
        <v>3406</v>
      </c>
      <c r="K4" s="75">
        <v>1940</v>
      </c>
      <c r="L4" s="75">
        <v>3719</v>
      </c>
      <c r="M4" s="75">
        <v>39917</v>
      </c>
      <c r="N4" s="75">
        <v>295</v>
      </c>
      <c r="O4" s="75">
        <v>0</v>
      </c>
      <c r="P4" s="75">
        <v>105165</v>
      </c>
      <c r="Q4" s="75">
        <v>8211</v>
      </c>
      <c r="R4" s="174"/>
      <c r="S4" s="153"/>
      <c r="T4" s="153"/>
      <c r="U4" s="154"/>
      <c r="V4" s="154"/>
      <c r="W4" s="154"/>
      <c r="X4" s="154"/>
      <c r="Y4" s="154"/>
      <c r="Z4" s="154"/>
      <c r="AA4" s="154"/>
      <c r="AB4" s="155"/>
      <c r="AC4" s="151"/>
      <c r="AD4" s="152"/>
      <c r="AE4" s="151"/>
      <c r="AG4" s="93"/>
      <c r="AH4" s="93"/>
      <c r="AI4" s="93"/>
      <c r="AJ4" s="93"/>
      <c r="AK4" s="93"/>
      <c r="AL4" s="93"/>
      <c r="AM4" s="93"/>
      <c r="AN4" s="83"/>
      <c r="AO4" s="93"/>
      <c r="AP4" s="93"/>
      <c r="AQ4" s="93"/>
      <c r="AR4" s="93"/>
      <c r="AS4" s="93"/>
      <c r="AT4" s="93"/>
      <c r="AU4" s="93"/>
      <c r="AW4" s="93"/>
      <c r="AX4" s="93"/>
      <c r="AY4" s="93"/>
      <c r="AZ4" s="93"/>
    </row>
    <row r="5" spans="1:64" ht="15" customHeight="1" x14ac:dyDescent="0.2">
      <c r="A5" s="91" t="s">
        <v>21</v>
      </c>
      <c r="B5" s="75">
        <v>6743</v>
      </c>
      <c r="C5" s="75">
        <v>32080</v>
      </c>
      <c r="D5" s="75">
        <v>61020</v>
      </c>
      <c r="E5" s="75">
        <v>15185</v>
      </c>
      <c r="F5" s="75">
        <v>6574</v>
      </c>
      <c r="G5" s="75">
        <v>2134</v>
      </c>
      <c r="H5" s="75">
        <v>19415</v>
      </c>
      <c r="I5" s="75">
        <v>3004</v>
      </c>
      <c r="J5" s="75">
        <v>3438</v>
      </c>
      <c r="K5" s="75">
        <v>2037</v>
      </c>
      <c r="L5" s="75">
        <v>3809</v>
      </c>
      <c r="M5" s="75">
        <v>42827</v>
      </c>
      <c r="N5" s="75">
        <v>382</v>
      </c>
      <c r="O5" s="75">
        <v>0</v>
      </c>
      <c r="P5" s="75">
        <v>106780</v>
      </c>
      <c r="Q5" s="75">
        <v>8370</v>
      </c>
      <c r="R5" s="174"/>
      <c r="S5" s="153"/>
      <c r="T5" s="156"/>
      <c r="U5" s="154"/>
      <c r="V5" s="154"/>
      <c r="W5" s="154"/>
      <c r="X5" s="154"/>
      <c r="Y5" s="154"/>
      <c r="Z5" s="154"/>
      <c r="AA5" s="154"/>
      <c r="AB5" s="155"/>
      <c r="AC5" s="151"/>
      <c r="AD5" s="152"/>
      <c r="AE5" s="151"/>
      <c r="AG5" s="93"/>
      <c r="AH5" s="93"/>
      <c r="AI5" s="93"/>
      <c r="AJ5" s="93"/>
      <c r="AK5" s="93"/>
      <c r="AL5" s="93"/>
      <c r="AM5" s="93"/>
      <c r="AN5" s="83"/>
      <c r="AO5" s="93"/>
      <c r="AP5" s="93"/>
      <c r="AQ5" s="93"/>
      <c r="AR5" s="93"/>
      <c r="AS5" s="93"/>
      <c r="AT5" s="93"/>
      <c r="AU5" s="93"/>
      <c r="AW5" s="93"/>
      <c r="AX5" s="93"/>
      <c r="AY5" s="93"/>
      <c r="AZ5" s="93"/>
    </row>
    <row r="6" spans="1:64" ht="15" customHeight="1" x14ac:dyDescent="0.2">
      <c r="A6" s="91" t="s">
        <v>22</v>
      </c>
      <c r="B6" s="75">
        <v>6926</v>
      </c>
      <c r="C6" s="75">
        <v>32573</v>
      </c>
      <c r="D6" s="75">
        <v>62294</v>
      </c>
      <c r="E6" s="75">
        <v>15169</v>
      </c>
      <c r="F6" s="75">
        <v>6905</v>
      </c>
      <c r="G6" s="75">
        <v>2247</v>
      </c>
      <c r="H6" s="75">
        <v>20428</v>
      </c>
      <c r="I6" s="75">
        <v>3050</v>
      </c>
      <c r="J6" s="75">
        <v>3627</v>
      </c>
      <c r="K6" s="75">
        <v>2139</v>
      </c>
      <c r="L6" s="75">
        <v>3912</v>
      </c>
      <c r="M6" s="75">
        <v>43644</v>
      </c>
      <c r="N6" s="75">
        <v>441</v>
      </c>
      <c r="O6" s="75">
        <v>0</v>
      </c>
      <c r="P6" s="75">
        <v>108542</v>
      </c>
      <c r="Q6" s="75">
        <v>8546</v>
      </c>
      <c r="R6" s="174"/>
      <c r="S6" s="153"/>
      <c r="T6" s="156"/>
      <c r="U6" s="154"/>
      <c r="V6" s="154"/>
      <c r="W6" s="154"/>
      <c r="X6" s="154"/>
      <c r="Y6" s="154"/>
      <c r="Z6" s="154"/>
      <c r="AA6" s="154"/>
      <c r="AB6" s="155"/>
      <c r="AC6" s="151"/>
      <c r="AD6" s="152"/>
      <c r="AE6" s="151"/>
      <c r="AG6" s="93"/>
      <c r="AH6" s="93"/>
      <c r="AI6" s="93"/>
      <c r="AJ6" s="93"/>
      <c r="AK6" s="93"/>
      <c r="AL6" s="93"/>
      <c r="AM6" s="93"/>
      <c r="AN6" s="83"/>
      <c r="AO6" s="93"/>
      <c r="AP6" s="93"/>
      <c r="AQ6" s="93"/>
      <c r="AR6" s="93"/>
      <c r="AS6" s="93"/>
      <c r="AT6" s="93"/>
      <c r="AU6" s="93"/>
      <c r="AW6" s="93"/>
      <c r="AX6" s="93"/>
      <c r="AY6" s="93"/>
      <c r="AZ6" s="93"/>
    </row>
    <row r="7" spans="1:64" ht="15" customHeight="1" x14ac:dyDescent="0.2">
      <c r="A7" s="91" t="s">
        <v>23</v>
      </c>
      <c r="B7" s="75">
        <v>7171</v>
      </c>
      <c r="C7" s="75">
        <v>33150</v>
      </c>
      <c r="D7" s="75">
        <v>63000</v>
      </c>
      <c r="E7" s="75">
        <v>15120</v>
      </c>
      <c r="F7" s="75">
        <v>7273</v>
      </c>
      <c r="G7" s="75">
        <v>2379</v>
      </c>
      <c r="H7" s="75">
        <v>21472</v>
      </c>
      <c r="I7" s="75">
        <v>3102</v>
      </c>
      <c r="J7" s="75">
        <v>3671</v>
      </c>
      <c r="K7" s="75">
        <v>2201</v>
      </c>
      <c r="L7" s="75">
        <v>4039</v>
      </c>
      <c r="M7" s="75">
        <v>42814</v>
      </c>
      <c r="N7" s="75">
        <v>560</v>
      </c>
      <c r="O7" s="75">
        <v>0</v>
      </c>
      <c r="P7" s="75">
        <v>110241</v>
      </c>
      <c r="Q7" s="75">
        <v>8548</v>
      </c>
      <c r="R7" s="174"/>
      <c r="S7" s="153"/>
      <c r="T7" s="156"/>
      <c r="U7" s="154"/>
      <c r="V7" s="154"/>
      <c r="W7" s="154"/>
      <c r="X7" s="154"/>
      <c r="Y7" s="154"/>
      <c r="Z7" s="154"/>
      <c r="AA7" s="154"/>
      <c r="AB7" s="155"/>
      <c r="AC7" s="151"/>
      <c r="AD7" s="152"/>
      <c r="AE7" s="151"/>
      <c r="AG7" s="95"/>
      <c r="AH7" s="95"/>
      <c r="AI7" s="95"/>
      <c r="AJ7" s="95"/>
      <c r="AK7" s="95"/>
      <c r="AL7" s="95"/>
      <c r="AM7" s="95"/>
      <c r="AO7" s="95"/>
      <c r="AP7" s="95"/>
      <c r="AQ7" s="95"/>
      <c r="AR7" s="95"/>
      <c r="AS7" s="95"/>
      <c r="AT7" s="95"/>
      <c r="AU7" s="95"/>
      <c r="AW7" s="93"/>
      <c r="AX7" s="93"/>
      <c r="AY7" s="93"/>
      <c r="AZ7" s="93"/>
    </row>
    <row r="8" spans="1:64" ht="15" customHeight="1" x14ac:dyDescent="0.2">
      <c r="A8" s="91" t="s">
        <v>24</v>
      </c>
      <c r="B8" s="75">
        <v>7236</v>
      </c>
      <c r="C8" s="75">
        <v>33454</v>
      </c>
      <c r="D8" s="75">
        <v>62892</v>
      </c>
      <c r="E8" s="75">
        <v>14849</v>
      </c>
      <c r="F8" s="75">
        <v>7466</v>
      </c>
      <c r="G8" s="75">
        <v>2485</v>
      </c>
      <c r="H8" s="75">
        <v>22161</v>
      </c>
      <c r="I8" s="75">
        <v>3078</v>
      </c>
      <c r="J8" s="75">
        <v>3696</v>
      </c>
      <c r="K8" s="75">
        <v>2241</v>
      </c>
      <c r="L8" s="75">
        <v>4111</v>
      </c>
      <c r="M8" s="75">
        <v>40468</v>
      </c>
      <c r="N8" s="75">
        <v>637</v>
      </c>
      <c r="O8" s="75">
        <v>416528</v>
      </c>
      <c r="P8" s="75">
        <v>110735</v>
      </c>
      <c r="Q8" s="75">
        <v>8208</v>
      </c>
      <c r="R8" s="174"/>
      <c r="S8" s="153"/>
      <c r="T8" s="156"/>
      <c r="U8" s="154"/>
      <c r="V8" s="154"/>
      <c r="W8" s="154"/>
      <c r="X8" s="154"/>
      <c r="Y8" s="154"/>
      <c r="Z8" s="154"/>
      <c r="AA8" s="154"/>
      <c r="AB8" s="155"/>
      <c r="AC8" s="151"/>
      <c r="AD8" s="152"/>
      <c r="AE8" s="151"/>
      <c r="AG8" s="95"/>
      <c r="AH8" s="95"/>
      <c r="AI8" s="95"/>
      <c r="AJ8" s="95"/>
      <c r="AK8" s="95"/>
      <c r="AL8" s="95"/>
      <c r="AM8" s="95"/>
      <c r="AO8" s="95"/>
      <c r="AP8" s="95"/>
      <c r="AQ8" s="95"/>
      <c r="AR8" s="95"/>
      <c r="AS8" s="95"/>
      <c r="AT8" s="95"/>
      <c r="AU8" s="95"/>
      <c r="AW8" s="93"/>
      <c r="AX8" s="93"/>
      <c r="AY8" s="93"/>
      <c r="AZ8" s="93"/>
    </row>
    <row r="9" spans="1:64" ht="15" customHeight="1" x14ac:dyDescent="0.2">
      <c r="A9" s="91" t="s">
        <v>17</v>
      </c>
      <c r="B9" s="75">
        <v>7481</v>
      </c>
      <c r="C9" s="75">
        <v>33277</v>
      </c>
      <c r="D9" s="75">
        <v>63399</v>
      </c>
      <c r="E9" s="75">
        <v>14815</v>
      </c>
      <c r="F9" s="75">
        <v>7631</v>
      </c>
      <c r="G9" s="75">
        <v>2673</v>
      </c>
      <c r="H9" s="75">
        <v>23035</v>
      </c>
      <c r="I9" s="75">
        <v>3167</v>
      </c>
      <c r="J9" s="75">
        <v>3735</v>
      </c>
      <c r="K9" s="75">
        <v>977</v>
      </c>
      <c r="L9" s="75">
        <v>4198</v>
      </c>
      <c r="M9" s="75">
        <v>40205</v>
      </c>
      <c r="N9" s="75">
        <v>684</v>
      </c>
      <c r="O9" s="75">
        <v>421351</v>
      </c>
      <c r="P9" s="75">
        <v>111839</v>
      </c>
      <c r="Q9" s="75">
        <v>8361</v>
      </c>
      <c r="R9" s="122"/>
      <c r="S9" s="144"/>
      <c r="T9" s="139"/>
      <c r="U9" s="144"/>
      <c r="V9" s="144"/>
      <c r="W9" s="146"/>
      <c r="X9" s="146"/>
      <c r="Y9" s="146"/>
      <c r="Z9" s="157"/>
      <c r="AA9" s="158"/>
      <c r="AB9" s="158"/>
      <c r="AC9" s="158"/>
      <c r="AD9" s="158"/>
      <c r="AE9" s="158"/>
      <c r="AG9" s="95"/>
      <c r="AH9" s="95"/>
      <c r="AI9" s="95"/>
      <c r="AJ9" s="95"/>
      <c r="AK9" s="95"/>
      <c r="AL9" s="95"/>
      <c r="AM9" s="95"/>
      <c r="AO9" s="95"/>
      <c r="AP9" s="95"/>
      <c r="AQ9" s="95"/>
      <c r="AR9" s="95"/>
      <c r="AS9" s="95"/>
      <c r="AT9" s="95"/>
      <c r="AU9" s="95"/>
      <c r="AW9" s="99"/>
      <c r="AX9" s="99"/>
      <c r="AY9" s="93"/>
      <c r="AZ9" s="93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100"/>
    </row>
    <row r="10" spans="1:64" s="387" customFormat="1" ht="15" customHeight="1" x14ac:dyDescent="0.2">
      <c r="A10" s="386" t="s">
        <v>185</v>
      </c>
      <c r="B10" s="445">
        <v>7670</v>
      </c>
      <c r="C10" s="445">
        <v>34341</v>
      </c>
      <c r="D10" s="445">
        <v>63326</v>
      </c>
      <c r="E10" s="445">
        <v>14528</v>
      </c>
      <c r="F10" s="445">
        <v>7781</v>
      </c>
      <c r="G10" s="445">
        <v>2799</v>
      </c>
      <c r="H10" s="445">
        <v>23513</v>
      </c>
      <c r="I10" s="445">
        <v>3183</v>
      </c>
      <c r="J10" s="446">
        <v>3880</v>
      </c>
      <c r="K10" s="446">
        <v>1265</v>
      </c>
      <c r="L10" s="445">
        <v>4239</v>
      </c>
      <c r="M10" s="446">
        <v>37755</v>
      </c>
      <c r="N10" s="445">
        <v>766</v>
      </c>
      <c r="O10" s="446">
        <v>424557</v>
      </c>
      <c r="P10" s="446">
        <v>113152</v>
      </c>
      <c r="Q10" s="445">
        <v>8416</v>
      </c>
      <c r="R10" s="230"/>
      <c r="X10" s="230"/>
      <c r="Y10" s="230"/>
      <c r="Z10" s="230"/>
      <c r="AD10" s="145"/>
      <c r="AE10" s="145"/>
      <c r="AG10" s="388"/>
      <c r="AH10" s="388"/>
      <c r="AI10" s="388"/>
      <c r="AJ10" s="388"/>
      <c r="AK10" s="388"/>
      <c r="AL10" s="388"/>
      <c r="AM10" s="388"/>
      <c r="AO10" s="388"/>
      <c r="AP10" s="388"/>
      <c r="AQ10" s="388"/>
      <c r="AR10" s="388"/>
      <c r="AS10" s="388"/>
      <c r="AT10" s="388"/>
      <c r="AU10" s="388"/>
      <c r="AW10" s="145"/>
      <c r="AX10" s="145"/>
      <c r="AY10" s="145"/>
      <c r="AZ10" s="145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230"/>
    </row>
    <row r="11" spans="1:64" ht="15" customHeight="1" x14ac:dyDescent="0.2">
      <c r="A11" s="103" t="s">
        <v>75</v>
      </c>
      <c r="B11" s="121"/>
      <c r="C11" s="122"/>
      <c r="D11" s="190"/>
      <c r="E11" s="123"/>
      <c r="F11" s="187"/>
      <c r="G11" s="124"/>
      <c r="H11" s="179"/>
      <c r="I11" s="122"/>
      <c r="J11" s="122"/>
      <c r="K11" s="122"/>
      <c r="L11" s="122"/>
      <c r="M11" s="190"/>
      <c r="N11" s="123"/>
      <c r="O11" s="122"/>
      <c r="P11" s="190"/>
      <c r="Q11" s="122"/>
      <c r="R11" s="122"/>
      <c r="S11" s="144"/>
      <c r="T11" s="159"/>
      <c r="U11" s="144"/>
      <c r="V11" s="144"/>
      <c r="W11" s="160"/>
      <c r="X11" s="160"/>
      <c r="Y11" s="146"/>
      <c r="Z11" s="157"/>
      <c r="AA11" s="158"/>
      <c r="AB11" s="158"/>
      <c r="AC11" s="158"/>
      <c r="AD11" s="158"/>
      <c r="AE11" s="158"/>
      <c r="AG11" s="95"/>
      <c r="AH11" s="95"/>
      <c r="AI11" s="95"/>
      <c r="AJ11" s="95"/>
      <c r="AK11" s="95"/>
      <c r="AL11" s="95"/>
      <c r="AM11" s="95"/>
      <c r="AO11" s="95"/>
      <c r="AP11" s="95"/>
      <c r="AQ11" s="95"/>
      <c r="AR11" s="95"/>
      <c r="AS11" s="95"/>
      <c r="AT11" s="95"/>
      <c r="AU11" s="95"/>
      <c r="AW11" s="99"/>
      <c r="AX11" s="99"/>
      <c r="AY11" s="93"/>
      <c r="AZ11" s="93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83"/>
    </row>
    <row r="12" spans="1:64" ht="15" customHeight="1" x14ac:dyDescent="0.2">
      <c r="A12" s="91" t="s">
        <v>18</v>
      </c>
      <c r="B12" s="121"/>
      <c r="C12" s="122"/>
      <c r="D12" s="190"/>
      <c r="E12" s="123"/>
      <c r="F12" s="187"/>
      <c r="G12" s="124"/>
      <c r="H12" s="179"/>
      <c r="I12" s="122"/>
      <c r="J12" s="122"/>
      <c r="K12" s="122"/>
      <c r="L12" s="122"/>
      <c r="M12" s="190"/>
      <c r="N12" s="123"/>
      <c r="O12" s="122"/>
      <c r="P12" s="190"/>
      <c r="Q12" s="122"/>
      <c r="R12" s="122"/>
      <c r="S12" s="144"/>
      <c r="T12" s="159"/>
      <c r="U12" s="144"/>
      <c r="V12" s="144"/>
      <c r="W12" s="160"/>
      <c r="X12" s="160"/>
      <c r="Y12" s="146"/>
      <c r="Z12" s="157"/>
      <c r="AA12" s="158"/>
      <c r="AB12" s="158"/>
      <c r="AC12" s="158"/>
      <c r="AD12" s="158"/>
      <c r="AE12" s="158"/>
      <c r="AG12" s="95"/>
      <c r="AH12" s="95"/>
      <c r="AI12" s="95"/>
      <c r="AJ12" s="95"/>
      <c r="AK12" s="95"/>
      <c r="AL12" s="95"/>
      <c r="AM12" s="95"/>
      <c r="AO12" s="95"/>
      <c r="AP12" s="95"/>
      <c r="AQ12" s="95"/>
      <c r="AR12" s="95"/>
      <c r="AS12" s="95"/>
      <c r="AT12" s="95"/>
      <c r="AU12" s="95"/>
      <c r="AW12" s="99"/>
      <c r="AX12" s="99"/>
      <c r="AY12" s="93"/>
      <c r="AZ12" s="93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83"/>
    </row>
    <row r="13" spans="1:64" ht="15" customHeight="1" x14ac:dyDescent="0.2">
      <c r="A13" s="91" t="s">
        <v>19</v>
      </c>
      <c r="B13" s="121"/>
      <c r="C13" s="122"/>
      <c r="D13" s="190"/>
      <c r="E13" s="123"/>
      <c r="F13" s="187"/>
      <c r="G13" s="124"/>
      <c r="H13" s="179"/>
      <c r="I13" s="122"/>
      <c r="J13" s="122"/>
      <c r="K13" s="122"/>
      <c r="L13" s="122"/>
      <c r="M13" s="190"/>
      <c r="N13" s="123"/>
      <c r="O13" s="122"/>
      <c r="P13" s="190"/>
      <c r="Q13" s="122"/>
      <c r="R13" s="122"/>
      <c r="S13" s="144"/>
      <c r="T13" s="159"/>
      <c r="U13" s="144"/>
      <c r="V13" s="144"/>
      <c r="W13" s="160"/>
      <c r="X13" s="160"/>
      <c r="Y13" s="146"/>
      <c r="Z13" s="157"/>
      <c r="AA13" s="158"/>
      <c r="AB13" s="158"/>
      <c r="AC13" s="158"/>
      <c r="AD13" s="158"/>
      <c r="AE13" s="158"/>
      <c r="AG13" s="95"/>
      <c r="AH13" s="95"/>
      <c r="AI13" s="95"/>
      <c r="AJ13" s="95"/>
      <c r="AK13" s="95"/>
      <c r="AL13" s="95"/>
      <c r="AM13" s="95"/>
      <c r="AO13" s="95"/>
      <c r="AP13" s="95"/>
      <c r="AQ13" s="95"/>
      <c r="AR13" s="95"/>
      <c r="AS13" s="95"/>
      <c r="AT13" s="95"/>
      <c r="AU13" s="95"/>
      <c r="AW13" s="99"/>
      <c r="AX13" s="99"/>
      <c r="AY13" s="93"/>
      <c r="AZ13" s="93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83"/>
    </row>
    <row r="14" spans="1:64" ht="15" customHeight="1" x14ac:dyDescent="0.2">
      <c r="A14" s="91" t="s">
        <v>20</v>
      </c>
      <c r="B14" s="184">
        <v>70</v>
      </c>
      <c r="C14" s="122"/>
      <c r="D14" s="190"/>
      <c r="E14" s="123"/>
      <c r="F14" s="187"/>
      <c r="G14" s="124"/>
      <c r="H14" s="179"/>
      <c r="I14" s="122"/>
      <c r="J14" s="122"/>
      <c r="K14" s="122"/>
      <c r="L14" s="122"/>
      <c r="M14" s="190"/>
      <c r="N14" s="123"/>
      <c r="O14" s="122"/>
      <c r="P14" s="190"/>
      <c r="Q14" s="122"/>
      <c r="R14" s="122"/>
      <c r="S14" s="144"/>
      <c r="T14" s="159"/>
      <c r="U14" s="144"/>
      <c r="V14" s="144"/>
      <c r="W14" s="160"/>
      <c r="X14" s="160"/>
      <c r="Y14" s="146"/>
      <c r="Z14" s="157"/>
      <c r="AA14" s="158"/>
      <c r="AB14" s="158"/>
      <c r="AC14" s="158"/>
      <c r="AD14" s="158"/>
      <c r="AE14" s="158"/>
      <c r="AG14" s="95"/>
      <c r="AH14" s="95"/>
      <c r="AI14" s="95"/>
      <c r="AJ14" s="95"/>
      <c r="AK14" s="95"/>
      <c r="AL14" s="95"/>
      <c r="AM14" s="95"/>
      <c r="AO14" s="95"/>
      <c r="AP14" s="95"/>
      <c r="AQ14" s="95"/>
      <c r="AR14" s="95"/>
      <c r="AS14" s="95"/>
      <c r="AT14" s="95"/>
      <c r="AU14" s="95"/>
      <c r="AW14" s="99"/>
      <c r="AX14" s="99"/>
      <c r="AY14" s="93"/>
      <c r="AZ14" s="93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83"/>
    </row>
    <row r="15" spans="1:64" ht="15" customHeight="1" x14ac:dyDescent="0.2">
      <c r="A15" s="91" t="s">
        <v>21</v>
      </c>
      <c r="B15" s="184">
        <v>70</v>
      </c>
      <c r="C15" s="122"/>
      <c r="D15" s="190"/>
      <c r="E15" s="123"/>
      <c r="F15" s="187"/>
      <c r="G15" s="124"/>
      <c r="I15" s="122"/>
      <c r="J15" s="122"/>
      <c r="K15" s="122"/>
      <c r="L15" s="122"/>
      <c r="M15" s="190"/>
      <c r="N15" s="123"/>
      <c r="O15" s="122"/>
      <c r="P15" s="190"/>
      <c r="Q15" s="122"/>
      <c r="R15" s="122"/>
      <c r="S15" s="144"/>
      <c r="T15" s="159"/>
      <c r="U15" s="144"/>
      <c r="V15" s="144"/>
      <c r="W15" s="160"/>
      <c r="X15" s="160"/>
      <c r="Y15" s="146"/>
      <c r="Z15" s="157"/>
      <c r="AA15" s="158"/>
      <c r="AB15" s="158"/>
      <c r="AC15" s="158"/>
      <c r="AD15" s="158"/>
      <c r="AE15" s="158"/>
      <c r="AG15" s="95"/>
      <c r="AH15" s="95"/>
      <c r="AI15" s="95"/>
      <c r="AJ15" s="95"/>
      <c r="AK15" s="95"/>
      <c r="AL15" s="95"/>
      <c r="AM15" s="95"/>
      <c r="AO15" s="95"/>
      <c r="AP15" s="95"/>
      <c r="AQ15" s="95"/>
      <c r="AR15" s="95"/>
      <c r="AS15" s="95"/>
      <c r="AT15" s="95"/>
      <c r="AU15" s="95"/>
      <c r="AW15" s="99"/>
      <c r="AX15" s="99"/>
      <c r="AY15" s="93"/>
      <c r="AZ15" s="93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83"/>
    </row>
    <row r="16" spans="1:64" ht="15" customHeight="1" x14ac:dyDescent="0.2">
      <c r="A16" s="91" t="s">
        <v>22</v>
      </c>
      <c r="B16" s="184">
        <v>68</v>
      </c>
      <c r="C16" s="122"/>
      <c r="D16" s="190"/>
      <c r="E16" s="123"/>
      <c r="F16" s="187"/>
      <c r="G16" s="124"/>
      <c r="K16" s="122"/>
      <c r="L16" s="122"/>
      <c r="M16" s="190"/>
      <c r="N16" s="123"/>
      <c r="O16" s="122"/>
      <c r="P16" s="190"/>
      <c r="Q16" s="122"/>
      <c r="R16" s="122"/>
      <c r="S16" s="144"/>
      <c r="T16" s="159"/>
      <c r="U16" s="144"/>
      <c r="V16" s="144"/>
      <c r="W16" s="160"/>
      <c r="X16" s="160"/>
      <c r="Y16" s="146"/>
      <c r="Z16" s="157"/>
      <c r="AA16" s="158"/>
      <c r="AB16" s="158"/>
      <c r="AC16" s="158"/>
      <c r="AD16" s="158"/>
      <c r="AE16" s="158"/>
      <c r="AG16" s="95"/>
      <c r="AH16" s="95"/>
      <c r="AI16" s="95"/>
      <c r="AJ16" s="95"/>
      <c r="AK16" s="95"/>
      <c r="AL16" s="95"/>
      <c r="AM16" s="95"/>
      <c r="AO16" s="95"/>
      <c r="AP16" s="95"/>
      <c r="AQ16" s="95"/>
      <c r="AR16" s="95"/>
      <c r="AS16" s="95"/>
      <c r="AT16" s="95"/>
      <c r="AU16" s="95"/>
      <c r="AW16" s="99"/>
      <c r="AX16" s="99"/>
      <c r="AY16" s="93"/>
      <c r="AZ16" s="93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83"/>
    </row>
    <row r="17" spans="1:64" ht="15" customHeight="1" x14ac:dyDescent="0.2">
      <c r="A17" s="91" t="s">
        <v>23</v>
      </c>
      <c r="B17" s="184">
        <v>67</v>
      </c>
      <c r="C17" s="122"/>
      <c r="D17" s="190"/>
      <c r="E17" s="123"/>
      <c r="F17" s="187"/>
      <c r="G17" s="124"/>
      <c r="K17" s="122"/>
      <c r="L17" s="122"/>
      <c r="M17" s="190"/>
      <c r="N17" s="123"/>
      <c r="O17" s="122"/>
      <c r="P17" s="190"/>
      <c r="Q17" s="122"/>
      <c r="R17" s="122"/>
      <c r="S17" s="144"/>
      <c r="T17" s="159"/>
      <c r="U17" s="144"/>
      <c r="V17" s="144"/>
      <c r="W17" s="160"/>
      <c r="X17" s="160"/>
      <c r="Y17" s="146"/>
      <c r="Z17" s="157"/>
      <c r="AA17" s="158"/>
      <c r="AB17" s="158"/>
      <c r="AC17" s="158"/>
      <c r="AD17" s="158"/>
      <c r="AE17" s="158"/>
      <c r="AG17" s="95"/>
      <c r="AH17" s="95"/>
      <c r="AI17" s="95"/>
      <c r="AJ17" s="95"/>
      <c r="AK17" s="95"/>
      <c r="AL17" s="95"/>
      <c r="AM17" s="95"/>
      <c r="AO17" s="95"/>
      <c r="AP17" s="95"/>
      <c r="AQ17" s="95"/>
      <c r="AR17" s="95"/>
      <c r="AS17" s="95"/>
      <c r="AT17" s="95"/>
      <c r="AU17" s="95"/>
      <c r="AW17" s="99"/>
      <c r="AX17" s="99"/>
      <c r="AY17" s="93"/>
      <c r="AZ17" s="93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83"/>
    </row>
    <row r="18" spans="1:64" ht="15" customHeight="1" x14ac:dyDescent="0.2">
      <c r="A18" s="91" t="s">
        <v>24</v>
      </c>
      <c r="B18" s="184">
        <v>67</v>
      </c>
      <c r="C18" s="122"/>
      <c r="D18" s="190"/>
      <c r="E18" s="123"/>
      <c r="F18" s="187"/>
      <c r="G18" s="124"/>
      <c r="K18" s="122"/>
      <c r="L18" s="122"/>
      <c r="M18" s="190"/>
      <c r="N18" s="123"/>
      <c r="O18" s="122"/>
      <c r="P18" s="190"/>
      <c r="Q18" s="122"/>
      <c r="R18" s="122"/>
      <c r="S18" s="144"/>
      <c r="T18" s="159"/>
      <c r="U18" s="144"/>
      <c r="V18" s="144"/>
      <c r="W18" s="160"/>
      <c r="X18" s="160"/>
      <c r="Y18" s="146"/>
      <c r="Z18" s="157"/>
      <c r="AA18" s="158"/>
      <c r="AB18" s="158"/>
      <c r="AC18" s="158"/>
      <c r="AD18" s="158"/>
      <c r="AE18" s="158"/>
      <c r="AG18" s="95"/>
      <c r="AH18" s="95"/>
      <c r="AI18" s="95"/>
      <c r="AJ18" s="95"/>
      <c r="AK18" s="95"/>
      <c r="AL18" s="95"/>
      <c r="AM18" s="95"/>
      <c r="AO18" s="95"/>
      <c r="AP18" s="95"/>
      <c r="AQ18" s="95"/>
      <c r="AR18" s="95"/>
      <c r="AS18" s="95"/>
      <c r="AT18" s="95"/>
      <c r="AU18" s="95"/>
      <c r="AW18" s="99"/>
      <c r="AX18" s="99"/>
      <c r="AY18" s="93"/>
      <c r="AZ18" s="93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83"/>
    </row>
    <row r="19" spans="1:64" ht="15" customHeight="1" x14ac:dyDescent="0.2">
      <c r="A19" s="91" t="s">
        <v>17</v>
      </c>
      <c r="B19" s="195">
        <v>67</v>
      </c>
      <c r="C19" s="122"/>
      <c r="D19" s="190"/>
      <c r="E19" s="123"/>
      <c r="F19" s="187"/>
      <c r="G19" s="124"/>
      <c r="H19" s="179"/>
      <c r="K19" s="122"/>
      <c r="L19" s="122"/>
      <c r="M19" s="190"/>
      <c r="N19" s="123"/>
      <c r="O19" s="122"/>
      <c r="P19" s="190"/>
      <c r="Q19" s="122"/>
      <c r="R19" s="122"/>
      <c r="S19" s="144"/>
      <c r="T19" s="159"/>
      <c r="U19" s="144"/>
      <c r="V19" s="144"/>
      <c r="W19" s="160"/>
      <c r="X19" s="160"/>
      <c r="Y19" s="146"/>
      <c r="Z19" s="157"/>
      <c r="AA19" s="158"/>
      <c r="AB19" s="158"/>
      <c r="AC19" s="158"/>
      <c r="AD19" s="158"/>
      <c r="AE19" s="158"/>
      <c r="AG19" s="95"/>
      <c r="AH19" s="95"/>
      <c r="AI19" s="95"/>
      <c r="AJ19" s="95"/>
      <c r="AK19" s="95"/>
      <c r="AL19" s="95"/>
      <c r="AM19" s="95"/>
      <c r="AO19" s="95"/>
      <c r="AP19" s="95"/>
      <c r="AQ19" s="95"/>
      <c r="AR19" s="95"/>
      <c r="AS19" s="95"/>
      <c r="AT19" s="95"/>
      <c r="AU19" s="95"/>
      <c r="AW19" s="99"/>
      <c r="AX19" s="99"/>
      <c r="AY19" s="93"/>
      <c r="AZ19" s="93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83"/>
    </row>
    <row r="20" spans="1:64" ht="15" customHeight="1" x14ac:dyDescent="0.2">
      <c r="A20" s="91" t="s">
        <v>185</v>
      </c>
      <c r="B20" s="195">
        <v>66</v>
      </c>
      <c r="C20" s="122"/>
      <c r="D20" s="190"/>
      <c r="E20" s="123"/>
      <c r="F20" s="187"/>
      <c r="G20" s="124"/>
      <c r="H20" s="179"/>
      <c r="K20" s="122"/>
      <c r="L20" s="122"/>
      <c r="M20" s="190"/>
      <c r="N20" s="123"/>
      <c r="O20" s="122"/>
      <c r="P20" s="190"/>
      <c r="Q20" s="122"/>
      <c r="R20" s="122"/>
      <c r="S20" s="144"/>
      <c r="T20" s="159"/>
      <c r="U20" s="144"/>
      <c r="V20" s="144"/>
      <c r="W20" s="160"/>
      <c r="X20" s="160"/>
      <c r="Y20" s="146"/>
      <c r="Z20" s="157"/>
      <c r="AA20" s="158"/>
      <c r="AB20" s="158"/>
      <c r="AC20" s="158"/>
      <c r="AD20" s="158"/>
      <c r="AE20" s="158"/>
      <c r="AG20" s="95"/>
      <c r="AH20" s="95"/>
      <c r="AI20" s="95"/>
      <c r="AJ20" s="95"/>
      <c r="AK20" s="95"/>
      <c r="AL20" s="95"/>
      <c r="AM20" s="95"/>
      <c r="AO20" s="95"/>
      <c r="AP20" s="95"/>
      <c r="AQ20" s="95"/>
      <c r="AR20" s="95"/>
      <c r="AS20" s="95"/>
      <c r="AT20" s="95"/>
      <c r="AU20" s="95"/>
      <c r="AW20" s="99"/>
      <c r="AX20" s="99"/>
      <c r="AY20" s="93"/>
      <c r="AZ20" s="93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83"/>
    </row>
    <row r="21" spans="1:64" s="161" customFormat="1" ht="15" customHeight="1" x14ac:dyDescent="0.2">
      <c r="A21" s="101" t="s">
        <v>77</v>
      </c>
      <c r="B21" s="121"/>
      <c r="C21" s="122"/>
      <c r="D21" s="190"/>
      <c r="E21" s="123"/>
      <c r="F21" s="187"/>
      <c r="G21" s="124"/>
      <c r="H21" s="179"/>
      <c r="K21" s="122"/>
      <c r="L21" s="122"/>
      <c r="M21" s="190"/>
      <c r="N21" s="123"/>
      <c r="O21" s="122"/>
      <c r="P21" s="190"/>
      <c r="Q21" s="122"/>
      <c r="R21" s="122"/>
      <c r="S21" s="144"/>
      <c r="T21" s="159"/>
      <c r="U21" s="144"/>
      <c r="V21" s="144"/>
      <c r="W21" s="160"/>
      <c r="X21" s="160"/>
      <c r="Y21" s="146"/>
      <c r="Z21" s="157"/>
      <c r="AA21" s="158"/>
      <c r="AB21" s="158"/>
      <c r="AC21" s="158"/>
      <c r="AD21" s="158"/>
      <c r="AE21" s="158"/>
      <c r="AG21" s="95"/>
      <c r="AH21" s="95"/>
      <c r="AI21" s="95"/>
      <c r="AJ21" s="95"/>
      <c r="AK21" s="95"/>
      <c r="AL21" s="95"/>
      <c r="AM21" s="95"/>
      <c r="AO21" s="95"/>
      <c r="AP21" s="95"/>
      <c r="AQ21" s="95"/>
      <c r="AR21" s="95"/>
      <c r="AS21" s="95"/>
      <c r="AT21" s="95"/>
      <c r="AU21" s="95"/>
      <c r="AW21" s="99"/>
      <c r="AX21" s="99"/>
      <c r="AY21" s="93"/>
      <c r="AZ21" s="93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162"/>
    </row>
    <row r="22" spans="1:64" ht="15" customHeight="1" x14ac:dyDescent="0.2">
      <c r="A22" s="91" t="s">
        <v>20</v>
      </c>
      <c r="B22" s="116">
        <v>487441</v>
      </c>
      <c r="C22" s="122"/>
      <c r="D22" s="190"/>
      <c r="E22" s="123"/>
      <c r="F22" s="187"/>
      <c r="G22" s="124"/>
      <c r="H22" s="179"/>
      <c r="I22" s="122"/>
      <c r="J22" s="122"/>
      <c r="K22" s="122"/>
      <c r="L22" s="122"/>
      <c r="M22" s="190"/>
      <c r="N22" s="123"/>
      <c r="O22" s="122"/>
      <c r="P22" s="194"/>
      <c r="Q22" s="122"/>
      <c r="R22" s="122"/>
      <c r="S22" s="144"/>
      <c r="T22" s="159"/>
      <c r="U22" s="144"/>
      <c r="V22" s="144"/>
      <c r="W22" s="160"/>
      <c r="X22" s="160"/>
      <c r="Y22" s="146"/>
      <c r="Z22" s="157"/>
      <c r="AA22" s="158"/>
      <c r="AB22" s="158"/>
      <c r="AC22" s="158"/>
      <c r="AD22" s="158"/>
      <c r="AE22" s="158"/>
      <c r="AG22" s="95"/>
      <c r="AH22" s="95"/>
      <c r="AI22" s="95"/>
      <c r="AJ22" s="95"/>
      <c r="AK22" s="95"/>
      <c r="AL22" s="95"/>
      <c r="AM22" s="95"/>
      <c r="AO22" s="95"/>
      <c r="AP22" s="95"/>
      <c r="AQ22" s="95"/>
      <c r="AR22" s="95"/>
      <c r="AS22" s="95"/>
      <c r="AT22" s="95"/>
      <c r="AU22" s="95"/>
      <c r="AW22" s="99"/>
      <c r="AX22" s="99"/>
      <c r="AY22" s="93"/>
      <c r="AZ22" s="93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83"/>
    </row>
    <row r="23" spans="1:64" ht="15" customHeight="1" x14ac:dyDescent="0.2">
      <c r="A23" s="91" t="s">
        <v>21</v>
      </c>
      <c r="B23" s="116">
        <v>491172</v>
      </c>
      <c r="C23" s="122"/>
      <c r="D23" s="190"/>
      <c r="E23" s="123"/>
      <c r="F23" s="187"/>
      <c r="G23" s="124"/>
      <c r="H23" s="179"/>
      <c r="I23" s="122"/>
      <c r="J23" s="122"/>
      <c r="K23" s="122"/>
      <c r="L23" s="122"/>
      <c r="M23" s="190"/>
      <c r="N23" s="123"/>
      <c r="O23" s="122"/>
      <c r="P23" s="194"/>
      <c r="Q23" s="122"/>
      <c r="R23" s="122"/>
      <c r="S23" s="144"/>
      <c r="T23" s="159"/>
      <c r="U23" s="144"/>
      <c r="V23" s="144"/>
      <c r="W23" s="160"/>
      <c r="X23" s="160"/>
      <c r="Y23" s="146"/>
      <c r="Z23" s="163"/>
      <c r="AA23" s="158"/>
      <c r="AB23" s="158"/>
      <c r="AC23" s="158"/>
      <c r="AD23" s="158"/>
      <c r="AE23" s="158"/>
      <c r="AG23" s="95"/>
      <c r="AH23" s="95"/>
      <c r="AI23" s="95"/>
      <c r="AJ23" s="95"/>
      <c r="AK23" s="95"/>
      <c r="AL23" s="95"/>
      <c r="AM23" s="95"/>
      <c r="AO23" s="95"/>
      <c r="AP23" s="95"/>
      <c r="AQ23" s="95"/>
      <c r="AR23" s="95"/>
      <c r="AS23" s="95"/>
      <c r="AT23" s="95"/>
      <c r="AU23" s="95"/>
      <c r="AW23" s="99"/>
      <c r="AX23" s="99"/>
      <c r="AY23" s="93"/>
      <c r="AZ23" s="93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83"/>
    </row>
    <row r="24" spans="1:64" ht="15" customHeight="1" x14ac:dyDescent="0.2">
      <c r="A24" s="91" t="s">
        <v>22</v>
      </c>
      <c r="B24" s="116">
        <v>494659</v>
      </c>
      <c r="C24" s="122"/>
      <c r="D24" s="190"/>
      <c r="E24" s="123"/>
      <c r="F24" s="187"/>
      <c r="G24" s="124"/>
      <c r="H24" s="179"/>
      <c r="I24" s="122"/>
      <c r="J24" s="122"/>
      <c r="K24" s="122"/>
      <c r="L24" s="122"/>
      <c r="M24" s="190"/>
      <c r="N24" s="123"/>
      <c r="O24" s="122"/>
      <c r="P24" s="194"/>
      <c r="Q24" s="122"/>
      <c r="R24" s="122"/>
      <c r="S24" s="144"/>
      <c r="T24" s="159"/>
      <c r="U24" s="144"/>
      <c r="V24" s="144"/>
      <c r="W24" s="160"/>
      <c r="X24" s="160"/>
      <c r="Y24" s="146"/>
      <c r="Z24" s="164"/>
      <c r="AA24" s="93"/>
      <c r="AB24" s="145"/>
      <c r="AC24" s="93"/>
      <c r="AD24" s="93"/>
      <c r="AE24" s="93"/>
      <c r="AG24" s="95"/>
      <c r="AH24" s="95"/>
      <c r="AI24" s="95"/>
      <c r="AJ24" s="95"/>
      <c r="AK24" s="95"/>
      <c r="AL24" s="95"/>
      <c r="AM24" s="95"/>
      <c r="AO24" s="95"/>
      <c r="AP24" s="95"/>
      <c r="AQ24" s="95"/>
      <c r="AR24" s="95"/>
      <c r="AS24" s="95"/>
      <c r="AT24" s="95"/>
      <c r="AU24" s="95"/>
      <c r="AW24" s="93"/>
      <c r="AX24" s="93"/>
      <c r="AY24" s="93"/>
      <c r="AZ24" s="93"/>
      <c r="BL24" s="83"/>
    </row>
    <row r="25" spans="1:64" ht="15" customHeight="1" x14ac:dyDescent="0.2">
      <c r="A25" s="91" t="s">
        <v>23</v>
      </c>
      <c r="B25" s="116">
        <v>500402</v>
      </c>
      <c r="C25" s="122"/>
      <c r="D25" s="190"/>
      <c r="E25" s="123"/>
      <c r="F25" s="187"/>
      <c r="G25" s="124"/>
      <c r="H25" s="179"/>
      <c r="I25" s="122"/>
      <c r="J25" s="122"/>
      <c r="K25" s="122"/>
      <c r="L25" s="122"/>
      <c r="M25" s="190"/>
      <c r="N25" s="123"/>
      <c r="O25" s="122"/>
      <c r="P25" s="194"/>
      <c r="Q25" s="122"/>
      <c r="R25" s="122"/>
      <c r="S25" s="144"/>
      <c r="T25" s="159"/>
      <c r="U25" s="144"/>
      <c r="V25" s="144"/>
      <c r="W25" s="160"/>
      <c r="X25" s="160"/>
      <c r="Y25" s="146"/>
      <c r="Z25" s="164"/>
      <c r="AA25" s="93"/>
      <c r="AB25" s="145"/>
      <c r="AC25" s="93"/>
      <c r="AD25" s="93"/>
      <c r="AE25" s="93"/>
      <c r="AG25" s="95"/>
      <c r="AH25" s="95"/>
      <c r="AI25" s="95"/>
      <c r="AJ25" s="95"/>
      <c r="AK25" s="95"/>
      <c r="AL25" s="95"/>
      <c r="AM25" s="95"/>
      <c r="AO25" s="95"/>
      <c r="AP25" s="95"/>
      <c r="AQ25" s="95"/>
      <c r="AR25" s="95"/>
      <c r="AS25" s="95"/>
      <c r="AT25" s="95"/>
      <c r="AU25" s="95"/>
      <c r="AW25" s="93"/>
      <c r="AX25" s="93"/>
      <c r="AY25" s="93"/>
      <c r="AZ25" s="93"/>
      <c r="BL25" s="83"/>
    </row>
    <row r="26" spans="1:64" ht="15" customHeight="1" x14ac:dyDescent="0.2">
      <c r="A26" s="91" t="s">
        <v>24</v>
      </c>
      <c r="B26" s="116">
        <v>503190</v>
      </c>
      <c r="C26" s="122"/>
      <c r="D26" s="190"/>
      <c r="E26" s="123"/>
      <c r="F26" s="187"/>
      <c r="G26" s="124"/>
      <c r="H26" s="179"/>
      <c r="I26" s="122"/>
      <c r="J26" s="122"/>
      <c r="K26" s="122"/>
      <c r="L26" s="122"/>
      <c r="M26" s="190"/>
      <c r="N26" s="123"/>
      <c r="O26" s="122"/>
      <c r="P26" s="194"/>
      <c r="Q26" s="122"/>
      <c r="R26" s="122"/>
      <c r="S26" s="144"/>
      <c r="T26" s="141"/>
      <c r="U26" s="144"/>
      <c r="V26" s="144"/>
      <c r="W26" s="160"/>
      <c r="X26" s="160"/>
      <c r="Y26" s="146"/>
      <c r="Z26" s="164"/>
      <c r="AA26" s="93"/>
      <c r="AB26" s="145"/>
      <c r="AC26" s="93"/>
      <c r="AD26" s="93"/>
      <c r="AE26" s="93"/>
      <c r="AG26" s="95"/>
      <c r="AH26" s="95"/>
      <c r="AI26" s="95"/>
      <c r="AJ26" s="95"/>
      <c r="AK26" s="95"/>
      <c r="AL26" s="95"/>
      <c r="AM26" s="95"/>
      <c r="AO26" s="95"/>
      <c r="AP26" s="95"/>
      <c r="AQ26" s="95"/>
      <c r="AR26" s="95"/>
      <c r="AS26" s="95"/>
      <c r="AT26" s="95"/>
      <c r="AU26" s="95"/>
      <c r="AW26" s="93"/>
      <c r="AX26" s="93"/>
      <c r="AY26" s="93"/>
      <c r="AZ26" s="93"/>
      <c r="BL26" s="83"/>
    </row>
    <row r="27" spans="1:64" ht="15" customHeight="1" x14ac:dyDescent="0.2">
      <c r="A27" s="91" t="s">
        <v>17</v>
      </c>
      <c r="B27" s="116">
        <v>506833</v>
      </c>
      <c r="C27" s="122"/>
      <c r="D27" s="190"/>
      <c r="E27" s="123"/>
      <c r="F27" s="187"/>
      <c r="G27" s="124"/>
      <c r="H27" s="179"/>
      <c r="I27" s="122"/>
      <c r="J27" s="122"/>
      <c r="K27" s="122"/>
      <c r="L27" s="122"/>
      <c r="M27" s="190"/>
      <c r="N27" s="123"/>
      <c r="O27" s="122"/>
      <c r="P27" s="194"/>
      <c r="Q27" s="122"/>
      <c r="R27" s="122"/>
      <c r="S27" s="144"/>
      <c r="T27" s="141"/>
      <c r="U27" s="144"/>
      <c r="V27" s="144"/>
      <c r="W27" s="160"/>
      <c r="X27" s="160"/>
      <c r="Y27" s="146"/>
      <c r="Z27" s="164"/>
      <c r="AA27" s="93"/>
      <c r="AB27" s="145"/>
      <c r="AC27" s="93"/>
      <c r="AD27" s="93"/>
      <c r="AE27" s="93"/>
      <c r="AG27" s="95"/>
      <c r="AH27" s="95"/>
      <c r="AI27" s="95"/>
      <c r="AJ27" s="95"/>
      <c r="AK27" s="95"/>
      <c r="AL27" s="95"/>
      <c r="AM27" s="95"/>
      <c r="AO27" s="95"/>
      <c r="AP27" s="95"/>
      <c r="AQ27" s="95"/>
      <c r="AR27" s="95"/>
      <c r="AS27" s="95"/>
      <c r="AT27" s="95"/>
      <c r="AU27" s="95"/>
      <c r="AW27" s="93"/>
      <c r="AX27" s="93"/>
      <c r="AY27" s="93"/>
      <c r="AZ27" s="93"/>
      <c r="BL27" s="83"/>
    </row>
    <row r="28" spans="1:64" ht="15" customHeight="1" x14ac:dyDescent="0.2">
      <c r="A28" s="220">
        <v>2015</v>
      </c>
      <c r="B28" s="447">
        <v>510544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93"/>
      <c r="T28" s="83"/>
      <c r="U28" s="83"/>
      <c r="V28" s="83"/>
      <c r="W28" s="165"/>
      <c r="X28" s="83"/>
      <c r="Y28" s="83"/>
      <c r="Z28" s="93"/>
      <c r="AA28" s="93"/>
      <c r="AB28" s="166"/>
      <c r="AC28" s="165"/>
      <c r="AD28" s="165"/>
      <c r="AE28" s="93"/>
    </row>
    <row r="29" spans="1:64" ht="15" customHeight="1" x14ac:dyDescent="0.2">
      <c r="A29" s="220"/>
      <c r="B29" s="447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93"/>
      <c r="T29" s="83"/>
      <c r="U29" s="83"/>
      <c r="V29" s="83"/>
      <c r="W29" s="165"/>
      <c r="X29" s="83"/>
      <c r="Y29" s="83"/>
      <c r="Z29" s="93"/>
      <c r="AA29" s="93"/>
      <c r="AB29" s="166"/>
      <c r="AC29" s="165"/>
      <c r="AD29" s="165"/>
      <c r="AE29" s="93"/>
    </row>
    <row r="30" spans="1:64" ht="15" customHeight="1" x14ac:dyDescent="0.2">
      <c r="A30" s="103" t="s">
        <v>99</v>
      </c>
      <c r="B30" s="260">
        <v>2009</v>
      </c>
      <c r="C30" s="185">
        <v>2010</v>
      </c>
      <c r="D30" s="185">
        <v>2011</v>
      </c>
      <c r="E30" s="185">
        <v>2012</v>
      </c>
      <c r="F30" s="185">
        <v>2013</v>
      </c>
      <c r="G30" s="185">
        <v>2014</v>
      </c>
      <c r="H30" s="289">
        <v>2015</v>
      </c>
      <c r="J30" s="186"/>
      <c r="K30" s="186"/>
      <c r="L30" s="184"/>
      <c r="M30" s="184"/>
      <c r="N30" s="186"/>
      <c r="O30" s="196"/>
      <c r="P30" s="196"/>
      <c r="Q30" s="196"/>
      <c r="R30" s="186"/>
      <c r="S30" s="93"/>
      <c r="T30" s="83"/>
      <c r="U30" s="93"/>
      <c r="V30" s="83"/>
      <c r="W30" s="165"/>
      <c r="X30" s="83"/>
      <c r="Y30" s="83"/>
      <c r="Z30" s="93"/>
      <c r="AA30" s="93"/>
      <c r="AB30" s="166"/>
      <c r="AC30" s="165"/>
      <c r="AD30" s="165"/>
      <c r="AE30" s="93"/>
    </row>
    <row r="31" spans="1:64" ht="15" customHeight="1" x14ac:dyDescent="0.2">
      <c r="A31" s="82" t="s">
        <v>87</v>
      </c>
      <c r="B31" s="186">
        <v>650</v>
      </c>
      <c r="C31" s="186">
        <v>697</v>
      </c>
      <c r="D31" s="186">
        <v>697</v>
      </c>
      <c r="E31" s="104">
        <v>661</v>
      </c>
      <c r="F31" s="104">
        <v>669</v>
      </c>
      <c r="G31" s="104">
        <v>604</v>
      </c>
      <c r="H31" s="184">
        <v>389</v>
      </c>
      <c r="J31" s="186"/>
      <c r="K31" s="186"/>
      <c r="L31" s="184"/>
      <c r="M31" s="184"/>
      <c r="N31" s="186"/>
      <c r="O31" s="196"/>
      <c r="P31" s="196"/>
      <c r="Q31" s="196"/>
      <c r="R31" s="186"/>
      <c r="S31" s="93"/>
      <c r="T31" s="83"/>
      <c r="U31" s="93"/>
      <c r="V31" s="83"/>
      <c r="W31" s="165"/>
      <c r="X31" s="83"/>
      <c r="Y31" s="83"/>
      <c r="Z31" s="93"/>
      <c r="AA31" s="167"/>
      <c r="AB31" s="166"/>
      <c r="AC31" s="165"/>
      <c r="AD31" s="165"/>
      <c r="AE31" s="93"/>
    </row>
    <row r="32" spans="1:64" ht="15" customHeight="1" x14ac:dyDescent="0.2">
      <c r="A32" s="82" t="s">
        <v>88</v>
      </c>
      <c r="B32" s="448">
        <v>167.5</v>
      </c>
      <c r="C32" s="186">
        <v>167.5</v>
      </c>
      <c r="D32" s="186">
        <v>167.5</v>
      </c>
      <c r="E32" s="186">
        <v>262</v>
      </c>
      <c r="F32" s="186">
        <v>254</v>
      </c>
      <c r="G32" s="186">
        <v>59</v>
      </c>
      <c r="H32" s="184"/>
      <c r="I32" s="186"/>
      <c r="J32" s="186"/>
      <c r="K32" s="186"/>
      <c r="L32" s="184"/>
      <c r="M32" s="184"/>
      <c r="N32" s="196"/>
      <c r="O32" s="196"/>
      <c r="P32" s="196"/>
      <c r="Q32" s="196"/>
      <c r="R32" s="186"/>
      <c r="S32" s="93"/>
      <c r="T32" s="83"/>
      <c r="U32" s="83"/>
      <c r="V32" s="83"/>
      <c r="W32" s="165"/>
      <c r="X32" s="83"/>
      <c r="Y32" s="83"/>
      <c r="Z32" s="93"/>
      <c r="AA32" s="145"/>
      <c r="AB32" s="166"/>
      <c r="AC32" s="165"/>
      <c r="AD32" s="165"/>
      <c r="AE32" s="93"/>
    </row>
    <row r="33" spans="1:32" ht="15" customHeight="1" x14ac:dyDescent="0.2">
      <c r="A33" s="82" t="s">
        <v>90</v>
      </c>
      <c r="B33" s="186">
        <v>36</v>
      </c>
      <c r="C33" s="186">
        <v>44</v>
      </c>
      <c r="D33" s="186">
        <v>44</v>
      </c>
      <c r="E33" s="186">
        <v>44</v>
      </c>
      <c r="F33" s="186">
        <v>44</v>
      </c>
      <c r="G33" s="186"/>
      <c r="H33" s="184"/>
      <c r="I33" s="186"/>
      <c r="J33" s="186"/>
      <c r="K33" s="186"/>
      <c r="L33" s="184"/>
      <c r="M33" s="184"/>
      <c r="N33" s="196"/>
      <c r="O33" s="196"/>
      <c r="P33" s="196"/>
      <c r="Q33" s="196"/>
      <c r="R33" s="186"/>
      <c r="S33" s="93"/>
      <c r="T33" s="83"/>
      <c r="U33" s="83"/>
      <c r="V33" s="83"/>
      <c r="W33" s="165"/>
      <c r="X33" s="83"/>
      <c r="Y33" s="83"/>
      <c r="Z33" s="93"/>
      <c r="AA33" s="145"/>
      <c r="AB33" s="166"/>
      <c r="AC33" s="165"/>
      <c r="AD33" s="165"/>
      <c r="AE33" s="93"/>
    </row>
    <row r="34" spans="1:32" ht="15" customHeight="1" x14ac:dyDescent="0.2">
      <c r="A34" s="82" t="s">
        <v>119</v>
      </c>
      <c r="B34" s="186"/>
      <c r="C34" s="186"/>
      <c r="D34" s="186"/>
      <c r="E34" s="186"/>
      <c r="F34" s="186"/>
      <c r="G34" s="186">
        <v>157</v>
      </c>
      <c r="H34" s="184">
        <v>102</v>
      </c>
      <c r="I34" s="186"/>
      <c r="J34" s="186"/>
      <c r="K34" s="186"/>
      <c r="L34" s="186"/>
      <c r="M34" s="184"/>
      <c r="N34" s="184"/>
      <c r="O34" s="196"/>
      <c r="P34" s="196"/>
      <c r="Q34" s="196"/>
      <c r="R34" s="196"/>
      <c r="S34" s="93"/>
      <c r="T34" s="83"/>
      <c r="U34" s="83"/>
      <c r="V34" s="83"/>
      <c r="W34" s="83"/>
      <c r="X34" s="165"/>
      <c r="Y34" s="83"/>
      <c r="Z34" s="83"/>
      <c r="AA34" s="93"/>
      <c r="AB34" s="145"/>
      <c r="AC34" s="166"/>
      <c r="AD34" s="165"/>
      <c r="AE34" s="165"/>
      <c r="AF34" s="95"/>
    </row>
    <row r="35" spans="1:32" ht="15" customHeight="1" x14ac:dyDescent="0.2">
      <c r="A35" s="82" t="s">
        <v>120</v>
      </c>
      <c r="B35" s="186"/>
      <c r="C35" s="186"/>
      <c r="D35" s="186"/>
      <c r="E35" s="186"/>
      <c r="F35" s="186"/>
      <c r="G35" s="186">
        <v>116</v>
      </c>
      <c r="H35" s="184"/>
      <c r="I35" s="186"/>
      <c r="J35" s="186"/>
      <c r="K35" s="186"/>
      <c r="L35" s="186"/>
      <c r="M35" s="184"/>
      <c r="N35" s="184"/>
      <c r="O35" s="196"/>
      <c r="P35" s="196"/>
      <c r="Q35" s="196"/>
      <c r="R35" s="196"/>
      <c r="S35" s="93"/>
      <c r="T35" s="83"/>
      <c r="U35" s="83"/>
      <c r="V35" s="83"/>
      <c r="W35" s="83"/>
      <c r="X35" s="165"/>
      <c r="Y35" s="83"/>
      <c r="Z35" s="83"/>
      <c r="AA35" s="93"/>
      <c r="AB35" s="145"/>
      <c r="AC35" s="166"/>
      <c r="AD35" s="165"/>
      <c r="AE35" s="165"/>
      <c r="AF35" s="95"/>
    </row>
    <row r="36" spans="1:32" ht="15" customHeight="1" x14ac:dyDescent="0.2">
      <c r="A36" s="83" t="s">
        <v>89</v>
      </c>
      <c r="B36" s="186">
        <v>146.5</v>
      </c>
      <c r="C36" s="186">
        <v>91.5</v>
      </c>
      <c r="D36" s="186">
        <v>91.5</v>
      </c>
      <c r="E36" s="186">
        <v>33</v>
      </c>
      <c r="F36" s="186">
        <v>33</v>
      </c>
      <c r="G36" s="186">
        <v>33</v>
      </c>
      <c r="H36" s="184"/>
      <c r="I36" s="186"/>
      <c r="J36" s="186"/>
      <c r="K36" s="186"/>
      <c r="L36" s="186"/>
      <c r="M36" s="184"/>
      <c r="N36" s="184"/>
      <c r="O36" s="196"/>
      <c r="P36" s="196"/>
      <c r="Q36" s="196"/>
      <c r="R36" s="196"/>
      <c r="S36" s="93"/>
      <c r="T36" s="83"/>
      <c r="U36" s="83"/>
      <c r="V36" s="83"/>
      <c r="W36" s="83"/>
      <c r="X36" s="165"/>
      <c r="Y36" s="83"/>
      <c r="Z36" s="83"/>
      <c r="AA36" s="93"/>
      <c r="AB36" s="145"/>
      <c r="AC36" s="166"/>
      <c r="AD36" s="165"/>
      <c r="AE36" s="165"/>
      <c r="AF36" s="95"/>
    </row>
    <row r="37" spans="1:32" ht="15" customHeight="1" x14ac:dyDescent="0.2">
      <c r="A37" s="83" t="s">
        <v>204</v>
      </c>
      <c r="B37" s="186"/>
      <c r="C37" s="186"/>
      <c r="D37" s="186"/>
      <c r="E37" s="186"/>
      <c r="F37" s="186"/>
      <c r="G37" s="186"/>
      <c r="H37" s="184">
        <v>18</v>
      </c>
      <c r="I37" s="186"/>
      <c r="J37" s="186"/>
      <c r="K37" s="186"/>
      <c r="L37" s="186"/>
      <c r="M37" s="184"/>
      <c r="N37" s="184"/>
      <c r="O37" s="196"/>
      <c r="P37" s="196"/>
      <c r="Q37" s="196"/>
      <c r="R37" s="196"/>
      <c r="S37" s="93"/>
      <c r="T37" s="83"/>
      <c r="U37" s="83"/>
      <c r="V37" s="83"/>
      <c r="W37" s="83"/>
      <c r="X37" s="165"/>
      <c r="Y37" s="83"/>
      <c r="Z37" s="83"/>
      <c r="AA37" s="93"/>
      <c r="AB37" s="145"/>
      <c r="AC37" s="166"/>
      <c r="AD37" s="165"/>
      <c r="AE37" s="165"/>
      <c r="AF37" s="95"/>
    </row>
    <row r="38" spans="1:32" ht="15" customHeight="1" x14ac:dyDescent="0.2">
      <c r="A38" s="83" t="s">
        <v>203</v>
      </c>
      <c r="B38" s="186"/>
      <c r="C38" s="186"/>
      <c r="D38" s="186"/>
      <c r="E38" s="186"/>
      <c r="F38" s="186"/>
      <c r="G38" s="186"/>
      <c r="H38" s="184">
        <v>160</v>
      </c>
      <c r="I38" s="186"/>
      <c r="J38" s="186"/>
      <c r="K38" s="186"/>
      <c r="L38" s="186"/>
      <c r="M38" s="184"/>
      <c r="N38" s="184"/>
      <c r="O38" s="196"/>
      <c r="P38" s="196"/>
      <c r="Q38" s="196"/>
      <c r="R38" s="196"/>
      <c r="S38" s="93"/>
      <c r="T38" s="83"/>
      <c r="U38" s="83"/>
      <c r="V38" s="83"/>
      <c r="W38" s="83"/>
      <c r="X38" s="165"/>
      <c r="Y38" s="83"/>
      <c r="Z38" s="83"/>
      <c r="AA38" s="93"/>
      <c r="AB38" s="145"/>
      <c r="AC38" s="166"/>
      <c r="AD38" s="165"/>
      <c r="AE38" s="165"/>
      <c r="AF38" s="95"/>
    </row>
    <row r="39" spans="1:32" ht="15" customHeight="1" x14ac:dyDescent="0.2">
      <c r="A39" s="82" t="s">
        <v>91</v>
      </c>
      <c r="B39" s="259">
        <v>1000</v>
      </c>
      <c r="C39" s="174">
        <v>1000</v>
      </c>
      <c r="D39" s="174">
        <v>1000</v>
      </c>
      <c r="E39" s="174">
        <v>1000</v>
      </c>
      <c r="F39" s="174">
        <v>1000</v>
      </c>
      <c r="G39" s="186">
        <v>969</v>
      </c>
      <c r="H39" s="184">
        <v>669</v>
      </c>
      <c r="I39" s="186"/>
      <c r="J39" s="186"/>
      <c r="K39" s="186"/>
      <c r="L39" s="186"/>
      <c r="M39" s="184"/>
      <c r="N39" s="184"/>
      <c r="O39" s="196"/>
      <c r="P39" s="196"/>
      <c r="Q39" s="196"/>
      <c r="R39" s="196"/>
      <c r="S39" s="93"/>
      <c r="T39" s="83"/>
      <c r="U39" s="83"/>
      <c r="V39" s="83"/>
      <c r="W39" s="83"/>
      <c r="X39" s="165"/>
      <c r="Y39" s="83"/>
      <c r="Z39" s="83"/>
      <c r="AA39" s="93"/>
      <c r="AB39" s="145"/>
      <c r="AC39" s="166"/>
      <c r="AD39" s="165"/>
      <c r="AE39" s="165"/>
      <c r="AF39" s="95"/>
    </row>
    <row r="40" spans="1:32" ht="15" customHeight="1" x14ac:dyDescent="0.2">
      <c r="B40" s="184"/>
      <c r="C40" s="184"/>
      <c r="D40" s="184"/>
      <c r="E40" s="184"/>
      <c r="F40" s="184"/>
      <c r="G40" s="198"/>
      <c r="I40" s="186"/>
      <c r="J40" s="186"/>
      <c r="K40" s="186"/>
      <c r="L40" s="186"/>
      <c r="M40" s="184"/>
      <c r="N40" s="184"/>
      <c r="O40" s="196"/>
      <c r="P40" s="196"/>
      <c r="Q40" s="196"/>
      <c r="R40" s="196"/>
      <c r="S40" s="93"/>
      <c r="T40" s="83"/>
      <c r="U40" s="83"/>
      <c r="V40" s="83"/>
      <c r="W40" s="83"/>
      <c r="X40" s="165"/>
      <c r="Y40" s="83"/>
      <c r="Z40" s="83"/>
      <c r="AA40" s="93"/>
      <c r="AB40" s="145"/>
      <c r="AC40" s="166"/>
      <c r="AD40" s="165"/>
      <c r="AE40" s="165"/>
      <c r="AF40" s="95"/>
    </row>
    <row r="41" spans="1:32" ht="15" hidden="1" customHeight="1" x14ac:dyDescent="0.2">
      <c r="A41" s="28" t="s">
        <v>157</v>
      </c>
      <c r="B41" s="185">
        <v>2010</v>
      </c>
      <c r="C41" s="185">
        <v>2011</v>
      </c>
      <c r="D41" s="185">
        <v>2012</v>
      </c>
      <c r="E41" s="185">
        <v>2013</v>
      </c>
      <c r="F41" s="105">
        <v>2014</v>
      </c>
      <c r="G41" s="198"/>
      <c r="H41" s="182"/>
      <c r="I41" s="186"/>
      <c r="J41" s="186"/>
      <c r="K41" s="186"/>
      <c r="L41" s="186"/>
      <c r="M41" s="184"/>
      <c r="N41" s="184"/>
      <c r="O41" s="196"/>
      <c r="P41" s="196"/>
      <c r="Q41" s="196"/>
      <c r="R41" s="196"/>
      <c r="S41" s="93"/>
      <c r="T41" s="83"/>
      <c r="U41" s="83"/>
      <c r="V41" s="83"/>
      <c r="W41" s="83"/>
      <c r="X41" s="165"/>
      <c r="Y41" s="83"/>
      <c r="Z41" s="83"/>
      <c r="AA41" s="93"/>
      <c r="AB41" s="145"/>
      <c r="AC41" s="166"/>
      <c r="AD41" s="165"/>
      <c r="AE41" s="165"/>
      <c r="AF41" s="95"/>
    </row>
    <row r="42" spans="1:32" ht="15" hidden="1" customHeight="1" x14ac:dyDescent="0.2">
      <c r="A42" s="82" t="s">
        <v>87</v>
      </c>
      <c r="B42" s="123">
        <v>689.13161528110504</v>
      </c>
      <c r="C42" s="109">
        <v>690.34778010845184</v>
      </c>
      <c r="D42" s="109">
        <v>654.96165000000008</v>
      </c>
      <c r="E42" s="109">
        <v>658.45171241700007</v>
      </c>
      <c r="F42" s="123">
        <v>594.42465753424653</v>
      </c>
      <c r="G42" s="198"/>
      <c r="H42" s="182"/>
      <c r="I42" s="186"/>
      <c r="J42" s="186"/>
      <c r="K42" s="186"/>
      <c r="L42" s="186"/>
      <c r="M42" s="184"/>
      <c r="N42" s="184"/>
      <c r="O42" s="196"/>
      <c r="P42" s="196"/>
      <c r="Q42" s="196"/>
      <c r="R42" s="196"/>
      <c r="S42" s="93"/>
      <c r="T42" s="83"/>
      <c r="U42" s="83"/>
      <c r="V42" s="83"/>
      <c r="W42" s="83"/>
      <c r="X42" s="165"/>
      <c r="Y42" s="83"/>
      <c r="Z42" s="83"/>
      <c r="AA42" s="93"/>
      <c r="AB42" s="145"/>
      <c r="AC42" s="166"/>
      <c r="AD42" s="165"/>
      <c r="AE42" s="165"/>
      <c r="AF42" s="95"/>
    </row>
    <row r="43" spans="1:32" ht="15" hidden="1" customHeight="1" x14ac:dyDescent="0.2">
      <c r="A43" s="82" t="s">
        <v>88</v>
      </c>
      <c r="B43" s="123">
        <v>165.35711002349854</v>
      </c>
      <c r="C43" s="123">
        <v>165.43630027770996</v>
      </c>
      <c r="D43" s="123">
        <v>259.04227000000003</v>
      </c>
      <c r="E43" s="123">
        <v>254</v>
      </c>
      <c r="F43" s="123">
        <v>59</v>
      </c>
      <c r="G43" s="198"/>
      <c r="H43" s="182"/>
      <c r="I43" s="186"/>
      <c r="J43" s="186"/>
      <c r="K43" s="186"/>
      <c r="L43" s="186"/>
      <c r="M43" s="184"/>
      <c r="N43" s="184"/>
      <c r="O43" s="196"/>
      <c r="P43" s="196"/>
      <c r="Q43" s="196"/>
      <c r="R43" s="196"/>
      <c r="S43" s="93"/>
      <c r="T43" s="83"/>
      <c r="U43" s="83"/>
      <c r="V43" s="83"/>
      <c r="W43" s="83"/>
      <c r="X43" s="165"/>
      <c r="Y43" s="83"/>
      <c r="Z43" s="83"/>
      <c r="AA43" s="93"/>
      <c r="AB43" s="145"/>
      <c r="AC43" s="166"/>
      <c r="AD43" s="165"/>
      <c r="AE43" s="165"/>
      <c r="AF43" s="95"/>
    </row>
    <row r="44" spans="1:32" ht="15" hidden="1" customHeight="1" x14ac:dyDescent="0.2">
      <c r="A44" s="82" t="s">
        <v>90</v>
      </c>
      <c r="B44" s="123">
        <v>43.584555268287659</v>
      </c>
      <c r="C44" s="123">
        <v>44</v>
      </c>
      <c r="D44" s="123">
        <v>43.554699999999997</v>
      </c>
      <c r="E44" s="123">
        <v>43.667439950000002</v>
      </c>
      <c r="F44" s="123" t="s">
        <v>118</v>
      </c>
      <c r="G44" s="198"/>
      <c r="H44" s="182"/>
      <c r="I44" s="186"/>
      <c r="J44" s="186"/>
      <c r="K44" s="186"/>
      <c r="L44" s="186"/>
      <c r="M44" s="184"/>
      <c r="N44" s="184"/>
      <c r="O44" s="196"/>
      <c r="P44" s="196"/>
      <c r="Q44" s="196"/>
      <c r="R44" s="196"/>
      <c r="S44" s="93"/>
      <c r="T44" s="83"/>
      <c r="U44" s="83"/>
      <c r="V44" s="83"/>
      <c r="W44" s="83"/>
      <c r="X44" s="165"/>
      <c r="Y44" s="83"/>
      <c r="Z44" s="83"/>
      <c r="AA44" s="93"/>
      <c r="AB44" s="145"/>
      <c r="AC44" s="166"/>
      <c r="AD44" s="165"/>
      <c r="AE44" s="165"/>
      <c r="AF44" s="95"/>
    </row>
    <row r="45" spans="1:32" ht="15" hidden="1" customHeight="1" x14ac:dyDescent="0.2">
      <c r="A45" s="82" t="s">
        <v>119</v>
      </c>
      <c r="B45" s="123" t="s">
        <v>118</v>
      </c>
      <c r="C45" s="123" t="s">
        <v>118</v>
      </c>
      <c r="D45" s="123" t="s">
        <v>118</v>
      </c>
      <c r="E45" s="123" t="s">
        <v>118</v>
      </c>
      <c r="F45" s="123">
        <v>57.097962382445104</v>
      </c>
      <c r="G45" s="198"/>
      <c r="H45" s="182"/>
      <c r="I45" s="186"/>
      <c r="J45" s="186"/>
      <c r="K45" s="186"/>
      <c r="L45" s="186"/>
      <c r="M45" s="184"/>
      <c r="N45" s="184"/>
      <c r="O45" s="196"/>
      <c r="P45" s="196"/>
      <c r="Q45" s="196"/>
      <c r="R45" s="196"/>
      <c r="S45" s="93"/>
      <c r="T45" s="83"/>
      <c r="U45" s="83"/>
      <c r="V45" s="83"/>
      <c r="W45" s="83"/>
      <c r="X45" s="165"/>
      <c r="Y45" s="83"/>
      <c r="Z45" s="83"/>
      <c r="AA45" s="93"/>
      <c r="AB45" s="145"/>
      <c r="AC45" s="166"/>
      <c r="AD45" s="165"/>
      <c r="AE45" s="165"/>
      <c r="AF45" s="95"/>
    </row>
    <row r="46" spans="1:32" ht="15" hidden="1" customHeight="1" x14ac:dyDescent="0.2">
      <c r="A46" s="82" t="s">
        <v>120</v>
      </c>
      <c r="B46" s="123" t="s">
        <v>118</v>
      </c>
      <c r="C46" s="123" t="s">
        <v>118</v>
      </c>
      <c r="D46" s="123" t="s">
        <v>118</v>
      </c>
      <c r="E46" s="123" t="s">
        <v>118</v>
      </c>
      <c r="F46" s="123">
        <v>57.097962382445104</v>
      </c>
      <c r="G46" s="198"/>
      <c r="H46" s="182"/>
      <c r="I46" s="186"/>
      <c r="J46" s="186"/>
      <c r="K46" s="186"/>
      <c r="L46" s="186"/>
      <c r="M46" s="184"/>
      <c r="N46" s="184"/>
      <c r="O46" s="196"/>
      <c r="P46" s="196"/>
      <c r="Q46" s="196"/>
      <c r="R46" s="196"/>
      <c r="S46" s="93"/>
      <c r="T46" s="83"/>
      <c r="U46" s="83"/>
      <c r="V46" s="83"/>
      <c r="W46" s="83"/>
      <c r="X46" s="165"/>
      <c r="Y46" s="83"/>
      <c r="Z46" s="83"/>
      <c r="AA46" s="93"/>
      <c r="AB46" s="145"/>
      <c r="AC46" s="166"/>
      <c r="AD46" s="165"/>
      <c r="AE46" s="165"/>
      <c r="AF46" s="95"/>
    </row>
    <row r="47" spans="1:32" ht="15" hidden="1" customHeight="1" x14ac:dyDescent="0.2">
      <c r="A47" s="83" t="s">
        <v>89</v>
      </c>
      <c r="B47" s="123">
        <v>73.964312553405762</v>
      </c>
      <c r="C47" s="123">
        <v>74.232769966125488</v>
      </c>
      <c r="D47" s="123">
        <v>33</v>
      </c>
      <c r="E47" s="123">
        <v>33</v>
      </c>
      <c r="F47" s="123">
        <v>33</v>
      </c>
      <c r="G47" s="198"/>
      <c r="H47" s="182"/>
      <c r="I47" s="186"/>
      <c r="J47" s="186"/>
      <c r="K47" s="186"/>
      <c r="L47" s="186"/>
      <c r="M47" s="184"/>
      <c r="N47" s="184"/>
      <c r="O47" s="196"/>
      <c r="P47" s="196"/>
      <c r="Q47" s="196"/>
      <c r="R47" s="196"/>
      <c r="S47" s="93"/>
      <c r="T47" s="83"/>
      <c r="U47" s="83"/>
      <c r="V47" s="83"/>
      <c r="W47" s="83"/>
      <c r="X47" s="165"/>
      <c r="Y47" s="83"/>
      <c r="Z47" s="83"/>
      <c r="AA47" s="93"/>
      <c r="AB47" s="145"/>
      <c r="AC47" s="166"/>
      <c r="AD47" s="165"/>
      <c r="AE47" s="165"/>
      <c r="AF47" s="95"/>
    </row>
    <row r="48" spans="1:32" ht="15" hidden="1" customHeight="1" x14ac:dyDescent="0.2">
      <c r="A48" s="82" t="s">
        <v>91</v>
      </c>
      <c r="B48" s="123">
        <v>963.04855442047119</v>
      </c>
      <c r="C48" s="123">
        <v>968.39534473419189</v>
      </c>
      <c r="D48" s="123">
        <v>989.50910999999996</v>
      </c>
      <c r="E48" s="123">
        <v>982.7144290760001</v>
      </c>
      <c r="F48" s="123">
        <v>951.89211866637891</v>
      </c>
      <c r="G48" s="198"/>
      <c r="H48" s="182"/>
      <c r="I48" s="186"/>
      <c r="J48" s="186"/>
      <c r="K48" s="186"/>
      <c r="L48" s="186"/>
      <c r="M48" s="184"/>
      <c r="N48" s="184"/>
      <c r="O48" s="196"/>
      <c r="P48" s="196"/>
      <c r="Q48" s="196"/>
      <c r="R48" s="196"/>
      <c r="S48" s="93"/>
      <c r="T48" s="83"/>
      <c r="U48" s="83"/>
      <c r="V48" s="83"/>
      <c r="W48" s="83"/>
      <c r="X48" s="165"/>
      <c r="Y48" s="83"/>
      <c r="Z48" s="83"/>
      <c r="AA48" s="93"/>
      <c r="AB48" s="145"/>
      <c r="AC48" s="166"/>
      <c r="AD48" s="165"/>
      <c r="AE48" s="165"/>
      <c r="AF48" s="95"/>
    </row>
    <row r="49" spans="1:41" ht="15" hidden="1" customHeight="1" x14ac:dyDescent="0.2">
      <c r="A49" s="107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93"/>
      <c r="T49" s="83"/>
      <c r="U49" s="83"/>
      <c r="V49" s="83"/>
      <c r="W49" s="165"/>
      <c r="X49" s="83"/>
      <c r="Y49" s="83"/>
      <c r="Z49" s="83"/>
      <c r="AA49" s="145"/>
      <c r="AB49" s="83"/>
      <c r="AC49" s="83"/>
      <c r="AD49" s="83"/>
      <c r="AE49" s="83"/>
    </row>
    <row r="50" spans="1:41" ht="15" customHeight="1" x14ac:dyDescent="0.25">
      <c r="A50" s="449" t="s">
        <v>163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379" t="s">
        <v>204</v>
      </c>
      <c r="J50" s="379" t="s">
        <v>206</v>
      </c>
      <c r="K50" s="186"/>
      <c r="L50" s="186"/>
      <c r="M50" s="186"/>
      <c r="N50" s="186"/>
      <c r="O50" s="186"/>
      <c r="P50" s="186"/>
      <c r="Q50" s="186"/>
      <c r="R50" s="186"/>
      <c r="S50" s="93"/>
      <c r="T50" s="83"/>
      <c r="U50" s="83"/>
      <c r="V50" s="83"/>
      <c r="W50" s="165"/>
      <c r="X50" s="83"/>
      <c r="Y50" s="83"/>
      <c r="Z50" s="83"/>
      <c r="AA50" s="145"/>
      <c r="AB50" s="83"/>
      <c r="AC50" s="83"/>
      <c r="AD50" s="83"/>
      <c r="AE50" s="83"/>
    </row>
    <row r="51" spans="1:41" ht="15" customHeight="1" x14ac:dyDescent="0.2">
      <c r="A51" s="209">
        <v>2009</v>
      </c>
      <c r="B51" s="450">
        <v>66687.830220000018</v>
      </c>
      <c r="C51" s="242">
        <v>44510.834340000023</v>
      </c>
      <c r="D51" s="242"/>
      <c r="E51" s="242">
        <v>2465.3993399999999</v>
      </c>
      <c r="F51" s="242"/>
      <c r="G51" s="242">
        <v>8403.1153399999985</v>
      </c>
      <c r="H51" s="259">
        <v>11308.481200000002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41" ht="15" customHeight="1" x14ac:dyDescent="0.2">
      <c r="A52" s="209">
        <v>2010</v>
      </c>
      <c r="B52" s="450">
        <v>66533.714983686805</v>
      </c>
      <c r="C52" s="242">
        <v>47268.674406155944</v>
      </c>
      <c r="D52" s="242"/>
      <c r="E52" s="242">
        <v>2961.5592503547668</v>
      </c>
      <c r="F52" s="242"/>
      <c r="G52" s="242">
        <v>4931.3483611345291</v>
      </c>
      <c r="H52" s="242">
        <v>11372.132966041565</v>
      </c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41" ht="15" customHeight="1" x14ac:dyDescent="0.2">
      <c r="A53" s="209">
        <v>2011</v>
      </c>
      <c r="B53" s="450">
        <v>65420.500870248798</v>
      </c>
      <c r="C53" s="242">
        <v>46431.074726179242</v>
      </c>
      <c r="D53" s="242"/>
      <c r="E53" s="242">
        <v>2918.9541300000001</v>
      </c>
      <c r="F53" s="242"/>
      <c r="G53" s="242">
        <v>4959.291678071022</v>
      </c>
      <c r="H53" s="242">
        <v>11111.180335998535</v>
      </c>
      <c r="I53" s="184"/>
    </row>
    <row r="54" spans="1:41" ht="15" customHeight="1" x14ac:dyDescent="0.2">
      <c r="A54" s="209">
        <v>2012</v>
      </c>
      <c r="B54" s="450">
        <v>65664.185889999993</v>
      </c>
      <c r="C54" s="242">
        <v>43362.459049999998</v>
      </c>
      <c r="D54" s="242"/>
      <c r="E54" s="242">
        <v>2832.4453099999992</v>
      </c>
      <c r="F54" s="242"/>
      <c r="G54" s="242">
        <v>2211</v>
      </c>
      <c r="H54" s="242">
        <v>17258.281529999993</v>
      </c>
      <c r="I54" s="184"/>
    </row>
    <row r="55" spans="1:41" ht="15" customHeight="1" x14ac:dyDescent="0.2">
      <c r="A55" s="209">
        <v>2013</v>
      </c>
      <c r="B55" s="450">
        <v>65417.613830844006</v>
      </c>
      <c r="C55" s="242">
        <v>43664.942713175005</v>
      </c>
      <c r="D55" s="242"/>
      <c r="E55" s="242">
        <v>2842.1711176689996</v>
      </c>
      <c r="F55" s="242"/>
      <c r="G55" s="242">
        <v>2211</v>
      </c>
      <c r="H55" s="242">
        <v>16699.5</v>
      </c>
      <c r="I55" s="18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70"/>
      <c r="W55" s="168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1" ht="15" customHeight="1" x14ac:dyDescent="0.2">
      <c r="A56" s="209">
        <v>2014</v>
      </c>
      <c r="B56" s="450">
        <v>62602.818899424739</v>
      </c>
      <c r="C56" s="242">
        <v>38947.043545051099</v>
      </c>
      <c r="D56" s="242">
        <v>10033.275354373638</v>
      </c>
      <c r="E56" s="242"/>
      <c r="F56" s="242">
        <v>7512.5</v>
      </c>
      <c r="G56" s="242">
        <v>2211</v>
      </c>
      <c r="H56" s="242">
        <v>3899</v>
      </c>
      <c r="I56" s="184"/>
      <c r="J56" s="169"/>
      <c r="K56" s="169"/>
      <c r="L56" s="169"/>
      <c r="M56" s="169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168"/>
      <c r="AF56" s="95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ht="15" customHeight="1" x14ac:dyDescent="0.2">
      <c r="A57" s="209">
        <v>2015</v>
      </c>
      <c r="B57" s="450">
        <v>43024.739202905912</v>
      </c>
      <c r="C57" s="242">
        <v>25062.144088443001</v>
      </c>
      <c r="D57" s="242">
        <v>6443.5951144629153</v>
      </c>
      <c r="G57" s="242"/>
      <c r="H57" s="242"/>
      <c r="I57" s="242">
        <v>1164</v>
      </c>
      <c r="J57" s="242">
        <v>10355</v>
      </c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AF57" s="95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ht="15" customHeight="1" x14ac:dyDescent="0.2">
      <c r="A58" s="91"/>
      <c r="B58" s="138"/>
      <c r="C58" s="138"/>
      <c r="D58" s="149"/>
      <c r="E58" s="149"/>
      <c r="F58" s="171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71"/>
      <c r="W58" s="138"/>
      <c r="X58" s="138"/>
      <c r="AF58" s="95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41" ht="15" customHeight="1" x14ac:dyDescent="0.2">
      <c r="A59" s="91"/>
      <c r="B59" s="138"/>
      <c r="C59" s="138"/>
      <c r="D59" s="149"/>
      <c r="E59" s="149"/>
      <c r="F59" s="171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71"/>
      <c r="W59" s="138"/>
      <c r="X59" s="138"/>
      <c r="AF59" s="95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ht="15" customHeight="1" x14ac:dyDescent="0.2">
      <c r="A60" s="91"/>
      <c r="B60" s="138"/>
      <c r="C60" s="138"/>
      <c r="D60" s="149"/>
      <c r="E60" s="149"/>
      <c r="F60" s="171"/>
      <c r="G60" s="138"/>
      <c r="H60" s="149"/>
      <c r="I60" s="138"/>
      <c r="J60" s="149"/>
      <c r="K60" s="149"/>
      <c r="L60" s="149"/>
      <c r="M60" s="138"/>
      <c r="N60" s="138"/>
      <c r="O60" s="138"/>
      <c r="P60" s="138"/>
      <c r="Q60" s="138"/>
      <c r="R60" s="138"/>
      <c r="S60" s="138"/>
      <c r="T60" s="138"/>
      <c r="U60" s="138"/>
      <c r="V60" s="172"/>
      <c r="W60" s="138"/>
      <c r="X60" s="138"/>
      <c r="AF60" s="95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1:41" ht="15" customHeight="1" x14ac:dyDescent="0.2">
      <c r="A61" s="91"/>
      <c r="B61" s="138"/>
      <c r="C61" s="138"/>
      <c r="D61" s="149"/>
      <c r="E61" s="149"/>
      <c r="F61" s="171"/>
      <c r="G61" s="138"/>
      <c r="H61" s="149"/>
      <c r="I61" s="138"/>
      <c r="J61" s="149"/>
      <c r="K61" s="149"/>
      <c r="L61" s="149"/>
      <c r="M61" s="138"/>
      <c r="N61" s="138"/>
      <c r="O61" s="138"/>
      <c r="P61" s="138"/>
      <c r="Q61" s="138"/>
      <c r="R61" s="138"/>
      <c r="S61" s="138"/>
      <c r="T61" s="138"/>
      <c r="U61" s="138"/>
      <c r="V61" s="172"/>
      <c r="W61" s="138"/>
      <c r="X61" s="138"/>
      <c r="AF61" s="95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1:41" ht="15" customHeight="1" x14ac:dyDescent="0.2">
      <c r="A62" s="91"/>
      <c r="B62" s="138"/>
      <c r="C62" s="138"/>
      <c r="D62" s="149"/>
      <c r="E62" s="149"/>
      <c r="F62" s="171"/>
      <c r="G62" s="138"/>
      <c r="H62" s="149"/>
      <c r="I62" s="138"/>
      <c r="J62" s="149"/>
      <c r="K62" s="149"/>
      <c r="L62" s="149"/>
      <c r="M62" s="138"/>
      <c r="N62" s="138"/>
      <c r="O62" s="171"/>
      <c r="P62" s="138"/>
      <c r="Q62" s="171"/>
      <c r="R62" s="171"/>
      <c r="S62" s="171"/>
      <c r="T62" s="171"/>
      <c r="U62" s="171"/>
      <c r="V62" s="172"/>
      <c r="W62" s="138"/>
      <c r="X62" s="138"/>
      <c r="AF62" s="95"/>
      <c r="AG62" s="95"/>
      <c r="AH62" s="95"/>
      <c r="AI62" s="95"/>
      <c r="AJ62" s="95"/>
      <c r="AK62" s="95"/>
      <c r="AL62" s="95"/>
      <c r="AM62" s="95"/>
      <c r="AN62" s="95"/>
      <c r="AO62" s="95"/>
    </row>
    <row r="63" spans="1:41" ht="15" customHeight="1" x14ac:dyDescent="0.2">
      <c r="A63" s="91"/>
      <c r="B63" s="138"/>
      <c r="C63" s="138"/>
      <c r="D63" s="149"/>
      <c r="E63" s="149"/>
      <c r="F63" s="171"/>
      <c r="G63" s="138"/>
      <c r="H63" s="149"/>
      <c r="I63" s="138"/>
      <c r="J63" s="149"/>
      <c r="K63" s="149"/>
      <c r="L63" s="171"/>
      <c r="M63" s="138"/>
      <c r="N63" s="138"/>
      <c r="O63" s="171"/>
      <c r="P63" s="138"/>
      <c r="Q63" s="171"/>
      <c r="R63" s="171"/>
      <c r="S63" s="171"/>
      <c r="T63" s="171"/>
      <c r="U63" s="171"/>
      <c r="V63" s="172"/>
      <c r="W63" s="138"/>
      <c r="X63" s="138"/>
      <c r="AF63" s="95"/>
      <c r="AG63" s="95"/>
      <c r="AH63" s="95"/>
      <c r="AI63" s="95"/>
      <c r="AJ63" s="95"/>
      <c r="AK63" s="95"/>
      <c r="AL63" s="95"/>
      <c r="AM63" s="95"/>
      <c r="AN63" s="95"/>
      <c r="AO63" s="95"/>
    </row>
    <row r="64" spans="1:41" ht="15" customHeight="1" x14ac:dyDescent="0.2">
      <c r="A64" s="91"/>
      <c r="B64" s="138"/>
      <c r="C64" s="138"/>
      <c r="D64" s="138"/>
      <c r="E64" s="138"/>
      <c r="F64" s="171"/>
      <c r="G64" s="138"/>
      <c r="H64" s="138"/>
      <c r="I64" s="138"/>
      <c r="J64" s="173"/>
      <c r="K64" s="173"/>
      <c r="L64" s="171"/>
      <c r="M64" s="138"/>
      <c r="N64" s="138"/>
      <c r="O64" s="171"/>
      <c r="P64" s="138"/>
      <c r="Q64" s="171"/>
      <c r="R64" s="171"/>
      <c r="S64" s="171"/>
      <c r="T64" s="171"/>
      <c r="U64" s="171"/>
      <c r="V64" s="172"/>
      <c r="W64" s="138"/>
      <c r="X64" s="138"/>
      <c r="AF64" s="95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ht="15" customHeight="1" x14ac:dyDescent="0.2">
      <c r="A65" s="91"/>
      <c r="B65" s="138"/>
      <c r="C65" s="138"/>
      <c r="D65" s="138"/>
      <c r="E65" s="138"/>
      <c r="F65" s="171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71"/>
      <c r="W65" s="138"/>
      <c r="X65" s="138"/>
      <c r="AF65" s="95"/>
      <c r="AG65" s="95"/>
      <c r="AH65" s="95"/>
      <c r="AI65" s="95"/>
      <c r="AJ65" s="95"/>
      <c r="AK65" s="95"/>
      <c r="AL65" s="95"/>
      <c r="AM65" s="95"/>
      <c r="AN65" s="95"/>
      <c r="AO65" s="95"/>
    </row>
    <row r="66" spans="1:41" ht="15" customHeight="1" x14ac:dyDescent="0.2">
      <c r="A66" s="10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41" ht="15" customHeight="1" x14ac:dyDescent="0.2">
      <c r="B67" s="83"/>
    </row>
    <row r="68" spans="1:41" ht="15" customHeight="1" x14ac:dyDescent="0.2">
      <c r="B68" s="83"/>
    </row>
    <row r="69" spans="1:41" ht="15" customHeight="1" x14ac:dyDescent="0.2">
      <c r="B69" s="8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V63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2.75" x14ac:dyDescent="0.2"/>
  <cols>
    <col min="1" max="1" width="36.5" style="209" customWidth="1"/>
    <col min="2" max="3" width="16.75" style="95" customWidth="1"/>
    <col min="4" max="4" width="16.75" style="90" customWidth="1"/>
    <col min="5" max="6" width="16.75" style="95" customWidth="1"/>
    <col min="7" max="7" width="16.75" style="90" customWidth="1"/>
    <col min="8" max="8" width="16.75" style="95" customWidth="1"/>
    <col min="9" max="9" width="18.5" style="95" bestFit="1" customWidth="1"/>
    <col min="10" max="10" width="16.75" style="90" customWidth="1"/>
    <col min="11" max="12" width="16.75" style="95" customWidth="1"/>
    <col min="13" max="13" width="16.75" style="90" customWidth="1"/>
    <col min="14" max="14" width="16.75" style="95" customWidth="1"/>
    <col min="15" max="15" width="30.75" style="95" customWidth="1"/>
    <col min="16" max="16" width="16.75" style="90" customWidth="1"/>
    <col min="17" max="17" width="16.75" style="95" customWidth="1"/>
    <col min="18" max="18" width="9" style="95" customWidth="1"/>
    <col min="19" max="22" width="9" style="90" customWidth="1"/>
    <col min="23" max="23" width="8.875" style="90" customWidth="1"/>
    <col min="24" max="24" width="9" style="90" customWidth="1"/>
    <col min="25" max="57" width="9" style="90"/>
    <col min="58" max="58" width="3" style="90" customWidth="1"/>
    <col min="59" max="62" width="9" style="90"/>
    <col min="63" max="63" width="2.625" style="90" customWidth="1"/>
    <col min="64" max="16384" width="9" style="90"/>
  </cols>
  <sheetData>
    <row r="1" spans="1:74" s="192" customFormat="1" ht="45" customHeight="1" x14ac:dyDescent="0.3">
      <c r="A1" s="212"/>
      <c r="B1" s="213" t="s">
        <v>27</v>
      </c>
      <c r="C1" s="213" t="s">
        <v>28</v>
      </c>
      <c r="D1" s="213" t="s">
        <v>104</v>
      </c>
      <c r="E1" s="213" t="s">
        <v>30</v>
      </c>
      <c r="F1" s="213" t="s">
        <v>31</v>
      </c>
      <c r="G1" s="213" t="s">
        <v>32</v>
      </c>
      <c r="H1" s="213" t="s">
        <v>33</v>
      </c>
      <c r="I1" s="213" t="s">
        <v>103</v>
      </c>
      <c r="J1" s="213" t="s">
        <v>61</v>
      </c>
      <c r="K1" s="224" t="s">
        <v>125</v>
      </c>
      <c r="L1" s="213" t="s">
        <v>37</v>
      </c>
      <c r="M1" s="213" t="s">
        <v>38</v>
      </c>
      <c r="N1" s="213" t="s">
        <v>39</v>
      </c>
      <c r="O1" s="224" t="s">
        <v>63</v>
      </c>
      <c r="P1" s="224" t="s">
        <v>62</v>
      </c>
      <c r="Q1" s="213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G1" s="108"/>
      <c r="BH1" s="108"/>
      <c r="BI1" s="108"/>
      <c r="BJ1" s="108"/>
      <c r="BL1" s="215"/>
      <c r="BM1" s="215"/>
      <c r="BN1" s="215"/>
      <c r="BO1" s="215"/>
      <c r="BP1" s="215"/>
      <c r="BQ1" s="215"/>
      <c r="BR1" s="215"/>
      <c r="BS1" s="215"/>
      <c r="BT1" s="215"/>
      <c r="BU1" s="215"/>
    </row>
    <row r="2" spans="1:74" x14ac:dyDescent="0.2">
      <c r="A2" s="91" t="s">
        <v>18</v>
      </c>
      <c r="B2" s="174">
        <v>8712</v>
      </c>
      <c r="C2" s="174">
        <v>38497</v>
      </c>
      <c r="D2" s="174">
        <v>87315</v>
      </c>
      <c r="E2" s="174">
        <v>25380</v>
      </c>
      <c r="F2" s="174">
        <v>11235</v>
      </c>
      <c r="G2" s="174">
        <v>2502</v>
      </c>
      <c r="H2" s="174">
        <v>27127</v>
      </c>
      <c r="I2" s="174">
        <v>4314</v>
      </c>
      <c r="J2" s="174">
        <v>5898</v>
      </c>
      <c r="K2" s="174">
        <v>2655</v>
      </c>
      <c r="L2" s="174">
        <v>4411</v>
      </c>
      <c r="M2" s="174">
        <v>64975</v>
      </c>
      <c r="N2" s="174">
        <v>796</v>
      </c>
      <c r="O2" s="174">
        <v>0</v>
      </c>
      <c r="P2" s="174">
        <v>134309</v>
      </c>
      <c r="Q2" s="174">
        <v>10902</v>
      </c>
      <c r="R2" s="139"/>
      <c r="S2" s="138"/>
      <c r="T2" s="89"/>
      <c r="U2" s="93"/>
      <c r="V2" s="140"/>
      <c r="W2" s="141"/>
      <c r="X2" s="141"/>
      <c r="Y2" s="141"/>
      <c r="Z2" s="141"/>
      <c r="AA2" s="93"/>
      <c r="AB2" s="93"/>
      <c r="AC2" s="142"/>
      <c r="AD2" s="142"/>
      <c r="AE2" s="143"/>
      <c r="AQ2" s="93"/>
      <c r="AR2" s="93"/>
      <c r="AS2" s="93"/>
      <c r="AT2" s="93"/>
      <c r="AU2" s="93"/>
      <c r="AV2" s="93"/>
      <c r="AW2" s="93"/>
      <c r="AX2" s="83"/>
      <c r="AY2" s="93"/>
      <c r="AZ2" s="93"/>
      <c r="BA2" s="93"/>
      <c r="BB2" s="93"/>
      <c r="BC2" s="93"/>
      <c r="BD2" s="93"/>
      <c r="BE2" s="93"/>
      <c r="BG2" s="93"/>
      <c r="BH2" s="93"/>
      <c r="BI2" s="93"/>
      <c r="BJ2" s="93"/>
    </row>
    <row r="3" spans="1:74" x14ac:dyDescent="0.2">
      <c r="A3" s="91" t="s">
        <v>19</v>
      </c>
      <c r="B3" s="174">
        <v>8753</v>
      </c>
      <c r="C3" s="174">
        <v>37844</v>
      </c>
      <c r="D3" s="174">
        <v>90035</v>
      </c>
      <c r="E3" s="174">
        <v>25136</v>
      </c>
      <c r="F3" s="174">
        <v>11468</v>
      </c>
      <c r="G3" s="174">
        <v>2594</v>
      </c>
      <c r="H3" s="174">
        <v>28710</v>
      </c>
      <c r="I3" s="174">
        <v>4316</v>
      </c>
      <c r="J3" s="174">
        <v>5693</v>
      </c>
      <c r="K3" s="174">
        <v>2633</v>
      </c>
      <c r="L3" s="174">
        <v>4501</v>
      </c>
      <c r="M3" s="174">
        <v>65764</v>
      </c>
      <c r="N3" s="174">
        <v>860</v>
      </c>
      <c r="O3" s="174">
        <v>0</v>
      </c>
      <c r="P3" s="174">
        <v>145053</v>
      </c>
      <c r="Q3" s="174">
        <v>11129</v>
      </c>
      <c r="R3" s="146"/>
      <c r="S3" s="146"/>
      <c r="T3" s="93"/>
      <c r="U3" s="93"/>
      <c r="V3" s="93"/>
      <c r="W3" s="93"/>
      <c r="X3" s="93"/>
      <c r="Y3" s="93"/>
      <c r="Z3" s="143"/>
      <c r="AA3" s="93"/>
      <c r="AB3" s="147"/>
      <c r="AC3" s="148"/>
      <c r="AD3" s="149"/>
      <c r="AE3" s="150"/>
      <c r="AQ3" s="93"/>
      <c r="AR3" s="93"/>
      <c r="AS3" s="93"/>
      <c r="AT3" s="93"/>
      <c r="AU3" s="93"/>
      <c r="AV3" s="93"/>
      <c r="AW3" s="93"/>
      <c r="AX3" s="83"/>
      <c r="AY3" s="93"/>
      <c r="AZ3" s="93"/>
      <c r="BA3" s="93"/>
      <c r="BB3" s="93"/>
      <c r="BC3" s="93"/>
      <c r="BD3" s="93"/>
      <c r="BE3" s="93"/>
      <c r="BG3" s="93"/>
      <c r="BH3" s="93"/>
      <c r="BI3" s="93"/>
      <c r="BJ3" s="93"/>
    </row>
    <row r="4" spans="1:74" x14ac:dyDescent="0.2">
      <c r="A4" s="91" t="s">
        <v>20</v>
      </c>
      <c r="B4" s="174">
        <v>9113</v>
      </c>
      <c r="C4" s="174">
        <v>38450</v>
      </c>
      <c r="D4" s="174">
        <v>92252</v>
      </c>
      <c r="E4" s="174">
        <v>24937</v>
      </c>
      <c r="F4" s="174">
        <v>11627</v>
      </c>
      <c r="G4" s="174">
        <v>2710</v>
      </c>
      <c r="H4" s="174">
        <v>30356</v>
      </c>
      <c r="I4" s="174">
        <v>4349</v>
      </c>
      <c r="J4" s="174">
        <v>5577</v>
      </c>
      <c r="K4" s="174">
        <v>2806</v>
      </c>
      <c r="L4" s="174">
        <v>4632</v>
      </c>
      <c r="M4" s="174">
        <v>65865</v>
      </c>
      <c r="N4" s="174">
        <v>657</v>
      </c>
      <c r="O4" s="174">
        <v>0</v>
      </c>
      <c r="P4" s="174">
        <v>152596</v>
      </c>
      <c r="Q4" s="174">
        <v>11365</v>
      </c>
      <c r="R4" s="208"/>
      <c r="S4" s="208"/>
      <c r="T4" s="208"/>
      <c r="U4" s="208"/>
      <c r="V4" s="208"/>
      <c r="W4" s="208"/>
      <c r="X4" s="396"/>
      <c r="Y4" s="396"/>
      <c r="Z4" s="208"/>
      <c r="AA4" s="396"/>
      <c r="AB4" s="396"/>
      <c r="AC4" s="208"/>
      <c r="AD4" s="208"/>
      <c r="AE4" s="208"/>
      <c r="AQ4" s="93"/>
      <c r="AR4" s="93"/>
      <c r="AS4" s="93"/>
      <c r="AT4" s="93"/>
      <c r="AU4" s="93"/>
      <c r="AV4" s="93"/>
      <c r="AW4" s="93"/>
      <c r="AX4" s="83"/>
      <c r="AY4" s="93"/>
      <c r="AZ4" s="93"/>
      <c r="BA4" s="93"/>
      <c r="BB4" s="93"/>
      <c r="BC4" s="93"/>
      <c r="BD4" s="93"/>
      <c r="BE4" s="93"/>
      <c r="BG4" s="93"/>
      <c r="BH4" s="93"/>
      <c r="BI4" s="93"/>
      <c r="BJ4" s="93"/>
    </row>
    <row r="5" spans="1:74" x14ac:dyDescent="0.2">
      <c r="A5" s="91" t="s">
        <v>21</v>
      </c>
      <c r="B5" s="174">
        <v>9423</v>
      </c>
      <c r="C5" s="174">
        <v>38957</v>
      </c>
      <c r="D5" s="174">
        <v>92672</v>
      </c>
      <c r="E5" s="174">
        <v>24566</v>
      </c>
      <c r="F5" s="174">
        <v>11763</v>
      </c>
      <c r="G5" s="174">
        <v>2790</v>
      </c>
      <c r="H5" s="174">
        <v>31830</v>
      </c>
      <c r="I5" s="174">
        <v>4365</v>
      </c>
      <c r="J5" s="174">
        <v>5484</v>
      </c>
      <c r="K5" s="174">
        <v>2858</v>
      </c>
      <c r="L5" s="174">
        <v>4667</v>
      </c>
      <c r="M5" s="174">
        <v>66224</v>
      </c>
      <c r="N5" s="174">
        <v>870</v>
      </c>
      <c r="O5" s="174">
        <v>0</v>
      </c>
      <c r="P5" s="174">
        <v>153795</v>
      </c>
      <c r="Q5" s="174">
        <v>11468</v>
      </c>
      <c r="R5" s="208"/>
      <c r="S5" s="208"/>
      <c r="T5" s="208"/>
      <c r="U5" s="208"/>
      <c r="V5" s="208"/>
      <c r="W5" s="208"/>
      <c r="X5" s="396"/>
      <c r="Y5" s="396"/>
      <c r="Z5" s="208"/>
      <c r="AA5" s="208"/>
      <c r="AB5" s="396"/>
      <c r="AC5" s="208"/>
      <c r="AD5" s="208"/>
      <c r="AE5" s="208"/>
      <c r="AQ5" s="93"/>
      <c r="AR5" s="93"/>
      <c r="AS5" s="93"/>
      <c r="AT5" s="93"/>
      <c r="AU5" s="93"/>
      <c r="AV5" s="93"/>
      <c r="AW5" s="93"/>
      <c r="AX5" s="83"/>
      <c r="AY5" s="93"/>
      <c r="AZ5" s="93"/>
      <c r="BA5" s="93"/>
      <c r="BB5" s="93"/>
      <c r="BC5" s="93"/>
      <c r="BD5" s="93"/>
      <c r="BE5" s="93"/>
      <c r="BG5" s="93"/>
      <c r="BH5" s="93"/>
      <c r="BI5" s="93"/>
      <c r="BJ5" s="93"/>
    </row>
    <row r="6" spans="1:74" x14ac:dyDescent="0.2">
      <c r="A6" s="91" t="s">
        <v>22</v>
      </c>
      <c r="B6" s="174">
        <v>9770</v>
      </c>
      <c r="C6" s="174">
        <v>39493</v>
      </c>
      <c r="D6" s="174">
        <v>94425</v>
      </c>
      <c r="E6" s="174">
        <v>24519</v>
      </c>
      <c r="F6" s="174">
        <v>12229</v>
      </c>
      <c r="G6" s="174">
        <v>2942</v>
      </c>
      <c r="H6" s="174">
        <v>33587</v>
      </c>
      <c r="I6" s="174">
        <v>4461</v>
      </c>
      <c r="J6" s="174">
        <v>5529</v>
      </c>
      <c r="K6" s="174">
        <v>2853</v>
      </c>
      <c r="L6" s="174">
        <v>4773</v>
      </c>
      <c r="M6" s="174">
        <v>68310</v>
      </c>
      <c r="N6" s="174">
        <v>1160</v>
      </c>
      <c r="O6" s="174">
        <v>0</v>
      </c>
      <c r="P6" s="174">
        <v>156539</v>
      </c>
      <c r="Q6" s="174">
        <v>11783</v>
      </c>
      <c r="R6" s="208"/>
      <c r="S6" s="208"/>
      <c r="T6" s="208"/>
      <c r="U6" s="208"/>
      <c r="V6" s="208"/>
      <c r="W6" s="208"/>
      <c r="X6" s="396"/>
      <c r="Y6" s="396"/>
      <c r="Z6" s="208"/>
      <c r="AA6" s="208"/>
      <c r="AB6" s="396"/>
      <c r="AC6" s="208"/>
      <c r="AD6" s="208"/>
      <c r="AE6" s="208"/>
      <c r="AQ6" s="93"/>
      <c r="AR6" s="93"/>
      <c r="AS6" s="93"/>
      <c r="AT6" s="93"/>
      <c r="AU6" s="93"/>
      <c r="AV6" s="93"/>
      <c r="AW6" s="93"/>
      <c r="AX6" s="83"/>
      <c r="AY6" s="93"/>
      <c r="AZ6" s="93"/>
      <c r="BA6" s="93"/>
      <c r="BB6" s="93"/>
      <c r="BC6" s="93"/>
      <c r="BD6" s="93"/>
      <c r="BE6" s="93"/>
      <c r="BG6" s="93"/>
      <c r="BH6" s="93"/>
      <c r="BI6" s="93"/>
      <c r="BJ6" s="93"/>
    </row>
    <row r="7" spans="1:74" x14ac:dyDescent="0.2">
      <c r="A7" s="91" t="s">
        <v>23</v>
      </c>
      <c r="B7" s="174">
        <v>10170</v>
      </c>
      <c r="C7" s="174">
        <v>40493</v>
      </c>
      <c r="D7" s="174">
        <v>95595</v>
      </c>
      <c r="E7" s="174">
        <v>24350</v>
      </c>
      <c r="F7" s="174">
        <v>12426</v>
      </c>
      <c r="G7" s="174">
        <v>3089</v>
      </c>
      <c r="H7" s="174">
        <v>35098</v>
      </c>
      <c r="I7" s="174">
        <v>4505</v>
      </c>
      <c r="J7" s="174">
        <v>5657</v>
      </c>
      <c r="K7" s="174">
        <v>2862</v>
      </c>
      <c r="L7" s="174">
        <v>4897</v>
      </c>
      <c r="M7" s="174">
        <v>69994</v>
      </c>
      <c r="N7" s="174">
        <v>1594</v>
      </c>
      <c r="O7" s="174">
        <v>0</v>
      </c>
      <c r="P7" s="174">
        <v>158837</v>
      </c>
      <c r="Q7" s="174">
        <v>11945</v>
      </c>
      <c r="R7" s="208"/>
      <c r="S7" s="208"/>
      <c r="T7" s="208"/>
      <c r="U7" s="208"/>
      <c r="V7" s="208"/>
      <c r="W7" s="208"/>
      <c r="X7" s="396"/>
      <c r="Y7" s="396"/>
      <c r="Z7" s="208"/>
      <c r="AA7" s="208"/>
      <c r="AB7" s="396"/>
      <c r="AC7" s="208"/>
      <c r="AD7" s="208"/>
      <c r="AE7" s="208"/>
      <c r="AQ7" s="95"/>
      <c r="AR7" s="95"/>
      <c r="AS7" s="95"/>
      <c r="AT7" s="95"/>
      <c r="AU7" s="95"/>
      <c r="AV7" s="95"/>
      <c r="AW7" s="95"/>
      <c r="AY7" s="95"/>
      <c r="AZ7" s="95"/>
      <c r="BA7" s="95"/>
      <c r="BB7" s="95"/>
      <c r="BC7" s="95"/>
      <c r="BD7" s="95"/>
      <c r="BE7" s="95"/>
      <c r="BG7" s="93"/>
      <c r="BH7" s="93"/>
      <c r="BI7" s="93"/>
      <c r="BJ7" s="93"/>
    </row>
    <row r="8" spans="1:74" x14ac:dyDescent="0.2">
      <c r="A8" s="91" t="s">
        <v>24</v>
      </c>
      <c r="B8" s="174">
        <v>10488</v>
      </c>
      <c r="C8" s="174">
        <v>41276</v>
      </c>
      <c r="D8" s="174">
        <v>96122</v>
      </c>
      <c r="E8" s="174">
        <v>24105</v>
      </c>
      <c r="F8" s="174">
        <v>12557</v>
      </c>
      <c r="G8" s="174">
        <v>3212</v>
      </c>
      <c r="H8" s="174">
        <v>36323</v>
      </c>
      <c r="I8" s="174">
        <v>4464</v>
      </c>
      <c r="J8" s="174">
        <v>5617</v>
      </c>
      <c r="K8" s="174">
        <v>2910</v>
      </c>
      <c r="L8" s="174">
        <v>5046</v>
      </c>
      <c r="M8" s="174">
        <v>69630</v>
      </c>
      <c r="N8" s="174">
        <v>2102</v>
      </c>
      <c r="O8" s="174">
        <v>498168</v>
      </c>
      <c r="P8" s="174">
        <v>160906</v>
      </c>
      <c r="Q8" s="174">
        <v>11705</v>
      </c>
      <c r="R8" s="208"/>
      <c r="S8" s="208"/>
      <c r="T8" s="208"/>
      <c r="U8" s="208"/>
      <c r="V8" s="208"/>
      <c r="W8" s="208"/>
      <c r="X8" s="208"/>
      <c r="Y8" s="208"/>
      <c r="Z8" s="208"/>
      <c r="AA8" s="396"/>
      <c r="AB8" s="208"/>
      <c r="AC8" s="208"/>
      <c r="AD8" s="208"/>
      <c r="AE8" s="208"/>
      <c r="AQ8" s="95"/>
      <c r="AR8" s="95"/>
      <c r="AS8" s="95"/>
      <c r="AT8" s="95"/>
      <c r="AU8" s="95"/>
      <c r="AV8" s="95"/>
      <c r="AW8" s="95"/>
      <c r="AY8" s="95"/>
      <c r="AZ8" s="95"/>
      <c r="BA8" s="95"/>
      <c r="BB8" s="95"/>
      <c r="BC8" s="95"/>
      <c r="BD8" s="95"/>
      <c r="BE8" s="95"/>
      <c r="BG8" s="93"/>
      <c r="BH8" s="93"/>
      <c r="BI8" s="93"/>
      <c r="BJ8" s="93"/>
    </row>
    <row r="9" spans="1:74" x14ac:dyDescent="0.2">
      <c r="A9" s="91" t="s">
        <v>17</v>
      </c>
      <c r="B9" s="174">
        <v>10347</v>
      </c>
      <c r="C9" s="174">
        <v>40033</v>
      </c>
      <c r="D9" s="174">
        <v>93575</v>
      </c>
      <c r="E9" s="174">
        <v>22817</v>
      </c>
      <c r="F9" s="174">
        <v>12365</v>
      </c>
      <c r="G9" s="174">
        <v>3375</v>
      </c>
      <c r="H9" s="174">
        <v>35981</v>
      </c>
      <c r="I9" s="174">
        <v>4406</v>
      </c>
      <c r="J9" s="174">
        <v>5509</v>
      </c>
      <c r="K9" s="174">
        <v>1191</v>
      </c>
      <c r="L9" s="174">
        <v>4862</v>
      </c>
      <c r="M9" s="174">
        <v>68460</v>
      </c>
      <c r="N9" s="174">
        <v>2359</v>
      </c>
      <c r="O9" s="174">
        <v>481363</v>
      </c>
      <c r="P9" s="174">
        <v>156410</v>
      </c>
      <c r="Q9" s="174">
        <v>11525</v>
      </c>
      <c r="R9" s="144"/>
      <c r="S9" s="144"/>
      <c r="T9" s="139"/>
      <c r="U9" s="144"/>
      <c r="V9" s="144"/>
      <c r="W9" s="146"/>
      <c r="X9" s="146"/>
      <c r="Y9" s="146"/>
      <c r="Z9" s="157"/>
      <c r="AA9" s="158"/>
      <c r="AB9" s="158"/>
      <c r="AC9" s="158"/>
      <c r="AD9" s="158"/>
      <c r="AE9" s="158"/>
      <c r="AF9" s="398"/>
      <c r="AG9" s="398"/>
      <c r="AI9" s="398"/>
      <c r="AJ9" s="398"/>
      <c r="AK9" s="398"/>
      <c r="AL9" s="398"/>
      <c r="AM9" s="398"/>
      <c r="AN9" s="398"/>
      <c r="AO9" s="398"/>
      <c r="AQ9" s="95"/>
      <c r="AR9" s="95"/>
      <c r="AS9" s="95"/>
      <c r="AT9" s="95"/>
      <c r="AU9" s="95"/>
      <c r="AV9" s="95"/>
      <c r="AW9" s="95"/>
      <c r="AY9" s="95"/>
      <c r="AZ9" s="95"/>
      <c r="BA9" s="95"/>
      <c r="BB9" s="95"/>
      <c r="BC9" s="95"/>
      <c r="BD9" s="95"/>
      <c r="BE9" s="95"/>
      <c r="BG9" s="99"/>
      <c r="BH9" s="99"/>
      <c r="BI9" s="93"/>
      <c r="BJ9" s="93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100"/>
    </row>
    <row r="10" spans="1:74" x14ac:dyDescent="0.2">
      <c r="A10" s="91" t="s">
        <v>185</v>
      </c>
      <c r="B10" s="383">
        <v>11004</v>
      </c>
      <c r="C10" s="383">
        <v>42505</v>
      </c>
      <c r="D10" s="383">
        <v>97615</v>
      </c>
      <c r="E10" s="383">
        <v>23207</v>
      </c>
      <c r="F10" s="383">
        <v>12867</v>
      </c>
      <c r="G10" s="383">
        <v>3608</v>
      </c>
      <c r="H10" s="383">
        <v>37965</v>
      </c>
      <c r="I10" s="383">
        <v>4636</v>
      </c>
      <c r="J10" s="384">
        <v>5647</v>
      </c>
      <c r="K10" s="384">
        <v>1459</v>
      </c>
      <c r="L10" s="383">
        <v>5123</v>
      </c>
      <c r="M10" s="384">
        <v>67697</v>
      </c>
      <c r="N10" s="383">
        <v>2498</v>
      </c>
      <c r="O10" s="384">
        <v>500596</v>
      </c>
      <c r="P10" s="384">
        <v>163685</v>
      </c>
      <c r="Q10" s="383">
        <v>11862</v>
      </c>
      <c r="R10" s="399"/>
      <c r="X10" s="399"/>
      <c r="Y10" s="399"/>
      <c r="Z10" s="399"/>
      <c r="AD10" s="158"/>
      <c r="AE10" s="158"/>
      <c r="AF10" s="398"/>
      <c r="AG10" s="398"/>
      <c r="AI10" s="398"/>
      <c r="AJ10" s="398"/>
      <c r="AK10" s="398"/>
      <c r="AL10" s="398"/>
      <c r="AM10" s="398"/>
      <c r="AN10" s="398"/>
      <c r="AO10" s="398"/>
      <c r="AQ10" s="95"/>
      <c r="AR10" s="95"/>
      <c r="AS10" s="95"/>
      <c r="AT10" s="95"/>
      <c r="AU10" s="95"/>
      <c r="AV10" s="95"/>
      <c r="AW10" s="95"/>
      <c r="AY10" s="95"/>
      <c r="AZ10" s="95"/>
      <c r="BA10" s="95"/>
      <c r="BB10" s="95"/>
      <c r="BC10" s="95"/>
      <c r="BD10" s="95"/>
      <c r="BE10" s="95"/>
      <c r="BG10" s="99"/>
      <c r="BH10" s="99"/>
      <c r="BI10" s="93"/>
      <c r="BJ10" s="93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100"/>
    </row>
    <row r="11" spans="1:74" x14ac:dyDescent="0.2">
      <c r="A11" s="103" t="s">
        <v>75</v>
      </c>
      <c r="B11" s="186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74" x14ac:dyDescent="0.2">
      <c r="A12" s="91" t="s">
        <v>18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74" x14ac:dyDescent="0.2">
      <c r="A13" s="91" t="s">
        <v>19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74" x14ac:dyDescent="0.2">
      <c r="A14" s="91" t="s">
        <v>20</v>
      </c>
      <c r="B14" s="184">
        <v>94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74" x14ac:dyDescent="0.2">
      <c r="A15" s="91" t="s">
        <v>21</v>
      </c>
      <c r="B15" s="184">
        <v>93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74" x14ac:dyDescent="0.2">
      <c r="A16" s="91" t="s">
        <v>22</v>
      </c>
      <c r="B16" s="184">
        <v>92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x14ac:dyDescent="0.2">
      <c r="A17" s="91" t="s">
        <v>23</v>
      </c>
      <c r="B17" s="184">
        <v>91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x14ac:dyDescent="0.2">
      <c r="A18" s="91" t="s">
        <v>24</v>
      </c>
      <c r="B18" s="184">
        <v>89</v>
      </c>
      <c r="C18" s="184"/>
      <c r="D18" s="184"/>
      <c r="E18" s="184"/>
      <c r="F18" s="184"/>
      <c r="G18" s="184"/>
      <c r="K18" s="184"/>
      <c r="L18" s="184"/>
      <c r="M18" s="184"/>
      <c r="N18" s="184"/>
      <c r="O18" s="184"/>
      <c r="P18" s="184"/>
      <c r="Q18" s="184"/>
    </row>
    <row r="19" spans="1:17" x14ac:dyDescent="0.2">
      <c r="A19" s="91" t="s">
        <v>17</v>
      </c>
      <c r="B19" s="195">
        <v>87</v>
      </c>
      <c r="C19" s="184"/>
      <c r="D19" s="184"/>
      <c r="E19" s="184"/>
      <c r="F19" s="184"/>
      <c r="G19" s="184"/>
      <c r="K19" s="184"/>
      <c r="L19" s="184"/>
      <c r="M19" s="184"/>
      <c r="N19" s="184"/>
      <c r="O19" s="184"/>
      <c r="P19" s="184"/>
      <c r="Q19" s="184"/>
    </row>
    <row r="20" spans="1:17" x14ac:dyDescent="0.2">
      <c r="A20" s="91" t="s">
        <v>185</v>
      </c>
      <c r="B20" s="195">
        <v>87</v>
      </c>
      <c r="C20" s="184"/>
      <c r="D20" s="184"/>
      <c r="E20" s="184"/>
      <c r="F20" s="184"/>
      <c r="G20" s="184"/>
      <c r="K20" s="184"/>
      <c r="L20" s="184"/>
      <c r="M20" s="184"/>
      <c r="N20" s="184"/>
      <c r="O20" s="184"/>
      <c r="P20" s="184"/>
      <c r="Q20" s="184"/>
    </row>
    <row r="21" spans="1:17" x14ac:dyDescent="0.2">
      <c r="A21" s="101" t="s">
        <v>77</v>
      </c>
      <c r="B21" s="184"/>
      <c r="C21" s="184"/>
      <c r="D21" s="184"/>
      <c r="E21" s="184"/>
      <c r="F21" s="184"/>
      <c r="G21" s="184"/>
      <c r="K21" s="184"/>
      <c r="L21" s="184"/>
      <c r="M21" s="184"/>
      <c r="N21" s="184"/>
      <c r="O21" s="184"/>
      <c r="P21" s="184"/>
      <c r="Q21" s="184"/>
    </row>
    <row r="22" spans="1:17" x14ac:dyDescent="0.2">
      <c r="A22" s="91" t="s">
        <v>20</v>
      </c>
      <c r="B22" s="174">
        <v>595065</v>
      </c>
      <c r="C22" s="184"/>
      <c r="D22" s="184"/>
      <c r="E22" s="184"/>
      <c r="F22" s="184"/>
      <c r="G22" s="184"/>
      <c r="K22" s="184"/>
      <c r="L22" s="184"/>
      <c r="M22" s="184"/>
      <c r="N22" s="184"/>
      <c r="O22" s="184"/>
      <c r="P22" s="184"/>
      <c r="Q22" s="184"/>
    </row>
    <row r="23" spans="1:17" x14ac:dyDescent="0.2">
      <c r="A23" s="91" t="s">
        <v>21</v>
      </c>
      <c r="B23" s="174">
        <v>592113</v>
      </c>
      <c r="C23" s="184"/>
      <c r="D23" s="184"/>
      <c r="E23" s="184"/>
      <c r="F23" s="184"/>
      <c r="G23" s="184"/>
      <c r="K23" s="184"/>
      <c r="L23" s="184"/>
      <c r="M23" s="184"/>
      <c r="N23" s="184"/>
      <c r="O23" s="184"/>
      <c r="P23" s="184"/>
      <c r="Q23" s="184"/>
    </row>
    <row r="24" spans="1:17" x14ac:dyDescent="0.2">
      <c r="A24" s="91" t="s">
        <v>22</v>
      </c>
      <c r="B24" s="174">
        <v>595280</v>
      </c>
      <c r="C24" s="184"/>
      <c r="D24" s="184"/>
      <c r="E24" s="184"/>
      <c r="F24" s="184"/>
      <c r="G24" s="184"/>
      <c r="H24" s="380"/>
      <c r="K24" s="184"/>
      <c r="L24" s="184"/>
      <c r="M24" s="184"/>
      <c r="N24" s="184"/>
      <c r="O24" s="184"/>
      <c r="P24" s="184"/>
      <c r="Q24" s="184"/>
    </row>
    <row r="25" spans="1:17" x14ac:dyDescent="0.2">
      <c r="A25" s="91" t="s">
        <v>23</v>
      </c>
      <c r="B25" s="174">
        <v>598714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x14ac:dyDescent="0.2">
      <c r="A26" s="91" t="s">
        <v>24</v>
      </c>
      <c r="B26" s="174">
        <v>598019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x14ac:dyDescent="0.2">
      <c r="A27" s="91" t="s">
        <v>17</v>
      </c>
      <c r="B27" s="174">
        <v>578976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x14ac:dyDescent="0.2">
      <c r="A28" s="209">
        <v>2015</v>
      </c>
      <c r="B28" s="394">
        <v>601625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x14ac:dyDescent="0.2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x14ac:dyDescent="0.2">
      <c r="A30" s="103" t="s">
        <v>99</v>
      </c>
      <c r="B30" s="260">
        <v>2009</v>
      </c>
      <c r="C30" s="185">
        <v>2010</v>
      </c>
      <c r="D30" s="185">
        <v>2011</v>
      </c>
      <c r="E30" s="185">
        <v>2012</v>
      </c>
      <c r="F30" s="185">
        <v>2013</v>
      </c>
      <c r="G30" s="185">
        <v>2014</v>
      </c>
      <c r="H30" s="185">
        <v>2015</v>
      </c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x14ac:dyDescent="0.2">
      <c r="A31" s="219" t="s">
        <v>87</v>
      </c>
      <c r="B31" s="186">
        <v>650</v>
      </c>
      <c r="C31" s="186">
        <v>697</v>
      </c>
      <c r="D31" s="186">
        <v>697</v>
      </c>
      <c r="E31" s="104">
        <v>661</v>
      </c>
      <c r="F31" s="104">
        <v>669</v>
      </c>
      <c r="G31" s="104">
        <v>604</v>
      </c>
      <c r="H31" s="184">
        <f>'Register Data'!O181</f>
        <v>389</v>
      </c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17" x14ac:dyDescent="0.2">
      <c r="A32" s="219" t="s">
        <v>88</v>
      </c>
      <c r="B32" s="283">
        <v>167.5</v>
      </c>
      <c r="C32" s="186">
        <v>167.5</v>
      </c>
      <c r="D32" s="186">
        <v>167.5</v>
      </c>
      <c r="E32" s="186">
        <v>262</v>
      </c>
      <c r="F32" s="186">
        <v>254</v>
      </c>
      <c r="G32" s="186">
        <v>59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x14ac:dyDescent="0.2">
      <c r="A33" s="219" t="s">
        <v>90</v>
      </c>
      <c r="B33" s="186">
        <v>36</v>
      </c>
      <c r="C33" s="186">
        <v>44</v>
      </c>
      <c r="D33" s="186">
        <v>44</v>
      </c>
      <c r="E33" s="186">
        <v>44</v>
      </c>
      <c r="F33" s="186">
        <v>44</v>
      </c>
      <c r="G33" s="186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x14ac:dyDescent="0.2">
      <c r="A34" s="219" t="s">
        <v>119</v>
      </c>
      <c r="B34" s="186"/>
      <c r="C34" s="186"/>
      <c r="D34" s="186"/>
      <c r="E34" s="186"/>
      <c r="F34" s="186"/>
      <c r="G34" s="186">
        <v>157</v>
      </c>
      <c r="H34" s="184">
        <f>'Register Data'!O184</f>
        <v>102</v>
      </c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x14ac:dyDescent="0.2">
      <c r="A35" s="219" t="s">
        <v>120</v>
      </c>
      <c r="B35" s="186"/>
      <c r="C35" s="186"/>
      <c r="D35" s="186"/>
      <c r="E35" s="186"/>
      <c r="F35" s="186"/>
      <c r="G35" s="186">
        <v>116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spans="1:17" x14ac:dyDescent="0.2">
      <c r="A36" s="220" t="s">
        <v>89</v>
      </c>
      <c r="B36" s="186">
        <v>146.5</v>
      </c>
      <c r="C36" s="186">
        <v>91.5</v>
      </c>
      <c r="D36" s="186">
        <v>91.5</v>
      </c>
      <c r="E36" s="186">
        <v>33</v>
      </c>
      <c r="F36" s="186">
        <v>33</v>
      </c>
      <c r="G36" s="186">
        <v>33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</row>
    <row r="37" spans="1:17" x14ac:dyDescent="0.2">
      <c r="A37" s="220" t="s">
        <v>204</v>
      </c>
      <c r="B37" s="186"/>
      <c r="C37" s="186"/>
      <c r="D37" s="186"/>
      <c r="E37" s="186"/>
      <c r="F37" s="186"/>
      <c r="G37" s="186"/>
      <c r="H37" s="184">
        <f>'Register Data'!O187</f>
        <v>18</v>
      </c>
      <c r="I37" s="184"/>
      <c r="J37" s="184"/>
      <c r="K37" s="184"/>
      <c r="L37" s="184"/>
      <c r="M37" s="184"/>
      <c r="N37" s="184"/>
      <c r="O37" s="184"/>
      <c r="P37" s="184"/>
      <c r="Q37" s="184"/>
    </row>
    <row r="38" spans="1:17" x14ac:dyDescent="0.2">
      <c r="A38" s="220" t="s">
        <v>203</v>
      </c>
      <c r="B38" s="186"/>
      <c r="C38" s="186"/>
      <c r="D38" s="186"/>
      <c r="E38" s="186"/>
      <c r="F38" s="186"/>
      <c r="G38" s="186"/>
      <c r="H38" s="184">
        <f>'Register Data'!O188</f>
        <v>160</v>
      </c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17" x14ac:dyDescent="0.2">
      <c r="A39" s="219" t="s">
        <v>91</v>
      </c>
      <c r="B39" s="259">
        <v>1000</v>
      </c>
      <c r="C39" s="174">
        <v>1000</v>
      </c>
      <c r="D39" s="174">
        <v>1000</v>
      </c>
      <c r="E39" s="174">
        <v>1000</v>
      </c>
      <c r="F39" s="174">
        <v>1000</v>
      </c>
      <c r="G39" s="186">
        <v>969</v>
      </c>
      <c r="H39" s="184">
        <f>'Register Data'!O191</f>
        <v>669</v>
      </c>
      <c r="I39" s="184"/>
      <c r="J39" s="184"/>
      <c r="K39" s="184"/>
      <c r="L39" s="184"/>
      <c r="M39" s="184"/>
      <c r="N39" s="184"/>
      <c r="O39" s="184"/>
      <c r="P39" s="184"/>
      <c r="Q39" s="184"/>
    </row>
    <row r="40" spans="1:17" x14ac:dyDescent="0.2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41" spans="1:17" hidden="1" x14ac:dyDescent="0.2">
      <c r="A41" s="29" t="s">
        <v>93</v>
      </c>
      <c r="B41" s="185">
        <v>2010</v>
      </c>
      <c r="C41" s="185">
        <v>2011</v>
      </c>
      <c r="D41" s="185">
        <v>2012</v>
      </c>
      <c r="E41" s="185">
        <v>2013</v>
      </c>
      <c r="F41" s="105">
        <v>2014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</row>
    <row r="42" spans="1:17" hidden="1" x14ac:dyDescent="0.2">
      <c r="A42" s="219" t="s">
        <v>87</v>
      </c>
      <c r="B42" s="123">
        <v>690.02699089050293</v>
      </c>
      <c r="C42" s="109">
        <v>693.07805952429771</v>
      </c>
      <c r="D42" s="109">
        <v>656.18817000000001</v>
      </c>
      <c r="E42" s="109">
        <v>657.83561599500001</v>
      </c>
      <c r="F42" s="123">
        <v>594.11562500000002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</row>
    <row r="43" spans="1:17" hidden="1" x14ac:dyDescent="0.2">
      <c r="A43" s="219" t="s">
        <v>88</v>
      </c>
      <c r="B43" s="123">
        <v>166.02388000488281</v>
      </c>
      <c r="C43" s="123">
        <v>166.33690500259399</v>
      </c>
      <c r="D43" s="123">
        <v>258.4425</v>
      </c>
      <c r="E43" s="123">
        <v>254</v>
      </c>
      <c r="F43" s="123">
        <v>59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1:17" hidden="1" x14ac:dyDescent="0.2">
      <c r="A44" s="219" t="s">
        <v>90</v>
      </c>
      <c r="B44" s="123">
        <v>44</v>
      </c>
      <c r="C44" s="123">
        <v>44</v>
      </c>
      <c r="D44" s="123">
        <v>43.98462</v>
      </c>
      <c r="E44" s="123">
        <v>43.94486216</v>
      </c>
      <c r="F44" s="123" t="s">
        <v>118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1:17" hidden="1" x14ac:dyDescent="0.2">
      <c r="A45" s="219" t="s">
        <v>119</v>
      </c>
      <c r="B45" s="123" t="s">
        <v>118</v>
      </c>
      <c r="C45" s="123" t="s">
        <v>118</v>
      </c>
      <c r="D45" s="123" t="s">
        <v>118</v>
      </c>
      <c r="E45" s="123" t="s">
        <v>118</v>
      </c>
      <c r="F45" s="123">
        <v>58.5719602977668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</row>
    <row r="46" spans="1:17" hidden="1" x14ac:dyDescent="0.2">
      <c r="A46" s="219" t="s">
        <v>120</v>
      </c>
      <c r="B46" s="123" t="s">
        <v>118</v>
      </c>
      <c r="C46" s="123" t="s">
        <v>118</v>
      </c>
      <c r="D46" s="123" t="s">
        <v>118</v>
      </c>
      <c r="E46" s="123" t="s">
        <v>118</v>
      </c>
      <c r="F46" s="123">
        <v>58.5719602977668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17" hidden="1" x14ac:dyDescent="0.2">
      <c r="A47" s="220" t="s">
        <v>89</v>
      </c>
      <c r="B47" s="123">
        <v>77.934965133666992</v>
      </c>
      <c r="C47" s="123">
        <v>69.894559383392334</v>
      </c>
      <c r="D47" s="123">
        <v>33</v>
      </c>
      <c r="E47" s="123">
        <v>33</v>
      </c>
      <c r="F47" s="123">
        <v>33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1:17" hidden="1" x14ac:dyDescent="0.2">
      <c r="A48" s="219" t="s">
        <v>91</v>
      </c>
      <c r="B48" s="123">
        <v>972.55262392759323</v>
      </c>
      <c r="C48" s="123">
        <v>969.25504899024963</v>
      </c>
      <c r="D48" s="123">
        <v>989.67160999999999</v>
      </c>
      <c r="E48" s="123">
        <v>986.74348224699997</v>
      </c>
      <c r="F48" s="123">
        <v>954.70467682339984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17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1:17" x14ac:dyDescent="0.2">
      <c r="A50" s="397" t="s">
        <v>156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379" t="s">
        <v>204</v>
      </c>
      <c r="J50" s="379" t="s">
        <v>206</v>
      </c>
    </row>
    <row r="51" spans="1:17" x14ac:dyDescent="0.2">
      <c r="A51" s="209">
        <v>2009</v>
      </c>
      <c r="B51" s="261">
        <v>90381.069939999943</v>
      </c>
      <c r="C51" s="261">
        <v>60706.392300000007</v>
      </c>
      <c r="D51" s="261"/>
      <c r="E51" s="261">
        <v>3358.8699199999992</v>
      </c>
      <c r="F51" s="261"/>
      <c r="G51" s="261">
        <v>11051.161539999994</v>
      </c>
      <c r="H51" s="261">
        <v>15264.646179999998</v>
      </c>
      <c r="I51" s="259"/>
      <c r="J51" s="259"/>
    </row>
    <row r="52" spans="1:17" x14ac:dyDescent="0.2">
      <c r="A52" s="209">
        <v>2010</v>
      </c>
      <c r="B52" s="261">
        <v>89345.60439273715</v>
      </c>
      <c r="C52" s="261">
        <v>63501.614970177412</v>
      </c>
      <c r="D52" s="261"/>
      <c r="E52" s="261">
        <v>4016.9329310357571</v>
      </c>
      <c r="F52" s="261"/>
      <c r="G52" s="261">
        <v>6642.5527020990849</v>
      </c>
      <c r="H52" s="261">
        <v>15184.503789424896</v>
      </c>
      <c r="I52" s="259"/>
      <c r="J52" s="259"/>
    </row>
    <row r="53" spans="1:17" x14ac:dyDescent="0.2">
      <c r="A53" s="209">
        <v>2011</v>
      </c>
      <c r="B53" s="261">
        <v>88252.196605570847</v>
      </c>
      <c r="C53" s="261">
        <v>63028.066444545984</v>
      </c>
      <c r="D53" s="261"/>
      <c r="E53" s="261">
        <v>4015.6667999999991</v>
      </c>
      <c r="F53" s="261"/>
      <c r="G53" s="261">
        <v>6142.5571119785309</v>
      </c>
      <c r="H53" s="261">
        <v>15065.906249046326</v>
      </c>
      <c r="I53" s="259"/>
      <c r="J53" s="259"/>
    </row>
    <row r="54" spans="1:17" x14ac:dyDescent="0.2">
      <c r="A54" s="209">
        <v>2012</v>
      </c>
      <c r="B54" s="261">
        <v>89118.346690654696</v>
      </c>
      <c r="C54" s="261">
        <v>58995.568910000002</v>
      </c>
      <c r="D54" s="261"/>
      <c r="E54" s="261">
        <v>3949.3629900000001</v>
      </c>
      <c r="F54" s="261"/>
      <c r="G54" s="261">
        <v>3003</v>
      </c>
      <c r="H54" s="261">
        <v>23170.414790654726</v>
      </c>
      <c r="I54" s="259"/>
      <c r="J54" s="259"/>
    </row>
    <row r="55" spans="1:17" x14ac:dyDescent="0.2">
      <c r="A55" s="209">
        <v>2013</v>
      </c>
      <c r="B55" s="261">
        <v>87041.397858447061</v>
      </c>
      <c r="C55" s="261">
        <v>58112.400732444999</v>
      </c>
      <c r="D55" s="261"/>
      <c r="E55" s="261">
        <v>3831.9971260019988</v>
      </c>
      <c r="F55" s="261"/>
      <c r="G55" s="261">
        <v>2904</v>
      </c>
      <c r="H55" s="261">
        <v>22193</v>
      </c>
      <c r="I55" s="259"/>
      <c r="J55" s="259"/>
    </row>
    <row r="56" spans="1:17" x14ac:dyDescent="0.2">
      <c r="A56" s="209">
        <v>2014</v>
      </c>
      <c r="B56" s="261">
        <v>81704.246620727557</v>
      </c>
      <c r="C56" s="261">
        <v>50922.271927930116</v>
      </c>
      <c r="D56" s="261">
        <v>13344.474692797445</v>
      </c>
      <c r="E56" s="261"/>
      <c r="F56" s="261">
        <v>9544.5</v>
      </c>
      <c r="G56" s="261">
        <v>2838</v>
      </c>
      <c r="H56" s="400">
        <v>5055</v>
      </c>
      <c r="I56" s="259"/>
      <c r="J56" s="259"/>
    </row>
    <row r="57" spans="1:17" x14ac:dyDescent="0.2">
      <c r="A57" s="209">
        <v>2015</v>
      </c>
      <c r="B57" s="261">
        <v>57162.88454302249</v>
      </c>
      <c r="C57" s="261">
        <v>33134.920335832263</v>
      </c>
      <c r="D57" s="261">
        <v>8635.9642071902254</v>
      </c>
      <c r="E57" s="259"/>
      <c r="F57" s="261"/>
      <c r="G57" s="261"/>
      <c r="H57" s="259"/>
      <c r="I57" s="395">
        <v>1542</v>
      </c>
      <c r="J57" s="395">
        <v>13850</v>
      </c>
    </row>
    <row r="63" spans="1:17" x14ac:dyDescent="0.2">
      <c r="E63" s="15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96"/>
  <sheetViews>
    <sheetView zoomScale="70" zoomScaleNormal="70" workbookViewId="0">
      <selection activeCell="G64" sqref="G64"/>
    </sheetView>
  </sheetViews>
  <sheetFormatPr defaultRowHeight="15" x14ac:dyDescent="0.25"/>
  <cols>
    <col min="1" max="1" width="32.625" style="295" bestFit="1" customWidth="1"/>
    <col min="2" max="2" width="27.125" style="295" bestFit="1" customWidth="1"/>
    <col min="3" max="3" width="26.375" style="297" bestFit="1" customWidth="1"/>
    <col min="4" max="4" width="9.625" style="295" customWidth="1"/>
    <col min="5" max="10" width="9" style="295"/>
    <col min="11" max="11" width="9.75" style="295" customWidth="1"/>
    <col min="12" max="24" width="9" style="295"/>
    <col min="25" max="29" width="16" style="295" customWidth="1"/>
    <col min="30" max="39" width="9" style="295"/>
    <col min="40" max="40" width="14.875" style="295" customWidth="1"/>
    <col min="41" max="81" width="9" style="295"/>
    <col min="82" max="82" width="21.875" style="295" customWidth="1"/>
    <col min="83" max="99" width="9" style="295"/>
    <col min="100" max="100" width="11.75" style="295" customWidth="1"/>
    <col min="101" max="16384" width="9" style="295"/>
  </cols>
  <sheetData>
    <row r="1" spans="1:109" x14ac:dyDescent="0.25">
      <c r="A1" s="85" t="s">
        <v>25</v>
      </c>
      <c r="B1" s="85" t="s">
        <v>26</v>
      </c>
      <c r="C1" s="85" t="s">
        <v>27</v>
      </c>
      <c r="D1" s="85" t="s">
        <v>28</v>
      </c>
      <c r="E1" s="85" t="s">
        <v>29</v>
      </c>
      <c r="F1" s="85" t="s">
        <v>104</v>
      </c>
      <c r="G1" s="85" t="s">
        <v>30</v>
      </c>
      <c r="H1" s="85" t="s">
        <v>31</v>
      </c>
      <c r="I1" s="85" t="s">
        <v>32</v>
      </c>
      <c r="J1" s="85" t="s">
        <v>101</v>
      </c>
      <c r="K1" s="85" t="s">
        <v>102</v>
      </c>
      <c r="L1" s="85" t="s">
        <v>33</v>
      </c>
      <c r="M1" s="85" t="s">
        <v>112</v>
      </c>
      <c r="N1" s="85" t="s">
        <v>103</v>
      </c>
      <c r="O1" s="85" t="s">
        <v>34</v>
      </c>
      <c r="P1" s="85" t="s">
        <v>106</v>
      </c>
      <c r="Q1" s="85" t="s">
        <v>35</v>
      </c>
      <c r="R1" s="85" t="s">
        <v>36</v>
      </c>
      <c r="S1" s="85" t="s">
        <v>107</v>
      </c>
      <c r="T1" s="85" t="s">
        <v>108</v>
      </c>
      <c r="U1" s="85" t="s">
        <v>109</v>
      </c>
      <c r="V1" s="85" t="s">
        <v>37</v>
      </c>
      <c r="W1" s="85" t="s">
        <v>38</v>
      </c>
      <c r="X1" s="85" t="s">
        <v>39</v>
      </c>
      <c r="Y1" s="85" t="s">
        <v>41</v>
      </c>
      <c r="Z1" s="85" t="s">
        <v>105</v>
      </c>
      <c r="AA1" s="85" t="s">
        <v>40</v>
      </c>
      <c r="AB1" s="85" t="s">
        <v>110</v>
      </c>
      <c r="AC1" s="85" t="s">
        <v>111</v>
      </c>
      <c r="AD1" s="85" t="s">
        <v>42</v>
      </c>
      <c r="AE1" s="3"/>
      <c r="AF1" s="3"/>
      <c r="AG1" s="3"/>
      <c r="AH1" s="87" t="s">
        <v>27</v>
      </c>
      <c r="AI1" s="87" t="s">
        <v>28</v>
      </c>
      <c r="AJ1" s="87" t="s">
        <v>104</v>
      </c>
      <c r="AK1" s="87" t="s">
        <v>30</v>
      </c>
      <c r="AL1" s="87" t="s">
        <v>31</v>
      </c>
      <c r="AM1" s="87" t="s">
        <v>32</v>
      </c>
      <c r="AN1" s="87" t="s">
        <v>33</v>
      </c>
      <c r="AO1" s="87" t="s">
        <v>103</v>
      </c>
      <c r="AP1" s="337" t="s">
        <v>61</v>
      </c>
      <c r="AQ1" s="337" t="s">
        <v>60</v>
      </c>
      <c r="AR1" s="87" t="s">
        <v>37</v>
      </c>
      <c r="AS1" s="87" t="s">
        <v>38</v>
      </c>
      <c r="AT1" s="87" t="s">
        <v>39</v>
      </c>
      <c r="AU1" s="337" t="s">
        <v>63</v>
      </c>
      <c r="AV1" s="337" t="s">
        <v>62</v>
      </c>
      <c r="AW1" s="87" t="s">
        <v>42</v>
      </c>
      <c r="BC1" s="311"/>
      <c r="CD1" s="311"/>
      <c r="CM1" s="311"/>
      <c r="CV1" s="311"/>
    </row>
    <row r="2" spans="1:109" x14ac:dyDescent="0.25">
      <c r="A2" s="79">
        <v>2007</v>
      </c>
      <c r="B2" s="80" t="s">
        <v>43</v>
      </c>
      <c r="C2" s="79">
        <v>9799</v>
      </c>
      <c r="D2" s="79">
        <v>38432</v>
      </c>
      <c r="E2" s="79">
        <v>75043</v>
      </c>
      <c r="F2" s="338"/>
      <c r="G2" s="79">
        <v>23947</v>
      </c>
      <c r="H2" s="79">
        <v>10177</v>
      </c>
      <c r="I2" s="79">
        <v>2280</v>
      </c>
      <c r="J2" s="338"/>
      <c r="K2" s="338"/>
      <c r="L2" s="79">
        <v>24858</v>
      </c>
      <c r="M2" s="338"/>
      <c r="N2" s="79">
        <v>4134</v>
      </c>
      <c r="O2" s="79">
        <v>5840</v>
      </c>
      <c r="P2" s="338"/>
      <c r="Q2" s="79">
        <v>3482</v>
      </c>
      <c r="R2" s="338"/>
      <c r="S2" s="338"/>
      <c r="T2" s="338"/>
      <c r="U2" s="338"/>
      <c r="V2" s="79">
        <v>4396</v>
      </c>
      <c r="W2" s="79">
        <v>50231</v>
      </c>
      <c r="X2" s="79">
        <v>558</v>
      </c>
      <c r="Y2" s="79">
        <v>121885</v>
      </c>
      <c r="Z2" s="338"/>
      <c r="AA2" s="338"/>
      <c r="AB2" s="338"/>
      <c r="AC2" s="338"/>
      <c r="AD2" s="79">
        <v>11523</v>
      </c>
      <c r="AE2" s="4"/>
      <c r="AF2" s="4"/>
      <c r="AG2" s="4"/>
      <c r="AH2" s="312">
        <f>C2</f>
        <v>9799</v>
      </c>
      <c r="AI2" s="312">
        <f t="shared" ref="AI2:AJ17" si="0">D2</f>
        <v>38432</v>
      </c>
      <c r="AJ2" s="312">
        <f t="shared" si="0"/>
        <v>75043</v>
      </c>
      <c r="AK2" s="312">
        <f>G2</f>
        <v>23947</v>
      </c>
      <c r="AL2" s="312">
        <f>H2</f>
        <v>10177</v>
      </c>
      <c r="AM2" s="312">
        <f>I2+J2+K2</f>
        <v>2280</v>
      </c>
      <c r="AN2" s="312">
        <f>L2+M2</f>
        <v>24858</v>
      </c>
      <c r="AO2" s="312">
        <f>N2</f>
        <v>4134</v>
      </c>
      <c r="AP2" s="312">
        <f>O2+P2+T2</f>
        <v>5840</v>
      </c>
      <c r="AQ2" s="312">
        <f>Q2+R2+S2+U2</f>
        <v>3482</v>
      </c>
      <c r="AR2" s="312">
        <f>V2</f>
        <v>4396</v>
      </c>
      <c r="AS2" s="312">
        <f>W2</f>
        <v>50231</v>
      </c>
      <c r="AT2" s="312">
        <f>X2</f>
        <v>558</v>
      </c>
      <c r="AU2" s="312">
        <f>AA2+AB2</f>
        <v>0</v>
      </c>
      <c r="AV2" s="312">
        <f>Y2+Z2+AC2</f>
        <v>121885</v>
      </c>
      <c r="AW2" s="312">
        <f>AD2</f>
        <v>11523</v>
      </c>
      <c r="CD2" s="339"/>
      <c r="CV2" s="313"/>
    </row>
    <row r="3" spans="1:109" x14ac:dyDescent="0.25">
      <c r="A3" s="79">
        <v>2007</v>
      </c>
      <c r="B3" s="80" t="s">
        <v>44</v>
      </c>
      <c r="C3" s="79">
        <v>8712</v>
      </c>
      <c r="D3" s="79">
        <v>38497</v>
      </c>
      <c r="E3" s="79">
        <v>87315</v>
      </c>
      <c r="F3" s="338"/>
      <c r="G3" s="79">
        <v>25380</v>
      </c>
      <c r="H3" s="79">
        <v>11235</v>
      </c>
      <c r="I3" s="79">
        <v>2502</v>
      </c>
      <c r="J3" s="338"/>
      <c r="K3" s="338"/>
      <c r="L3" s="79">
        <v>27127</v>
      </c>
      <c r="M3" s="338"/>
      <c r="N3" s="79">
        <v>4314</v>
      </c>
      <c r="O3" s="79">
        <v>5898</v>
      </c>
      <c r="P3" s="338"/>
      <c r="Q3" s="79">
        <v>2655</v>
      </c>
      <c r="R3" s="338"/>
      <c r="S3" s="338"/>
      <c r="T3" s="338"/>
      <c r="U3" s="338"/>
      <c r="V3" s="79">
        <v>4411</v>
      </c>
      <c r="W3" s="79">
        <v>64975</v>
      </c>
      <c r="X3" s="79">
        <v>796</v>
      </c>
      <c r="Y3" s="79">
        <v>134309</v>
      </c>
      <c r="Z3" s="338"/>
      <c r="AA3" s="338"/>
      <c r="AB3" s="338"/>
      <c r="AC3" s="338"/>
      <c r="AD3" s="79">
        <v>10902</v>
      </c>
      <c r="AE3" s="4"/>
      <c r="AF3" s="4"/>
      <c r="AG3" s="4"/>
      <c r="AH3" s="312">
        <f t="shared" ref="AH3:AH57" si="1">C3</f>
        <v>8712</v>
      </c>
      <c r="AI3" s="312">
        <f t="shared" si="0"/>
        <v>38497</v>
      </c>
      <c r="AJ3" s="312">
        <f t="shared" si="0"/>
        <v>87315</v>
      </c>
      <c r="AK3" s="312">
        <f t="shared" ref="AK3:AK57" si="2">G3</f>
        <v>25380</v>
      </c>
      <c r="AL3" s="312">
        <f t="shared" ref="AL3:AL57" si="3">H3</f>
        <v>11235</v>
      </c>
      <c r="AM3" s="312">
        <f t="shared" ref="AM3:AM57" si="4">I3+J3+K3</f>
        <v>2502</v>
      </c>
      <c r="AN3" s="312">
        <f t="shared" ref="AN3:AN57" si="5">L3+M3</f>
        <v>27127</v>
      </c>
      <c r="AO3" s="312">
        <f t="shared" ref="AO3:AO57" si="6">N3</f>
        <v>4314</v>
      </c>
      <c r="AP3" s="312">
        <f t="shared" ref="AP3:AP57" si="7">O3+P3+T3</f>
        <v>5898</v>
      </c>
      <c r="AQ3" s="312">
        <f t="shared" ref="AQ3:AQ56" si="8">Q3+R3+S3+U3</f>
        <v>2655</v>
      </c>
      <c r="AR3" s="312">
        <f t="shared" ref="AR3:AR57" si="9">V3</f>
        <v>4411</v>
      </c>
      <c r="AS3" s="312">
        <f t="shared" ref="AS3:AS57" si="10">W3</f>
        <v>64975</v>
      </c>
      <c r="AT3" s="312">
        <f t="shared" ref="AT3:AT57" si="11">X3</f>
        <v>796</v>
      </c>
      <c r="AU3" s="312">
        <f t="shared" ref="AU3:AU57" si="12">AA3+AB3</f>
        <v>0</v>
      </c>
      <c r="AV3" s="312">
        <f t="shared" ref="AV3:AV57" si="13">Y3+Z3+AC3</f>
        <v>134309</v>
      </c>
      <c r="AW3" s="312">
        <f t="shared" ref="AW3:AW57" si="14">AD3</f>
        <v>10902</v>
      </c>
      <c r="CD3" s="339"/>
      <c r="CV3" s="313"/>
    </row>
    <row r="4" spans="1:109" x14ac:dyDescent="0.25">
      <c r="A4" s="79">
        <v>2007</v>
      </c>
      <c r="B4" s="80" t="s">
        <v>45</v>
      </c>
      <c r="C4" s="79">
        <v>11291</v>
      </c>
      <c r="D4" s="79">
        <v>44277</v>
      </c>
      <c r="E4" s="79">
        <v>99996</v>
      </c>
      <c r="F4" s="338"/>
      <c r="G4" s="79">
        <v>31030</v>
      </c>
      <c r="H4" s="79">
        <v>15023</v>
      </c>
      <c r="I4" s="79">
        <v>3022</v>
      </c>
      <c r="J4" s="338"/>
      <c r="K4" s="338"/>
      <c r="L4" s="79">
        <v>27279</v>
      </c>
      <c r="M4" s="338"/>
      <c r="N4" s="79">
        <v>5017</v>
      </c>
      <c r="O4" s="79">
        <v>6394</v>
      </c>
      <c r="P4" s="338"/>
      <c r="Q4" s="79">
        <v>3287</v>
      </c>
      <c r="R4" s="338"/>
      <c r="S4" s="338"/>
      <c r="T4" s="338"/>
      <c r="U4" s="338"/>
      <c r="V4" s="79">
        <v>4343</v>
      </c>
      <c r="W4" s="79">
        <v>65616</v>
      </c>
      <c r="X4" s="79">
        <v>557</v>
      </c>
      <c r="Y4" s="79">
        <v>157593</v>
      </c>
      <c r="Z4" s="338"/>
      <c r="AA4" s="338"/>
      <c r="AB4" s="338"/>
      <c r="AC4" s="338"/>
      <c r="AD4" s="79">
        <v>13710</v>
      </c>
      <c r="AE4" s="4"/>
      <c r="AF4" s="4"/>
      <c r="AG4" s="4"/>
      <c r="AH4" s="312">
        <f t="shared" si="1"/>
        <v>11291</v>
      </c>
      <c r="AI4" s="312">
        <f t="shared" si="0"/>
        <v>44277</v>
      </c>
      <c r="AJ4" s="312">
        <f t="shared" si="0"/>
        <v>99996</v>
      </c>
      <c r="AK4" s="312">
        <f t="shared" si="2"/>
        <v>31030</v>
      </c>
      <c r="AL4" s="312">
        <f t="shared" si="3"/>
        <v>15023</v>
      </c>
      <c r="AM4" s="312">
        <f t="shared" si="4"/>
        <v>3022</v>
      </c>
      <c r="AN4" s="312">
        <f t="shared" si="5"/>
        <v>27279</v>
      </c>
      <c r="AO4" s="312">
        <f t="shared" si="6"/>
        <v>5017</v>
      </c>
      <c r="AP4" s="312">
        <f t="shared" si="7"/>
        <v>6394</v>
      </c>
      <c r="AQ4" s="312">
        <f t="shared" si="8"/>
        <v>3287</v>
      </c>
      <c r="AR4" s="312">
        <f t="shared" si="9"/>
        <v>4343</v>
      </c>
      <c r="AS4" s="312">
        <f t="shared" si="10"/>
        <v>65616</v>
      </c>
      <c r="AT4" s="312">
        <f t="shared" si="11"/>
        <v>557</v>
      </c>
      <c r="AU4" s="312">
        <f t="shared" si="12"/>
        <v>0</v>
      </c>
      <c r="AV4" s="312">
        <f t="shared" si="13"/>
        <v>157593</v>
      </c>
      <c r="AW4" s="312">
        <f t="shared" si="14"/>
        <v>13710</v>
      </c>
      <c r="AX4" s="340"/>
      <c r="CD4" s="341"/>
      <c r="CV4" s="311"/>
    </row>
    <row r="5" spans="1:109" x14ac:dyDescent="0.25">
      <c r="A5" s="79">
        <v>2007</v>
      </c>
      <c r="B5" s="80" t="s">
        <v>46</v>
      </c>
      <c r="C5" s="79">
        <v>6256</v>
      </c>
      <c r="D5" s="79">
        <v>30388</v>
      </c>
      <c r="E5" s="79">
        <v>56067</v>
      </c>
      <c r="F5" s="338"/>
      <c r="G5" s="79">
        <v>15505</v>
      </c>
      <c r="H5" s="79">
        <v>5643</v>
      </c>
      <c r="I5" s="79">
        <v>1763</v>
      </c>
      <c r="J5" s="338"/>
      <c r="K5" s="338"/>
      <c r="L5" s="79">
        <v>16472</v>
      </c>
      <c r="M5" s="338"/>
      <c r="N5" s="79">
        <v>2914</v>
      </c>
      <c r="O5" s="79">
        <v>3462</v>
      </c>
      <c r="P5" s="338"/>
      <c r="Q5" s="79">
        <v>1939</v>
      </c>
      <c r="R5" s="338"/>
      <c r="S5" s="338"/>
      <c r="T5" s="338"/>
      <c r="U5" s="338"/>
      <c r="V5" s="79">
        <v>3472</v>
      </c>
      <c r="W5" s="79">
        <v>36858</v>
      </c>
      <c r="X5" s="79">
        <v>413</v>
      </c>
      <c r="Y5" s="79">
        <v>89745</v>
      </c>
      <c r="Z5" s="338"/>
      <c r="AA5" s="338"/>
      <c r="AB5" s="338"/>
      <c r="AC5" s="338"/>
      <c r="AD5" s="79">
        <v>8044</v>
      </c>
      <c r="AE5" s="4"/>
      <c r="AF5" s="4"/>
      <c r="AG5" s="4"/>
      <c r="AH5" s="312">
        <f t="shared" si="1"/>
        <v>6256</v>
      </c>
      <c r="AI5" s="312">
        <f t="shared" si="0"/>
        <v>30388</v>
      </c>
      <c r="AJ5" s="312">
        <f t="shared" si="0"/>
        <v>56067</v>
      </c>
      <c r="AK5" s="312">
        <f t="shared" si="2"/>
        <v>15505</v>
      </c>
      <c r="AL5" s="312">
        <f t="shared" si="3"/>
        <v>5643</v>
      </c>
      <c r="AM5" s="312">
        <f t="shared" si="4"/>
        <v>1763</v>
      </c>
      <c r="AN5" s="312">
        <f t="shared" si="5"/>
        <v>16472</v>
      </c>
      <c r="AO5" s="312">
        <f t="shared" si="6"/>
        <v>2914</v>
      </c>
      <c r="AP5" s="312">
        <f t="shared" si="7"/>
        <v>3462</v>
      </c>
      <c r="AQ5" s="312">
        <f t="shared" si="8"/>
        <v>1939</v>
      </c>
      <c r="AR5" s="312">
        <f t="shared" si="9"/>
        <v>3472</v>
      </c>
      <c r="AS5" s="312">
        <f t="shared" si="10"/>
        <v>36858</v>
      </c>
      <c r="AT5" s="312">
        <f t="shared" si="11"/>
        <v>413</v>
      </c>
      <c r="AU5" s="312">
        <f t="shared" si="12"/>
        <v>0</v>
      </c>
      <c r="AV5" s="312">
        <f t="shared" si="13"/>
        <v>89745</v>
      </c>
      <c r="AW5" s="312">
        <f t="shared" si="14"/>
        <v>8044</v>
      </c>
      <c r="AX5" s="342"/>
      <c r="CV5" s="314"/>
    </row>
    <row r="6" spans="1:109" x14ac:dyDescent="0.25">
      <c r="A6" s="79">
        <v>2007</v>
      </c>
      <c r="B6" s="80" t="s">
        <v>47</v>
      </c>
      <c r="C6" s="79">
        <v>4118</v>
      </c>
      <c r="D6" s="79">
        <v>17806</v>
      </c>
      <c r="E6" s="79">
        <v>45964</v>
      </c>
      <c r="F6" s="338"/>
      <c r="G6" s="79">
        <v>13686</v>
      </c>
      <c r="H6" s="79">
        <v>8250</v>
      </c>
      <c r="I6" s="79">
        <v>1124</v>
      </c>
      <c r="J6" s="338"/>
      <c r="K6" s="338"/>
      <c r="L6" s="79">
        <v>13022</v>
      </c>
      <c r="M6" s="338"/>
      <c r="N6" s="79">
        <v>2555</v>
      </c>
      <c r="O6" s="79">
        <v>2944</v>
      </c>
      <c r="P6" s="338"/>
      <c r="Q6" s="79">
        <v>1359</v>
      </c>
      <c r="R6" s="338"/>
      <c r="S6" s="338"/>
      <c r="T6" s="338"/>
      <c r="U6" s="338"/>
      <c r="V6" s="79">
        <v>2165</v>
      </c>
      <c r="W6" s="79">
        <v>33136</v>
      </c>
      <c r="X6" s="79">
        <v>234</v>
      </c>
      <c r="Y6" s="79">
        <v>68965</v>
      </c>
      <c r="Z6" s="338"/>
      <c r="AA6" s="338"/>
      <c r="AB6" s="338"/>
      <c r="AC6" s="338"/>
      <c r="AD6" s="79">
        <v>5859</v>
      </c>
      <c r="AE6" s="4"/>
      <c r="AF6" s="4"/>
      <c r="AG6" s="4"/>
      <c r="AH6" s="312">
        <f t="shared" si="1"/>
        <v>4118</v>
      </c>
      <c r="AI6" s="312">
        <f t="shared" si="0"/>
        <v>17806</v>
      </c>
      <c r="AJ6" s="312">
        <f t="shared" si="0"/>
        <v>45964</v>
      </c>
      <c r="AK6" s="312">
        <f t="shared" si="2"/>
        <v>13686</v>
      </c>
      <c r="AL6" s="312">
        <f t="shared" si="3"/>
        <v>8250</v>
      </c>
      <c r="AM6" s="312">
        <f t="shared" si="4"/>
        <v>1124</v>
      </c>
      <c r="AN6" s="312">
        <f t="shared" si="5"/>
        <v>13022</v>
      </c>
      <c r="AO6" s="312">
        <f t="shared" si="6"/>
        <v>2555</v>
      </c>
      <c r="AP6" s="312">
        <f t="shared" si="7"/>
        <v>2944</v>
      </c>
      <c r="AQ6" s="312">
        <f t="shared" si="8"/>
        <v>1359</v>
      </c>
      <c r="AR6" s="312">
        <f t="shared" si="9"/>
        <v>2165</v>
      </c>
      <c r="AS6" s="312">
        <f t="shared" si="10"/>
        <v>33136</v>
      </c>
      <c r="AT6" s="312">
        <f t="shared" si="11"/>
        <v>234</v>
      </c>
      <c r="AU6" s="312">
        <f t="shared" si="12"/>
        <v>0</v>
      </c>
      <c r="AV6" s="312">
        <f t="shared" si="13"/>
        <v>68965</v>
      </c>
      <c r="AW6" s="312">
        <f t="shared" si="14"/>
        <v>5859</v>
      </c>
      <c r="AX6" s="342"/>
      <c r="CV6" s="311"/>
    </row>
    <row r="7" spans="1:109" x14ac:dyDescent="0.25">
      <c r="A7" s="79">
        <v>2007</v>
      </c>
      <c r="B7" s="80" t="s">
        <v>48</v>
      </c>
      <c r="C7" s="79">
        <v>7513</v>
      </c>
      <c r="D7" s="79">
        <v>25669</v>
      </c>
      <c r="E7" s="79">
        <v>59380</v>
      </c>
      <c r="F7" s="338"/>
      <c r="G7" s="79">
        <v>18160</v>
      </c>
      <c r="H7" s="79">
        <v>7179</v>
      </c>
      <c r="I7" s="79">
        <v>1771</v>
      </c>
      <c r="J7" s="338"/>
      <c r="K7" s="338"/>
      <c r="L7" s="79">
        <v>16587</v>
      </c>
      <c r="M7" s="338"/>
      <c r="N7" s="79">
        <v>2906</v>
      </c>
      <c r="O7" s="79">
        <v>4284</v>
      </c>
      <c r="P7" s="338"/>
      <c r="Q7" s="79">
        <v>2057</v>
      </c>
      <c r="R7" s="338"/>
      <c r="S7" s="338"/>
      <c r="T7" s="338"/>
      <c r="U7" s="338"/>
      <c r="V7" s="79">
        <v>2758</v>
      </c>
      <c r="W7" s="79">
        <v>36345</v>
      </c>
      <c r="X7" s="79">
        <v>495</v>
      </c>
      <c r="Y7" s="79">
        <v>91771</v>
      </c>
      <c r="Z7" s="338"/>
      <c r="AA7" s="338"/>
      <c r="AB7" s="338"/>
      <c r="AC7" s="338"/>
      <c r="AD7" s="79">
        <v>8369</v>
      </c>
      <c r="AE7" s="4"/>
      <c r="AF7" s="4"/>
      <c r="AG7" s="4"/>
      <c r="AH7" s="312">
        <f t="shared" si="1"/>
        <v>7513</v>
      </c>
      <c r="AI7" s="312">
        <f t="shared" si="0"/>
        <v>25669</v>
      </c>
      <c r="AJ7" s="312">
        <f t="shared" si="0"/>
        <v>59380</v>
      </c>
      <c r="AK7" s="312">
        <f t="shared" si="2"/>
        <v>18160</v>
      </c>
      <c r="AL7" s="312">
        <f t="shared" si="3"/>
        <v>7179</v>
      </c>
      <c r="AM7" s="312">
        <f t="shared" si="4"/>
        <v>1771</v>
      </c>
      <c r="AN7" s="312">
        <f t="shared" si="5"/>
        <v>16587</v>
      </c>
      <c r="AO7" s="312">
        <f t="shared" si="6"/>
        <v>2906</v>
      </c>
      <c r="AP7" s="312">
        <f t="shared" si="7"/>
        <v>4284</v>
      </c>
      <c r="AQ7" s="312">
        <f t="shared" si="8"/>
        <v>2057</v>
      </c>
      <c r="AR7" s="312">
        <f t="shared" si="9"/>
        <v>2758</v>
      </c>
      <c r="AS7" s="312">
        <f t="shared" si="10"/>
        <v>36345</v>
      </c>
      <c r="AT7" s="312">
        <f t="shared" si="11"/>
        <v>495</v>
      </c>
      <c r="AU7" s="312">
        <f t="shared" si="12"/>
        <v>0</v>
      </c>
      <c r="AV7" s="312">
        <f t="shared" si="13"/>
        <v>91771</v>
      </c>
      <c r="AW7" s="312">
        <f t="shared" si="14"/>
        <v>8369</v>
      </c>
      <c r="AX7" s="308"/>
      <c r="BC7" s="343"/>
      <c r="BD7" s="344"/>
      <c r="BE7" s="344"/>
      <c r="BF7" s="345"/>
      <c r="BG7" s="345"/>
      <c r="BH7" s="344"/>
      <c r="BI7" s="344"/>
      <c r="BJ7" s="344"/>
      <c r="BK7" s="346"/>
      <c r="BM7" s="344"/>
      <c r="BN7" s="344"/>
      <c r="BO7" s="345"/>
      <c r="BP7" s="345"/>
      <c r="BQ7" s="344"/>
      <c r="BR7" s="344"/>
      <c r="BS7" s="344"/>
      <c r="BT7" s="346"/>
      <c r="BV7" s="344"/>
      <c r="BW7" s="344"/>
      <c r="BX7" s="345"/>
      <c r="BY7" s="345"/>
      <c r="BZ7" s="344"/>
      <c r="CA7" s="344"/>
      <c r="CB7" s="344"/>
      <c r="CC7" s="346"/>
      <c r="CE7" s="346"/>
      <c r="CF7" s="344"/>
      <c r="CG7" s="345"/>
      <c r="CH7" s="345"/>
      <c r="CI7" s="344"/>
      <c r="CJ7" s="344"/>
      <c r="CK7" s="344"/>
      <c r="CL7" s="346"/>
      <c r="CN7" s="346"/>
      <c r="CO7" s="344"/>
      <c r="CP7" s="345"/>
      <c r="CQ7" s="345"/>
      <c r="CR7" s="344"/>
      <c r="CS7" s="344"/>
      <c r="CT7" s="344"/>
      <c r="CU7" s="346"/>
      <c r="CV7" s="315"/>
      <c r="CW7" s="315"/>
      <c r="CX7" s="315"/>
      <c r="CY7" s="315"/>
      <c r="CZ7" s="315"/>
      <c r="DA7" s="315"/>
      <c r="DB7" s="315"/>
      <c r="DC7" s="315"/>
      <c r="DD7" s="315"/>
      <c r="DE7" s="315"/>
    </row>
    <row r="8" spans="1:109" x14ac:dyDescent="0.25">
      <c r="A8" s="79">
        <v>2007</v>
      </c>
      <c r="B8" s="80" t="s">
        <v>49</v>
      </c>
      <c r="C8" s="79">
        <v>2504</v>
      </c>
      <c r="D8" s="79">
        <v>8567</v>
      </c>
      <c r="E8" s="79">
        <v>20911</v>
      </c>
      <c r="F8" s="338"/>
      <c r="G8" s="79">
        <v>5899</v>
      </c>
      <c r="H8" s="79">
        <v>2935</v>
      </c>
      <c r="I8" s="79">
        <v>772</v>
      </c>
      <c r="J8" s="338"/>
      <c r="K8" s="338"/>
      <c r="L8" s="79">
        <v>5774</v>
      </c>
      <c r="M8" s="338"/>
      <c r="N8" s="79">
        <v>976</v>
      </c>
      <c r="O8" s="79">
        <v>1741</v>
      </c>
      <c r="P8" s="338"/>
      <c r="Q8" s="79">
        <v>1020</v>
      </c>
      <c r="R8" s="338"/>
      <c r="S8" s="338"/>
      <c r="T8" s="338"/>
      <c r="U8" s="338"/>
      <c r="V8" s="79">
        <v>1006</v>
      </c>
      <c r="W8" s="79">
        <v>13319</v>
      </c>
      <c r="X8" s="79">
        <v>153</v>
      </c>
      <c r="Y8" s="79">
        <v>31671</v>
      </c>
      <c r="Z8" s="338"/>
      <c r="AA8" s="338"/>
      <c r="AB8" s="338"/>
      <c r="AC8" s="338"/>
      <c r="AD8" s="79">
        <v>3041</v>
      </c>
      <c r="AE8" s="4"/>
      <c r="AF8" s="4"/>
      <c r="AG8" s="4"/>
      <c r="AH8" s="312">
        <f t="shared" si="1"/>
        <v>2504</v>
      </c>
      <c r="AI8" s="312">
        <f t="shared" si="0"/>
        <v>8567</v>
      </c>
      <c r="AJ8" s="312">
        <f t="shared" si="0"/>
        <v>20911</v>
      </c>
      <c r="AK8" s="312">
        <f t="shared" si="2"/>
        <v>5899</v>
      </c>
      <c r="AL8" s="312">
        <f t="shared" si="3"/>
        <v>2935</v>
      </c>
      <c r="AM8" s="312">
        <f t="shared" si="4"/>
        <v>772</v>
      </c>
      <c r="AN8" s="312">
        <f t="shared" si="5"/>
        <v>5774</v>
      </c>
      <c r="AO8" s="312">
        <f t="shared" si="6"/>
        <v>976</v>
      </c>
      <c r="AP8" s="312">
        <f t="shared" si="7"/>
        <v>1741</v>
      </c>
      <c r="AQ8" s="312">
        <f t="shared" si="8"/>
        <v>1020</v>
      </c>
      <c r="AR8" s="312">
        <f t="shared" si="9"/>
        <v>1006</v>
      </c>
      <c r="AS8" s="312">
        <f t="shared" si="10"/>
        <v>13319</v>
      </c>
      <c r="AT8" s="312">
        <f t="shared" si="11"/>
        <v>153</v>
      </c>
      <c r="AU8" s="312">
        <f t="shared" si="12"/>
        <v>0</v>
      </c>
      <c r="AV8" s="312">
        <f t="shared" si="13"/>
        <v>31671</v>
      </c>
      <c r="AW8" s="312">
        <f t="shared" si="14"/>
        <v>3041</v>
      </c>
      <c r="BC8" s="316"/>
      <c r="BL8" s="316"/>
      <c r="BU8" s="316"/>
      <c r="BV8" s="317"/>
      <c r="BW8" s="317"/>
      <c r="BX8" s="317"/>
      <c r="BY8" s="317"/>
      <c r="BZ8" s="317"/>
      <c r="CA8" s="317"/>
      <c r="CB8" s="317"/>
      <c r="CC8" s="317"/>
      <c r="CV8" s="315"/>
      <c r="CW8" s="315"/>
      <c r="CX8" s="315"/>
      <c r="CY8" s="315"/>
      <c r="CZ8" s="315"/>
      <c r="DA8" s="315"/>
      <c r="DB8" s="315"/>
      <c r="DC8" s="315"/>
      <c r="DD8" s="315"/>
      <c r="DE8" s="315"/>
    </row>
    <row r="9" spans="1:109" x14ac:dyDescent="0.25">
      <c r="A9" s="79">
        <v>2008</v>
      </c>
      <c r="B9" s="80" t="s">
        <v>43</v>
      </c>
      <c r="C9" s="79">
        <v>9694</v>
      </c>
      <c r="D9" s="79">
        <v>37963</v>
      </c>
      <c r="E9" s="79">
        <v>76521</v>
      </c>
      <c r="F9" s="338"/>
      <c r="G9" s="79">
        <v>23742</v>
      </c>
      <c r="H9" s="79">
        <v>10230</v>
      </c>
      <c r="I9" s="79">
        <v>2442</v>
      </c>
      <c r="J9" s="338"/>
      <c r="K9" s="338"/>
      <c r="L9" s="79">
        <v>26164</v>
      </c>
      <c r="M9" s="338"/>
      <c r="N9" s="79">
        <v>4144</v>
      </c>
      <c r="O9" s="79">
        <v>5584</v>
      </c>
      <c r="P9" s="338"/>
      <c r="Q9" s="79">
        <v>3385</v>
      </c>
      <c r="R9" s="338"/>
      <c r="S9" s="338"/>
      <c r="T9" s="338"/>
      <c r="U9" s="338"/>
      <c r="V9" s="79">
        <v>4522</v>
      </c>
      <c r="W9" s="79">
        <v>50531</v>
      </c>
      <c r="X9" s="79">
        <v>615</v>
      </c>
      <c r="Y9" s="79">
        <v>131336</v>
      </c>
      <c r="Z9" s="338"/>
      <c r="AA9" s="338"/>
      <c r="AB9" s="338"/>
      <c r="AC9" s="338"/>
      <c r="AD9" s="79">
        <v>11695</v>
      </c>
      <c r="AE9" s="4"/>
      <c r="AF9" s="4"/>
      <c r="AG9" s="4"/>
      <c r="AH9" s="312">
        <f t="shared" si="1"/>
        <v>9694</v>
      </c>
      <c r="AI9" s="312">
        <f t="shared" si="0"/>
        <v>37963</v>
      </c>
      <c r="AJ9" s="312">
        <f t="shared" si="0"/>
        <v>76521</v>
      </c>
      <c r="AK9" s="312">
        <f t="shared" si="2"/>
        <v>23742</v>
      </c>
      <c r="AL9" s="312">
        <f t="shared" si="3"/>
        <v>10230</v>
      </c>
      <c r="AM9" s="312">
        <f t="shared" si="4"/>
        <v>2442</v>
      </c>
      <c r="AN9" s="312">
        <f t="shared" si="5"/>
        <v>26164</v>
      </c>
      <c r="AO9" s="312">
        <f t="shared" si="6"/>
        <v>4144</v>
      </c>
      <c r="AP9" s="312">
        <f t="shared" si="7"/>
        <v>5584</v>
      </c>
      <c r="AQ9" s="312">
        <f t="shared" si="8"/>
        <v>3385</v>
      </c>
      <c r="AR9" s="312">
        <f t="shared" si="9"/>
        <v>4522</v>
      </c>
      <c r="AS9" s="312">
        <f t="shared" si="10"/>
        <v>50531</v>
      </c>
      <c r="AT9" s="312">
        <f t="shared" si="11"/>
        <v>615</v>
      </c>
      <c r="AU9" s="312">
        <f t="shared" si="12"/>
        <v>0</v>
      </c>
      <c r="AV9" s="312">
        <f t="shared" si="13"/>
        <v>131336</v>
      </c>
      <c r="AW9" s="312">
        <f t="shared" si="14"/>
        <v>11695</v>
      </c>
      <c r="BC9" s="316"/>
      <c r="BL9" s="316"/>
      <c r="BU9" s="316"/>
      <c r="BV9" s="317"/>
      <c r="BW9" s="317"/>
      <c r="BX9" s="317"/>
      <c r="BY9" s="317"/>
      <c r="BZ9" s="317"/>
      <c r="CA9" s="317"/>
      <c r="CB9" s="317"/>
      <c r="CC9" s="317"/>
      <c r="CE9" s="318"/>
      <c r="CV9" s="311"/>
    </row>
    <row r="10" spans="1:109" x14ac:dyDescent="0.25">
      <c r="A10" s="79">
        <v>2008</v>
      </c>
      <c r="B10" s="80" t="s">
        <v>44</v>
      </c>
      <c r="C10" s="79">
        <v>8753</v>
      </c>
      <c r="D10" s="79">
        <v>37844</v>
      </c>
      <c r="E10" s="79">
        <v>90035</v>
      </c>
      <c r="F10" s="338"/>
      <c r="G10" s="79">
        <v>25136</v>
      </c>
      <c r="H10" s="79">
        <v>11468</v>
      </c>
      <c r="I10" s="79">
        <v>2594</v>
      </c>
      <c r="J10" s="338"/>
      <c r="K10" s="338"/>
      <c r="L10" s="79">
        <v>28710</v>
      </c>
      <c r="M10" s="338"/>
      <c r="N10" s="79">
        <v>4316</v>
      </c>
      <c r="O10" s="79">
        <v>5693</v>
      </c>
      <c r="P10" s="338"/>
      <c r="Q10" s="79">
        <v>2633</v>
      </c>
      <c r="R10" s="338"/>
      <c r="S10" s="338"/>
      <c r="T10" s="338"/>
      <c r="U10" s="338"/>
      <c r="V10" s="79">
        <v>4501</v>
      </c>
      <c r="W10" s="79">
        <v>65764</v>
      </c>
      <c r="X10" s="79">
        <v>860</v>
      </c>
      <c r="Y10" s="79">
        <v>145053</v>
      </c>
      <c r="Z10" s="338"/>
      <c r="AA10" s="338"/>
      <c r="AB10" s="338"/>
      <c r="AC10" s="338"/>
      <c r="AD10" s="79">
        <v>11129</v>
      </c>
      <c r="AE10" s="4"/>
      <c r="AF10" s="4"/>
      <c r="AG10" s="4"/>
      <c r="AH10" s="312">
        <f t="shared" si="1"/>
        <v>8753</v>
      </c>
      <c r="AI10" s="312">
        <f t="shared" si="0"/>
        <v>37844</v>
      </c>
      <c r="AJ10" s="312">
        <f t="shared" si="0"/>
        <v>90035</v>
      </c>
      <c r="AK10" s="312">
        <f t="shared" si="2"/>
        <v>25136</v>
      </c>
      <c r="AL10" s="312">
        <f t="shared" si="3"/>
        <v>11468</v>
      </c>
      <c r="AM10" s="312">
        <f t="shared" si="4"/>
        <v>2594</v>
      </c>
      <c r="AN10" s="312">
        <f t="shared" si="5"/>
        <v>28710</v>
      </c>
      <c r="AO10" s="312">
        <f t="shared" si="6"/>
        <v>4316</v>
      </c>
      <c r="AP10" s="312">
        <f t="shared" si="7"/>
        <v>5693</v>
      </c>
      <c r="AQ10" s="312">
        <f t="shared" si="8"/>
        <v>2633</v>
      </c>
      <c r="AR10" s="312">
        <f t="shared" si="9"/>
        <v>4501</v>
      </c>
      <c r="AS10" s="312">
        <f t="shared" si="10"/>
        <v>65764</v>
      </c>
      <c r="AT10" s="312">
        <f t="shared" si="11"/>
        <v>860</v>
      </c>
      <c r="AU10" s="312">
        <f t="shared" si="12"/>
        <v>0</v>
      </c>
      <c r="AV10" s="312">
        <f t="shared" si="13"/>
        <v>145053</v>
      </c>
      <c r="AW10" s="312">
        <f t="shared" si="14"/>
        <v>11129</v>
      </c>
      <c r="BC10" s="316"/>
      <c r="BL10" s="316"/>
      <c r="BU10" s="316"/>
      <c r="BV10" s="317"/>
      <c r="BW10" s="317"/>
      <c r="BX10" s="317"/>
      <c r="BY10" s="317"/>
      <c r="BZ10" s="317"/>
      <c r="CA10" s="317"/>
      <c r="CB10" s="317"/>
      <c r="CC10" s="317"/>
      <c r="CV10" s="319"/>
    </row>
    <row r="11" spans="1:109" x14ac:dyDescent="0.25">
      <c r="A11" s="79">
        <v>2008</v>
      </c>
      <c r="B11" s="80" t="s">
        <v>45</v>
      </c>
      <c r="C11" s="79">
        <v>11321</v>
      </c>
      <c r="D11" s="79">
        <v>44240</v>
      </c>
      <c r="E11" s="79">
        <v>103045</v>
      </c>
      <c r="F11" s="338"/>
      <c r="G11" s="79">
        <v>30781</v>
      </c>
      <c r="H11" s="79">
        <v>15211</v>
      </c>
      <c r="I11" s="79">
        <v>3134</v>
      </c>
      <c r="J11" s="338"/>
      <c r="K11" s="338"/>
      <c r="L11" s="79">
        <v>28906</v>
      </c>
      <c r="M11" s="338"/>
      <c r="N11" s="79">
        <v>4957</v>
      </c>
      <c r="O11" s="79">
        <v>6182</v>
      </c>
      <c r="P11" s="338"/>
      <c r="Q11" s="79">
        <v>3261</v>
      </c>
      <c r="R11" s="338"/>
      <c r="S11" s="338"/>
      <c r="T11" s="338"/>
      <c r="U11" s="338"/>
      <c r="V11" s="79">
        <v>4540</v>
      </c>
      <c r="W11" s="79">
        <v>64564</v>
      </c>
      <c r="X11" s="79">
        <v>713</v>
      </c>
      <c r="Y11" s="79">
        <v>170081</v>
      </c>
      <c r="Z11" s="338"/>
      <c r="AA11" s="338"/>
      <c r="AB11" s="338"/>
      <c r="AC11" s="338"/>
      <c r="AD11" s="79">
        <v>13845</v>
      </c>
      <c r="AE11" s="4"/>
      <c r="AF11" s="4"/>
      <c r="AG11" s="4"/>
      <c r="AH11" s="312">
        <f t="shared" si="1"/>
        <v>11321</v>
      </c>
      <c r="AI11" s="312">
        <f t="shared" si="0"/>
        <v>44240</v>
      </c>
      <c r="AJ11" s="312">
        <f t="shared" si="0"/>
        <v>103045</v>
      </c>
      <c r="AK11" s="312">
        <f t="shared" si="2"/>
        <v>30781</v>
      </c>
      <c r="AL11" s="312">
        <f t="shared" si="3"/>
        <v>15211</v>
      </c>
      <c r="AM11" s="312">
        <f t="shared" si="4"/>
        <v>3134</v>
      </c>
      <c r="AN11" s="312">
        <f t="shared" si="5"/>
        <v>28906</v>
      </c>
      <c r="AO11" s="312">
        <f t="shared" si="6"/>
        <v>4957</v>
      </c>
      <c r="AP11" s="312">
        <f t="shared" si="7"/>
        <v>6182</v>
      </c>
      <c r="AQ11" s="312">
        <f t="shared" si="8"/>
        <v>3261</v>
      </c>
      <c r="AR11" s="312">
        <f t="shared" si="9"/>
        <v>4540</v>
      </c>
      <c r="AS11" s="312">
        <f t="shared" si="10"/>
        <v>64564</v>
      </c>
      <c r="AT11" s="312">
        <f t="shared" si="11"/>
        <v>713</v>
      </c>
      <c r="AU11" s="312">
        <f t="shared" si="12"/>
        <v>0</v>
      </c>
      <c r="AV11" s="312">
        <f t="shared" si="13"/>
        <v>170081</v>
      </c>
      <c r="AW11" s="312">
        <f t="shared" si="14"/>
        <v>13845</v>
      </c>
      <c r="BC11" s="316"/>
      <c r="BL11" s="316"/>
      <c r="BU11" s="316"/>
      <c r="BV11" s="317"/>
      <c r="BW11" s="317"/>
      <c r="BX11" s="317"/>
      <c r="BY11" s="317"/>
      <c r="BZ11" s="317"/>
      <c r="CA11" s="317"/>
      <c r="CB11" s="317"/>
      <c r="CC11" s="317"/>
      <c r="CV11" s="311"/>
    </row>
    <row r="12" spans="1:109" x14ac:dyDescent="0.25">
      <c r="A12" s="79">
        <v>2008</v>
      </c>
      <c r="B12" s="80" t="s">
        <v>46</v>
      </c>
      <c r="C12" s="79">
        <v>6279</v>
      </c>
      <c r="D12" s="79">
        <v>30253</v>
      </c>
      <c r="E12" s="79">
        <v>57772</v>
      </c>
      <c r="F12" s="338"/>
      <c r="G12" s="79">
        <v>15382</v>
      </c>
      <c r="H12" s="79">
        <v>5972</v>
      </c>
      <c r="I12" s="79">
        <v>1833</v>
      </c>
      <c r="J12" s="338"/>
      <c r="K12" s="338"/>
      <c r="L12" s="79">
        <v>17761</v>
      </c>
      <c r="M12" s="338"/>
      <c r="N12" s="79">
        <v>2946</v>
      </c>
      <c r="O12" s="79">
        <v>3388</v>
      </c>
      <c r="P12" s="338"/>
      <c r="Q12" s="79">
        <v>1961</v>
      </c>
      <c r="R12" s="338"/>
      <c r="S12" s="338"/>
      <c r="T12" s="338"/>
      <c r="U12" s="338"/>
      <c r="V12" s="79">
        <v>3612</v>
      </c>
      <c r="W12" s="79">
        <v>37387</v>
      </c>
      <c r="X12" s="79">
        <v>408</v>
      </c>
      <c r="Y12" s="79">
        <v>98390</v>
      </c>
      <c r="Z12" s="338"/>
      <c r="AA12" s="338"/>
      <c r="AB12" s="338"/>
      <c r="AC12" s="338"/>
      <c r="AD12" s="79">
        <v>8129</v>
      </c>
      <c r="AE12" s="4"/>
      <c r="AF12" s="4"/>
      <c r="AG12" s="4"/>
      <c r="AH12" s="312">
        <f t="shared" si="1"/>
        <v>6279</v>
      </c>
      <c r="AI12" s="312">
        <f t="shared" si="0"/>
        <v>30253</v>
      </c>
      <c r="AJ12" s="312">
        <f t="shared" si="0"/>
        <v>57772</v>
      </c>
      <c r="AK12" s="312">
        <f t="shared" si="2"/>
        <v>15382</v>
      </c>
      <c r="AL12" s="312">
        <f t="shared" si="3"/>
        <v>5972</v>
      </c>
      <c r="AM12" s="312">
        <f t="shared" si="4"/>
        <v>1833</v>
      </c>
      <c r="AN12" s="312">
        <f t="shared" si="5"/>
        <v>17761</v>
      </c>
      <c r="AO12" s="312">
        <f t="shared" si="6"/>
        <v>2946</v>
      </c>
      <c r="AP12" s="312">
        <f t="shared" si="7"/>
        <v>3388</v>
      </c>
      <c r="AQ12" s="312">
        <f t="shared" si="8"/>
        <v>1961</v>
      </c>
      <c r="AR12" s="312">
        <f t="shared" si="9"/>
        <v>3612</v>
      </c>
      <c r="AS12" s="312">
        <f t="shared" si="10"/>
        <v>37387</v>
      </c>
      <c r="AT12" s="312">
        <f t="shared" si="11"/>
        <v>408</v>
      </c>
      <c r="AU12" s="312">
        <f t="shared" si="12"/>
        <v>0</v>
      </c>
      <c r="AV12" s="312">
        <f t="shared" si="13"/>
        <v>98390</v>
      </c>
      <c r="AW12" s="312">
        <f t="shared" si="14"/>
        <v>8129</v>
      </c>
      <c r="BC12" s="316"/>
      <c r="BL12" s="316"/>
      <c r="BU12" s="316"/>
      <c r="BV12" s="317"/>
      <c r="BW12" s="317"/>
      <c r="BX12" s="317"/>
      <c r="BY12" s="317"/>
      <c r="BZ12" s="317"/>
      <c r="CA12" s="317"/>
      <c r="CB12" s="317"/>
      <c r="CC12" s="317"/>
      <c r="CV12" s="315"/>
      <c r="CW12" s="320"/>
      <c r="CX12" s="320"/>
      <c r="CY12" s="320"/>
      <c r="CZ12" s="320"/>
      <c r="DA12" s="320"/>
      <c r="DB12" s="320"/>
      <c r="DC12" s="320"/>
      <c r="DD12" s="320"/>
      <c r="DE12" s="320"/>
    </row>
    <row r="13" spans="1:109" x14ac:dyDescent="0.25">
      <c r="A13" s="79">
        <v>2008</v>
      </c>
      <c r="B13" s="80" t="s">
        <v>47</v>
      </c>
      <c r="C13" s="79">
        <v>4156</v>
      </c>
      <c r="D13" s="79">
        <v>17423</v>
      </c>
      <c r="E13" s="79">
        <v>47066</v>
      </c>
      <c r="F13" s="338"/>
      <c r="G13" s="79">
        <v>13321</v>
      </c>
      <c r="H13" s="79">
        <v>7994</v>
      </c>
      <c r="I13" s="79">
        <v>1181</v>
      </c>
      <c r="J13" s="338"/>
      <c r="K13" s="338"/>
      <c r="L13" s="79">
        <v>13722</v>
      </c>
      <c r="M13" s="338"/>
      <c r="N13" s="79">
        <v>2570</v>
      </c>
      <c r="O13" s="79">
        <v>2922</v>
      </c>
      <c r="P13" s="338"/>
      <c r="Q13" s="79">
        <v>1433</v>
      </c>
      <c r="R13" s="338"/>
      <c r="S13" s="338"/>
      <c r="T13" s="338"/>
      <c r="U13" s="338"/>
      <c r="V13" s="79">
        <v>2284</v>
      </c>
      <c r="W13" s="79">
        <v>33317</v>
      </c>
      <c r="X13" s="79">
        <v>216</v>
      </c>
      <c r="Y13" s="79">
        <v>73483</v>
      </c>
      <c r="Z13" s="338"/>
      <c r="AA13" s="338"/>
      <c r="AB13" s="338"/>
      <c r="AC13" s="338"/>
      <c r="AD13" s="79">
        <v>5861</v>
      </c>
      <c r="AE13" s="4"/>
      <c r="AF13" s="4"/>
      <c r="AG13" s="4"/>
      <c r="AH13" s="312">
        <f t="shared" si="1"/>
        <v>4156</v>
      </c>
      <c r="AI13" s="312">
        <f t="shared" si="0"/>
        <v>17423</v>
      </c>
      <c r="AJ13" s="312">
        <f t="shared" si="0"/>
        <v>47066</v>
      </c>
      <c r="AK13" s="312">
        <f t="shared" si="2"/>
        <v>13321</v>
      </c>
      <c r="AL13" s="312">
        <f t="shared" si="3"/>
        <v>7994</v>
      </c>
      <c r="AM13" s="312">
        <f t="shared" si="4"/>
        <v>1181</v>
      </c>
      <c r="AN13" s="312">
        <f t="shared" si="5"/>
        <v>13722</v>
      </c>
      <c r="AO13" s="312">
        <f t="shared" si="6"/>
        <v>2570</v>
      </c>
      <c r="AP13" s="312">
        <f t="shared" si="7"/>
        <v>2922</v>
      </c>
      <c r="AQ13" s="312">
        <f t="shared" si="8"/>
        <v>1433</v>
      </c>
      <c r="AR13" s="312">
        <f t="shared" si="9"/>
        <v>2284</v>
      </c>
      <c r="AS13" s="312">
        <f t="shared" si="10"/>
        <v>33317</v>
      </c>
      <c r="AT13" s="312">
        <f t="shared" si="11"/>
        <v>216</v>
      </c>
      <c r="AU13" s="312">
        <f t="shared" si="12"/>
        <v>0</v>
      </c>
      <c r="AV13" s="312">
        <f t="shared" si="13"/>
        <v>73483</v>
      </c>
      <c r="AW13" s="312">
        <f t="shared" si="14"/>
        <v>5861</v>
      </c>
      <c r="BC13" s="316"/>
      <c r="BL13" s="316"/>
      <c r="BU13" s="316"/>
      <c r="BV13" s="317"/>
      <c r="BW13" s="317"/>
      <c r="BX13" s="317"/>
      <c r="BY13" s="317"/>
      <c r="BZ13" s="317"/>
      <c r="CA13" s="317"/>
      <c r="CB13" s="317"/>
      <c r="CC13" s="317"/>
      <c r="CV13" s="321"/>
      <c r="CW13" s="322"/>
      <c r="CX13" s="322"/>
      <c r="CY13" s="322"/>
      <c r="CZ13" s="322"/>
      <c r="DA13" s="322"/>
      <c r="DB13" s="322"/>
      <c r="DC13" s="322"/>
      <c r="DD13" s="322"/>
      <c r="DE13" s="322"/>
    </row>
    <row r="14" spans="1:109" x14ac:dyDescent="0.25">
      <c r="A14" s="79">
        <v>2008</v>
      </c>
      <c r="B14" s="80" t="s">
        <v>48</v>
      </c>
      <c r="C14" s="79">
        <v>7492</v>
      </c>
      <c r="D14" s="79">
        <v>25403</v>
      </c>
      <c r="E14" s="79">
        <v>60557</v>
      </c>
      <c r="F14" s="338"/>
      <c r="G14" s="79">
        <v>17863</v>
      </c>
      <c r="H14" s="79">
        <v>7156</v>
      </c>
      <c r="I14" s="79">
        <v>1848</v>
      </c>
      <c r="J14" s="338"/>
      <c r="K14" s="338"/>
      <c r="L14" s="79">
        <v>17672</v>
      </c>
      <c r="M14" s="338"/>
      <c r="N14" s="79">
        <v>2926</v>
      </c>
      <c r="O14" s="79">
        <v>4082</v>
      </c>
      <c r="P14" s="338"/>
      <c r="Q14" s="79">
        <v>1921</v>
      </c>
      <c r="R14" s="338"/>
      <c r="S14" s="338"/>
      <c r="T14" s="338"/>
      <c r="U14" s="338"/>
      <c r="V14" s="79">
        <v>2850</v>
      </c>
      <c r="W14" s="79">
        <v>35944</v>
      </c>
      <c r="X14" s="79">
        <v>581</v>
      </c>
      <c r="Y14" s="79">
        <v>98162</v>
      </c>
      <c r="Z14" s="338"/>
      <c r="AA14" s="338"/>
      <c r="AB14" s="338"/>
      <c r="AC14" s="338"/>
      <c r="AD14" s="79">
        <v>8554</v>
      </c>
      <c r="AE14" s="4"/>
      <c r="AF14" s="4"/>
      <c r="AG14" s="4"/>
      <c r="AH14" s="312">
        <f t="shared" si="1"/>
        <v>7492</v>
      </c>
      <c r="AI14" s="312">
        <f t="shared" si="0"/>
        <v>25403</v>
      </c>
      <c r="AJ14" s="312">
        <f t="shared" si="0"/>
        <v>60557</v>
      </c>
      <c r="AK14" s="312">
        <f t="shared" si="2"/>
        <v>17863</v>
      </c>
      <c r="AL14" s="312">
        <f t="shared" si="3"/>
        <v>7156</v>
      </c>
      <c r="AM14" s="312">
        <f t="shared" si="4"/>
        <v>1848</v>
      </c>
      <c r="AN14" s="312">
        <f t="shared" si="5"/>
        <v>17672</v>
      </c>
      <c r="AO14" s="312">
        <f t="shared" si="6"/>
        <v>2926</v>
      </c>
      <c r="AP14" s="312">
        <f t="shared" si="7"/>
        <v>4082</v>
      </c>
      <c r="AQ14" s="312">
        <f t="shared" si="8"/>
        <v>1921</v>
      </c>
      <c r="AR14" s="312">
        <f t="shared" si="9"/>
        <v>2850</v>
      </c>
      <c r="AS14" s="312">
        <f t="shared" si="10"/>
        <v>35944</v>
      </c>
      <c r="AT14" s="312">
        <f t="shared" si="11"/>
        <v>581</v>
      </c>
      <c r="AU14" s="312">
        <f t="shared" si="12"/>
        <v>0</v>
      </c>
      <c r="AV14" s="312">
        <f t="shared" si="13"/>
        <v>98162</v>
      </c>
      <c r="AW14" s="312">
        <f t="shared" si="14"/>
        <v>8554</v>
      </c>
      <c r="BC14" s="316"/>
      <c r="BL14" s="316"/>
      <c r="BU14" s="316"/>
      <c r="BV14" s="317"/>
      <c r="BW14" s="317"/>
      <c r="BX14" s="317"/>
      <c r="BY14" s="317"/>
      <c r="BZ14" s="317"/>
      <c r="CA14" s="317"/>
      <c r="CB14" s="317"/>
      <c r="CC14" s="317"/>
      <c r="CE14" s="346"/>
      <c r="CF14" s="344"/>
      <c r="CG14" s="345"/>
      <c r="CH14" s="345"/>
      <c r="CI14" s="344"/>
      <c r="CJ14" s="344"/>
      <c r="CK14" s="344"/>
      <c r="CL14" s="346"/>
      <c r="CV14" s="321"/>
      <c r="CW14" s="346"/>
      <c r="CX14" s="344"/>
      <c r="CY14" s="345"/>
      <c r="CZ14" s="345"/>
      <c r="DA14" s="344"/>
      <c r="DB14" s="344"/>
      <c r="DC14" s="344"/>
      <c r="DD14" s="346"/>
      <c r="DE14" s="322"/>
    </row>
    <row r="15" spans="1:109" x14ac:dyDescent="0.25">
      <c r="A15" s="79">
        <v>2008</v>
      </c>
      <c r="B15" s="80" t="s">
        <v>49</v>
      </c>
      <c r="C15" s="79">
        <v>2443</v>
      </c>
      <c r="D15" s="79">
        <v>8736</v>
      </c>
      <c r="E15" s="79">
        <v>21603</v>
      </c>
      <c r="F15" s="338"/>
      <c r="G15" s="79">
        <v>5874</v>
      </c>
      <c r="H15" s="79">
        <v>2884</v>
      </c>
      <c r="I15" s="79">
        <v>724</v>
      </c>
      <c r="J15" s="338"/>
      <c r="K15" s="338"/>
      <c r="L15" s="79">
        <v>6053</v>
      </c>
      <c r="M15" s="338"/>
      <c r="N15" s="79">
        <v>936</v>
      </c>
      <c r="O15" s="79">
        <v>1652</v>
      </c>
      <c r="P15" s="338"/>
      <c r="Q15" s="79">
        <v>967</v>
      </c>
      <c r="R15" s="338"/>
      <c r="S15" s="338"/>
      <c r="T15" s="338"/>
      <c r="U15" s="338"/>
      <c r="V15" s="79">
        <v>1047</v>
      </c>
      <c r="W15" s="79">
        <v>12974</v>
      </c>
      <c r="X15" s="79">
        <v>184</v>
      </c>
      <c r="Y15" s="79">
        <v>34262</v>
      </c>
      <c r="Z15" s="338"/>
      <c r="AA15" s="338"/>
      <c r="AB15" s="338"/>
      <c r="AC15" s="338"/>
      <c r="AD15" s="79">
        <v>3051</v>
      </c>
      <c r="AE15" s="4"/>
      <c r="AF15" s="4"/>
      <c r="AG15" s="4"/>
      <c r="AH15" s="312">
        <f t="shared" si="1"/>
        <v>2443</v>
      </c>
      <c r="AI15" s="312">
        <f t="shared" si="0"/>
        <v>8736</v>
      </c>
      <c r="AJ15" s="312">
        <f t="shared" si="0"/>
        <v>21603</v>
      </c>
      <c r="AK15" s="312">
        <f t="shared" si="2"/>
        <v>5874</v>
      </c>
      <c r="AL15" s="312">
        <f t="shared" si="3"/>
        <v>2884</v>
      </c>
      <c r="AM15" s="312">
        <f t="shared" si="4"/>
        <v>724</v>
      </c>
      <c r="AN15" s="312">
        <f t="shared" si="5"/>
        <v>6053</v>
      </c>
      <c r="AO15" s="312">
        <f t="shared" si="6"/>
        <v>936</v>
      </c>
      <c r="AP15" s="312">
        <f t="shared" si="7"/>
        <v>1652</v>
      </c>
      <c r="AQ15" s="312">
        <f t="shared" si="8"/>
        <v>967</v>
      </c>
      <c r="AR15" s="312">
        <f t="shared" si="9"/>
        <v>1047</v>
      </c>
      <c r="AS15" s="312">
        <f t="shared" si="10"/>
        <v>12974</v>
      </c>
      <c r="AT15" s="312">
        <f t="shared" si="11"/>
        <v>184</v>
      </c>
      <c r="AU15" s="312">
        <f t="shared" si="12"/>
        <v>0</v>
      </c>
      <c r="AV15" s="312">
        <f t="shared" si="13"/>
        <v>34262</v>
      </c>
      <c r="AW15" s="312">
        <f t="shared" si="14"/>
        <v>3051</v>
      </c>
      <c r="BC15" s="316"/>
      <c r="BL15" s="316"/>
      <c r="BU15" s="316"/>
      <c r="BV15" s="317"/>
      <c r="BW15" s="317"/>
      <c r="BX15" s="317"/>
      <c r="BY15" s="317"/>
      <c r="BZ15" s="317"/>
      <c r="CA15" s="317"/>
      <c r="CB15" s="317"/>
      <c r="CC15" s="317"/>
      <c r="CV15" s="323"/>
      <c r="CW15" s="322"/>
      <c r="CX15" s="322"/>
      <c r="CY15" s="322"/>
      <c r="CZ15" s="322"/>
      <c r="DA15" s="322"/>
      <c r="DB15" s="322"/>
      <c r="DC15" s="322"/>
      <c r="DD15" s="322"/>
      <c r="DE15" s="322"/>
    </row>
    <row r="16" spans="1:109" x14ac:dyDescent="0.25">
      <c r="A16" s="79">
        <v>2009</v>
      </c>
      <c r="B16" s="80" t="s">
        <v>43</v>
      </c>
      <c r="C16" s="79">
        <v>9875</v>
      </c>
      <c r="D16" s="79">
        <v>39013</v>
      </c>
      <c r="E16" s="79">
        <v>78203</v>
      </c>
      <c r="F16" s="338"/>
      <c r="G16" s="79">
        <v>23394</v>
      </c>
      <c r="H16" s="79">
        <v>10364</v>
      </c>
      <c r="I16" s="79">
        <v>2578</v>
      </c>
      <c r="J16" s="338"/>
      <c r="K16" s="338"/>
      <c r="L16" s="79">
        <v>27291</v>
      </c>
      <c r="M16" s="338"/>
      <c r="N16" s="79">
        <v>4133</v>
      </c>
      <c r="O16" s="79">
        <v>5301</v>
      </c>
      <c r="P16" s="338"/>
      <c r="Q16" s="79">
        <v>3303</v>
      </c>
      <c r="R16" s="338"/>
      <c r="S16" s="338"/>
      <c r="T16" s="338"/>
      <c r="U16" s="338"/>
      <c r="V16" s="79">
        <v>4643</v>
      </c>
      <c r="W16" s="79">
        <v>51418</v>
      </c>
      <c r="X16" s="79">
        <v>508</v>
      </c>
      <c r="Y16" s="79">
        <v>138736</v>
      </c>
      <c r="Z16" s="338"/>
      <c r="AA16" s="338"/>
      <c r="AB16" s="338"/>
      <c r="AC16" s="338"/>
      <c r="AD16" s="79">
        <v>11761</v>
      </c>
      <c r="AE16" s="30"/>
      <c r="AF16" s="30"/>
      <c r="AG16" s="30"/>
      <c r="AH16" s="312">
        <f t="shared" si="1"/>
        <v>9875</v>
      </c>
      <c r="AI16" s="312">
        <f t="shared" si="0"/>
        <v>39013</v>
      </c>
      <c r="AJ16" s="312">
        <f t="shared" si="0"/>
        <v>78203</v>
      </c>
      <c r="AK16" s="312">
        <f t="shared" si="2"/>
        <v>23394</v>
      </c>
      <c r="AL16" s="312">
        <f t="shared" si="3"/>
        <v>10364</v>
      </c>
      <c r="AM16" s="312">
        <f t="shared" si="4"/>
        <v>2578</v>
      </c>
      <c r="AN16" s="312">
        <f t="shared" si="5"/>
        <v>27291</v>
      </c>
      <c r="AO16" s="312">
        <f t="shared" si="6"/>
        <v>4133</v>
      </c>
      <c r="AP16" s="312">
        <f t="shared" si="7"/>
        <v>5301</v>
      </c>
      <c r="AQ16" s="312">
        <f t="shared" si="8"/>
        <v>3303</v>
      </c>
      <c r="AR16" s="312">
        <f t="shared" si="9"/>
        <v>4643</v>
      </c>
      <c r="AS16" s="312">
        <f t="shared" si="10"/>
        <v>51418</v>
      </c>
      <c r="AT16" s="312">
        <f t="shared" si="11"/>
        <v>508</v>
      </c>
      <c r="AU16" s="312">
        <f t="shared" si="12"/>
        <v>0</v>
      </c>
      <c r="AV16" s="312">
        <f t="shared" si="13"/>
        <v>138736</v>
      </c>
      <c r="AW16" s="312">
        <f t="shared" si="14"/>
        <v>11761</v>
      </c>
      <c r="BC16" s="316"/>
      <c r="BL16" s="316"/>
      <c r="BU16" s="316"/>
      <c r="BV16" s="317"/>
      <c r="BW16" s="317"/>
      <c r="BX16" s="317"/>
      <c r="BY16" s="317"/>
      <c r="BZ16" s="317"/>
      <c r="CA16" s="317"/>
      <c r="CB16" s="317"/>
      <c r="CC16" s="317"/>
      <c r="CV16" s="323"/>
      <c r="CW16" s="322"/>
      <c r="CX16" s="322"/>
      <c r="CY16" s="322"/>
      <c r="CZ16" s="322"/>
      <c r="DA16" s="322"/>
      <c r="DB16" s="322"/>
      <c r="DC16" s="322"/>
      <c r="DD16" s="322"/>
      <c r="DE16" s="322"/>
    </row>
    <row r="17" spans="1:109" x14ac:dyDescent="0.25">
      <c r="A17" s="79">
        <v>2009</v>
      </c>
      <c r="B17" s="80" t="s">
        <v>44</v>
      </c>
      <c r="C17" s="79">
        <v>9113</v>
      </c>
      <c r="D17" s="79">
        <v>38450</v>
      </c>
      <c r="E17" s="79">
        <v>92252</v>
      </c>
      <c r="F17" s="338"/>
      <c r="G17" s="79">
        <v>24937</v>
      </c>
      <c r="H17" s="79">
        <v>11627</v>
      </c>
      <c r="I17" s="79">
        <v>2710</v>
      </c>
      <c r="J17" s="338"/>
      <c r="K17" s="338"/>
      <c r="L17" s="79">
        <v>30356</v>
      </c>
      <c r="M17" s="338"/>
      <c r="N17" s="79">
        <v>4349</v>
      </c>
      <c r="O17" s="79">
        <v>5577</v>
      </c>
      <c r="P17" s="338"/>
      <c r="Q17" s="79">
        <v>2806</v>
      </c>
      <c r="R17" s="338"/>
      <c r="S17" s="338"/>
      <c r="T17" s="338"/>
      <c r="U17" s="338"/>
      <c r="V17" s="79">
        <v>4632</v>
      </c>
      <c r="W17" s="79">
        <v>65865</v>
      </c>
      <c r="X17" s="79">
        <v>657</v>
      </c>
      <c r="Y17" s="79">
        <v>152596</v>
      </c>
      <c r="Z17" s="338"/>
      <c r="AA17" s="338"/>
      <c r="AB17" s="338"/>
      <c r="AC17" s="338"/>
      <c r="AD17" s="79">
        <v>11365</v>
      </c>
      <c r="AE17" s="30"/>
      <c r="AF17" s="30"/>
      <c r="AG17" s="30"/>
      <c r="AH17" s="312">
        <f t="shared" si="1"/>
        <v>9113</v>
      </c>
      <c r="AI17" s="312">
        <f t="shared" si="0"/>
        <v>38450</v>
      </c>
      <c r="AJ17" s="312">
        <f t="shared" si="0"/>
        <v>92252</v>
      </c>
      <c r="AK17" s="312">
        <f t="shared" si="2"/>
        <v>24937</v>
      </c>
      <c r="AL17" s="312">
        <f t="shared" si="3"/>
        <v>11627</v>
      </c>
      <c r="AM17" s="312">
        <f t="shared" si="4"/>
        <v>2710</v>
      </c>
      <c r="AN17" s="312">
        <f t="shared" si="5"/>
        <v>30356</v>
      </c>
      <c r="AO17" s="312">
        <f t="shared" si="6"/>
        <v>4349</v>
      </c>
      <c r="AP17" s="312">
        <f t="shared" si="7"/>
        <v>5577</v>
      </c>
      <c r="AQ17" s="312">
        <f t="shared" si="8"/>
        <v>2806</v>
      </c>
      <c r="AR17" s="312">
        <f t="shared" si="9"/>
        <v>4632</v>
      </c>
      <c r="AS17" s="312">
        <f t="shared" si="10"/>
        <v>65865</v>
      </c>
      <c r="AT17" s="312">
        <f t="shared" si="11"/>
        <v>657</v>
      </c>
      <c r="AU17" s="312">
        <f t="shared" si="12"/>
        <v>0</v>
      </c>
      <c r="AV17" s="312">
        <f t="shared" si="13"/>
        <v>152596</v>
      </c>
      <c r="AW17" s="312">
        <f t="shared" si="14"/>
        <v>11365</v>
      </c>
      <c r="BC17" s="316"/>
      <c r="BL17" s="316"/>
      <c r="BU17" s="316"/>
      <c r="BV17" s="317"/>
      <c r="BW17" s="317"/>
      <c r="BX17" s="317"/>
      <c r="BY17" s="317"/>
      <c r="BZ17" s="317"/>
      <c r="CA17" s="317"/>
      <c r="CB17" s="317"/>
      <c r="CC17" s="317"/>
      <c r="CV17" s="323"/>
      <c r="CW17" s="322"/>
      <c r="CX17" s="322"/>
      <c r="CY17" s="322"/>
      <c r="CZ17" s="322"/>
      <c r="DA17" s="322"/>
      <c r="DB17" s="322"/>
      <c r="DC17" s="322"/>
      <c r="DD17" s="322"/>
      <c r="DE17" s="322"/>
    </row>
    <row r="18" spans="1:109" x14ac:dyDescent="0.25">
      <c r="A18" s="79">
        <v>2009</v>
      </c>
      <c r="B18" s="80" t="s">
        <v>45</v>
      </c>
      <c r="C18" s="79">
        <v>11781</v>
      </c>
      <c r="D18" s="79">
        <v>45381</v>
      </c>
      <c r="E18" s="79">
        <v>106257</v>
      </c>
      <c r="F18" s="338"/>
      <c r="G18" s="79">
        <v>30512</v>
      </c>
      <c r="H18" s="79">
        <v>15400</v>
      </c>
      <c r="I18" s="79">
        <v>3429</v>
      </c>
      <c r="J18" s="338"/>
      <c r="K18" s="338"/>
      <c r="L18" s="79">
        <v>30471</v>
      </c>
      <c r="M18" s="338"/>
      <c r="N18" s="79">
        <v>4964</v>
      </c>
      <c r="O18" s="79">
        <v>6191</v>
      </c>
      <c r="P18" s="338"/>
      <c r="Q18" s="79">
        <v>3299</v>
      </c>
      <c r="R18" s="338"/>
      <c r="S18" s="338"/>
      <c r="T18" s="338"/>
      <c r="U18" s="338"/>
      <c r="V18" s="79">
        <v>4695</v>
      </c>
      <c r="W18" s="79">
        <v>65537</v>
      </c>
      <c r="X18" s="79">
        <v>625</v>
      </c>
      <c r="Y18" s="79">
        <v>178960</v>
      </c>
      <c r="Z18" s="338"/>
      <c r="AA18" s="338"/>
      <c r="AB18" s="338"/>
      <c r="AC18" s="338"/>
      <c r="AD18" s="79">
        <v>14119</v>
      </c>
      <c r="AE18" s="30"/>
      <c r="AF18" s="30"/>
      <c r="AG18" s="30"/>
      <c r="AH18" s="312">
        <f t="shared" si="1"/>
        <v>11781</v>
      </c>
      <c r="AI18" s="312">
        <f t="shared" ref="AI18:AI57" si="15">D18</f>
        <v>45381</v>
      </c>
      <c r="AJ18" s="312">
        <f t="shared" ref="AJ18:AJ50" si="16">E18</f>
        <v>106257</v>
      </c>
      <c r="AK18" s="312">
        <f t="shared" si="2"/>
        <v>30512</v>
      </c>
      <c r="AL18" s="312">
        <f t="shared" si="3"/>
        <v>15400</v>
      </c>
      <c r="AM18" s="312">
        <f t="shared" si="4"/>
        <v>3429</v>
      </c>
      <c r="AN18" s="312">
        <f t="shared" si="5"/>
        <v>30471</v>
      </c>
      <c r="AO18" s="312">
        <f t="shared" si="6"/>
        <v>4964</v>
      </c>
      <c r="AP18" s="312">
        <f t="shared" si="7"/>
        <v>6191</v>
      </c>
      <c r="AQ18" s="312">
        <f t="shared" si="8"/>
        <v>3299</v>
      </c>
      <c r="AR18" s="312">
        <f t="shared" si="9"/>
        <v>4695</v>
      </c>
      <c r="AS18" s="312">
        <f t="shared" si="10"/>
        <v>65537</v>
      </c>
      <c r="AT18" s="312">
        <f t="shared" si="11"/>
        <v>625</v>
      </c>
      <c r="AU18" s="312">
        <f t="shared" si="12"/>
        <v>0</v>
      </c>
      <c r="AV18" s="312">
        <f t="shared" si="13"/>
        <v>178960</v>
      </c>
      <c r="AW18" s="312">
        <f t="shared" si="14"/>
        <v>14119</v>
      </c>
      <c r="BC18" s="316"/>
      <c r="BL18" s="316"/>
      <c r="BU18" s="316"/>
      <c r="BV18" s="317"/>
      <c r="BW18" s="317"/>
      <c r="BX18" s="317"/>
      <c r="BY18" s="317"/>
      <c r="BZ18" s="317"/>
      <c r="CA18" s="317"/>
      <c r="CB18" s="317"/>
      <c r="CC18" s="317"/>
      <c r="CV18" s="323"/>
      <c r="CW18" s="322"/>
      <c r="CX18" s="322"/>
      <c r="CY18" s="322"/>
      <c r="CZ18" s="322"/>
      <c r="DA18" s="322"/>
      <c r="DB18" s="322"/>
      <c r="DC18" s="322"/>
      <c r="DD18" s="322"/>
      <c r="DE18" s="322"/>
    </row>
    <row r="19" spans="1:109" x14ac:dyDescent="0.25">
      <c r="A19" s="79">
        <v>2009</v>
      </c>
      <c r="B19" s="80" t="s">
        <v>46</v>
      </c>
      <c r="C19" s="79">
        <v>6563</v>
      </c>
      <c r="D19" s="79">
        <v>31394</v>
      </c>
      <c r="E19" s="79">
        <v>59904</v>
      </c>
      <c r="F19" s="338"/>
      <c r="G19" s="79">
        <v>15379</v>
      </c>
      <c r="H19" s="79">
        <v>6309</v>
      </c>
      <c r="I19" s="79">
        <v>1965</v>
      </c>
      <c r="J19" s="338"/>
      <c r="K19" s="338"/>
      <c r="L19" s="79">
        <v>18655</v>
      </c>
      <c r="M19" s="338"/>
      <c r="N19" s="79">
        <v>2980</v>
      </c>
      <c r="O19" s="79">
        <v>3406</v>
      </c>
      <c r="P19" s="338"/>
      <c r="Q19" s="79">
        <v>1940</v>
      </c>
      <c r="R19" s="338"/>
      <c r="S19" s="338"/>
      <c r="T19" s="338"/>
      <c r="U19" s="338"/>
      <c r="V19" s="79">
        <v>3719</v>
      </c>
      <c r="W19" s="79">
        <v>39917</v>
      </c>
      <c r="X19" s="79">
        <v>295</v>
      </c>
      <c r="Y19" s="79">
        <v>105165</v>
      </c>
      <c r="Z19" s="338"/>
      <c r="AA19" s="338"/>
      <c r="AB19" s="338"/>
      <c r="AC19" s="338"/>
      <c r="AD19" s="79">
        <v>8211</v>
      </c>
      <c r="AE19" s="30"/>
      <c r="AF19" s="30"/>
      <c r="AG19" s="30"/>
      <c r="AH19" s="312">
        <f t="shared" si="1"/>
        <v>6563</v>
      </c>
      <c r="AI19" s="312">
        <f t="shared" si="15"/>
        <v>31394</v>
      </c>
      <c r="AJ19" s="312">
        <f t="shared" si="16"/>
        <v>59904</v>
      </c>
      <c r="AK19" s="312">
        <f t="shared" si="2"/>
        <v>15379</v>
      </c>
      <c r="AL19" s="312">
        <f t="shared" si="3"/>
        <v>6309</v>
      </c>
      <c r="AM19" s="312">
        <f t="shared" si="4"/>
        <v>1965</v>
      </c>
      <c r="AN19" s="312">
        <f t="shared" si="5"/>
        <v>18655</v>
      </c>
      <c r="AO19" s="312">
        <f t="shared" si="6"/>
        <v>2980</v>
      </c>
      <c r="AP19" s="312">
        <f t="shared" si="7"/>
        <v>3406</v>
      </c>
      <c r="AQ19" s="312">
        <f t="shared" si="8"/>
        <v>1940</v>
      </c>
      <c r="AR19" s="312">
        <f t="shared" si="9"/>
        <v>3719</v>
      </c>
      <c r="AS19" s="312">
        <f t="shared" si="10"/>
        <v>39917</v>
      </c>
      <c r="AT19" s="312">
        <f t="shared" si="11"/>
        <v>295</v>
      </c>
      <c r="AU19" s="312">
        <f t="shared" si="12"/>
        <v>0</v>
      </c>
      <c r="AV19" s="312">
        <f t="shared" si="13"/>
        <v>105165</v>
      </c>
      <c r="AW19" s="312">
        <f t="shared" si="14"/>
        <v>8211</v>
      </c>
      <c r="BC19" s="316"/>
      <c r="BL19" s="316"/>
      <c r="BU19" s="316"/>
      <c r="BV19" s="317"/>
      <c r="BW19" s="317"/>
      <c r="BX19" s="317"/>
      <c r="BY19" s="317"/>
      <c r="BZ19" s="317"/>
      <c r="CA19" s="317"/>
      <c r="CB19" s="317"/>
      <c r="CC19" s="317"/>
      <c r="CV19" s="323"/>
      <c r="CW19" s="322"/>
      <c r="CX19" s="322"/>
      <c r="CY19" s="322"/>
      <c r="CZ19" s="322"/>
      <c r="DA19" s="322"/>
      <c r="DB19" s="322"/>
      <c r="DC19" s="322"/>
      <c r="DD19" s="322"/>
      <c r="DE19" s="322"/>
    </row>
    <row r="20" spans="1:109" x14ac:dyDescent="0.25">
      <c r="A20" s="79">
        <v>2009</v>
      </c>
      <c r="B20" s="80" t="s">
        <v>47</v>
      </c>
      <c r="C20" s="79">
        <v>4378</v>
      </c>
      <c r="D20" s="79">
        <v>18335</v>
      </c>
      <c r="E20" s="79">
        <v>48387</v>
      </c>
      <c r="F20" s="338"/>
      <c r="G20" s="79">
        <v>13077</v>
      </c>
      <c r="H20" s="79">
        <v>7957</v>
      </c>
      <c r="I20" s="79">
        <v>1273</v>
      </c>
      <c r="J20" s="338"/>
      <c r="K20" s="338"/>
      <c r="L20" s="79">
        <v>14330</v>
      </c>
      <c r="M20" s="338"/>
      <c r="N20" s="79">
        <v>2560</v>
      </c>
      <c r="O20" s="79">
        <v>2851</v>
      </c>
      <c r="P20" s="338"/>
      <c r="Q20" s="79">
        <v>1485</v>
      </c>
      <c r="R20" s="338"/>
      <c r="S20" s="338"/>
      <c r="T20" s="338"/>
      <c r="U20" s="338"/>
      <c r="V20" s="79">
        <v>2326</v>
      </c>
      <c r="W20" s="79">
        <v>33362</v>
      </c>
      <c r="X20" s="79">
        <v>159</v>
      </c>
      <c r="Y20" s="79">
        <v>77464</v>
      </c>
      <c r="Z20" s="338"/>
      <c r="AA20" s="338"/>
      <c r="AB20" s="338"/>
      <c r="AC20" s="338"/>
      <c r="AD20" s="79">
        <v>6023</v>
      </c>
      <c r="AE20" s="30"/>
      <c r="AF20" s="30"/>
      <c r="AG20" s="30"/>
      <c r="AH20" s="312">
        <f t="shared" si="1"/>
        <v>4378</v>
      </c>
      <c r="AI20" s="312">
        <f t="shared" si="15"/>
        <v>18335</v>
      </c>
      <c r="AJ20" s="312">
        <f t="shared" si="16"/>
        <v>48387</v>
      </c>
      <c r="AK20" s="312">
        <f t="shared" si="2"/>
        <v>13077</v>
      </c>
      <c r="AL20" s="312">
        <f t="shared" si="3"/>
        <v>7957</v>
      </c>
      <c r="AM20" s="312">
        <f t="shared" si="4"/>
        <v>1273</v>
      </c>
      <c r="AN20" s="312">
        <f t="shared" si="5"/>
        <v>14330</v>
      </c>
      <c r="AO20" s="312">
        <f t="shared" si="6"/>
        <v>2560</v>
      </c>
      <c r="AP20" s="312">
        <f t="shared" si="7"/>
        <v>2851</v>
      </c>
      <c r="AQ20" s="312">
        <f t="shared" si="8"/>
        <v>1485</v>
      </c>
      <c r="AR20" s="312">
        <f t="shared" si="9"/>
        <v>2326</v>
      </c>
      <c r="AS20" s="312">
        <f t="shared" si="10"/>
        <v>33362</v>
      </c>
      <c r="AT20" s="312">
        <f t="shared" si="11"/>
        <v>159</v>
      </c>
      <c r="AU20" s="312">
        <f t="shared" si="12"/>
        <v>0</v>
      </c>
      <c r="AV20" s="312">
        <f t="shared" si="13"/>
        <v>77464</v>
      </c>
      <c r="AW20" s="312">
        <f t="shared" si="14"/>
        <v>6023</v>
      </c>
      <c r="BC20" s="316"/>
      <c r="BL20" s="316"/>
      <c r="BU20" s="316"/>
      <c r="BV20" s="317"/>
      <c r="BW20" s="317"/>
      <c r="BX20" s="317"/>
      <c r="BY20" s="317"/>
      <c r="BZ20" s="317"/>
      <c r="CA20" s="317"/>
      <c r="CB20" s="317"/>
      <c r="CC20" s="317"/>
      <c r="CV20" s="323"/>
      <c r="CW20" s="322"/>
      <c r="CX20" s="322"/>
      <c r="CY20" s="322"/>
      <c r="CZ20" s="322"/>
      <c r="DA20" s="322"/>
      <c r="DB20" s="322"/>
      <c r="DC20" s="322"/>
      <c r="DD20" s="322"/>
      <c r="DE20" s="322"/>
    </row>
    <row r="21" spans="1:109" x14ac:dyDescent="0.25">
      <c r="A21" s="79">
        <v>2009</v>
      </c>
      <c r="B21" s="80" t="s">
        <v>48</v>
      </c>
      <c r="C21" s="79">
        <v>7719</v>
      </c>
      <c r="D21" s="79">
        <v>26072</v>
      </c>
      <c r="E21" s="79">
        <v>62203</v>
      </c>
      <c r="F21" s="338"/>
      <c r="G21" s="79">
        <v>17617</v>
      </c>
      <c r="H21" s="79">
        <v>7318</v>
      </c>
      <c r="I21" s="79">
        <v>1908</v>
      </c>
      <c r="J21" s="338"/>
      <c r="K21" s="338"/>
      <c r="L21" s="79">
        <v>18779</v>
      </c>
      <c r="M21" s="338"/>
      <c r="N21" s="79">
        <v>2899</v>
      </c>
      <c r="O21" s="79">
        <v>4027</v>
      </c>
      <c r="P21" s="338"/>
      <c r="Q21" s="79">
        <v>1951</v>
      </c>
      <c r="R21" s="338"/>
      <c r="S21" s="338"/>
      <c r="T21" s="338"/>
      <c r="U21" s="338"/>
      <c r="V21" s="79">
        <v>2985</v>
      </c>
      <c r="W21" s="79">
        <v>36209</v>
      </c>
      <c r="X21" s="79">
        <v>440</v>
      </c>
      <c r="Y21" s="79">
        <v>103696</v>
      </c>
      <c r="Z21" s="338"/>
      <c r="AA21" s="338"/>
      <c r="AB21" s="338"/>
      <c r="AC21" s="338"/>
      <c r="AD21" s="79">
        <v>8659</v>
      </c>
      <c r="AE21" s="30"/>
      <c r="AF21" s="30"/>
      <c r="AG21" s="30"/>
      <c r="AH21" s="312">
        <f t="shared" si="1"/>
        <v>7719</v>
      </c>
      <c r="AI21" s="312">
        <f t="shared" si="15"/>
        <v>26072</v>
      </c>
      <c r="AJ21" s="312">
        <f t="shared" si="16"/>
        <v>62203</v>
      </c>
      <c r="AK21" s="312">
        <f t="shared" si="2"/>
        <v>17617</v>
      </c>
      <c r="AL21" s="312">
        <f t="shared" si="3"/>
        <v>7318</v>
      </c>
      <c r="AM21" s="312">
        <f t="shared" si="4"/>
        <v>1908</v>
      </c>
      <c r="AN21" s="312">
        <f t="shared" si="5"/>
        <v>18779</v>
      </c>
      <c r="AO21" s="312">
        <f t="shared" si="6"/>
        <v>2899</v>
      </c>
      <c r="AP21" s="312">
        <f t="shared" si="7"/>
        <v>4027</v>
      </c>
      <c r="AQ21" s="312">
        <f t="shared" si="8"/>
        <v>1951</v>
      </c>
      <c r="AR21" s="312">
        <f t="shared" si="9"/>
        <v>2985</v>
      </c>
      <c r="AS21" s="312">
        <f t="shared" si="10"/>
        <v>36209</v>
      </c>
      <c r="AT21" s="312">
        <f t="shared" si="11"/>
        <v>440</v>
      </c>
      <c r="AU21" s="312">
        <f t="shared" si="12"/>
        <v>0</v>
      </c>
      <c r="AV21" s="312">
        <f t="shared" si="13"/>
        <v>103696</v>
      </c>
      <c r="AW21" s="312">
        <f t="shared" si="14"/>
        <v>8659</v>
      </c>
      <c r="CV21" s="323"/>
      <c r="CW21" s="322"/>
      <c r="CX21" s="322"/>
      <c r="CY21" s="322"/>
      <c r="CZ21" s="322"/>
      <c r="DA21" s="322"/>
      <c r="DB21" s="322"/>
      <c r="DC21" s="322"/>
      <c r="DD21" s="322"/>
      <c r="DE21" s="322"/>
    </row>
    <row r="22" spans="1:109" x14ac:dyDescent="0.25">
      <c r="A22" s="79">
        <v>2009</v>
      </c>
      <c r="B22" s="80" t="s">
        <v>49</v>
      </c>
      <c r="C22" s="79">
        <v>2534</v>
      </c>
      <c r="D22" s="79">
        <v>8868</v>
      </c>
      <c r="E22" s="79">
        <v>22312</v>
      </c>
      <c r="F22" s="338"/>
      <c r="G22" s="79">
        <v>5809</v>
      </c>
      <c r="H22" s="79">
        <v>2876</v>
      </c>
      <c r="I22" s="79">
        <v>773</v>
      </c>
      <c r="J22" s="338"/>
      <c r="K22" s="338"/>
      <c r="L22" s="79">
        <v>6291</v>
      </c>
      <c r="M22" s="338"/>
      <c r="N22" s="79">
        <v>957</v>
      </c>
      <c r="O22" s="79">
        <v>1579</v>
      </c>
      <c r="P22" s="338"/>
      <c r="Q22" s="79">
        <v>946</v>
      </c>
      <c r="R22" s="338"/>
      <c r="S22" s="338"/>
      <c r="T22" s="338"/>
      <c r="U22" s="338"/>
      <c r="V22" s="79">
        <v>1067</v>
      </c>
      <c r="W22" s="79">
        <v>13615</v>
      </c>
      <c r="X22" s="79">
        <v>126</v>
      </c>
      <c r="Y22" s="79">
        <v>36537</v>
      </c>
      <c r="Z22" s="338"/>
      <c r="AA22" s="338"/>
      <c r="AB22" s="338"/>
      <c r="AC22" s="338"/>
      <c r="AD22" s="79">
        <v>3118</v>
      </c>
      <c r="AE22" s="30"/>
      <c r="AF22" s="30"/>
      <c r="AG22" s="30"/>
      <c r="AH22" s="312">
        <f t="shared" si="1"/>
        <v>2534</v>
      </c>
      <c r="AI22" s="312">
        <f t="shared" si="15"/>
        <v>8868</v>
      </c>
      <c r="AJ22" s="312">
        <f t="shared" si="16"/>
        <v>22312</v>
      </c>
      <c r="AK22" s="312">
        <f t="shared" si="2"/>
        <v>5809</v>
      </c>
      <c r="AL22" s="312">
        <f t="shared" si="3"/>
        <v>2876</v>
      </c>
      <c r="AM22" s="312">
        <f t="shared" si="4"/>
        <v>773</v>
      </c>
      <c r="AN22" s="312">
        <f t="shared" si="5"/>
        <v>6291</v>
      </c>
      <c r="AO22" s="312">
        <f t="shared" si="6"/>
        <v>957</v>
      </c>
      <c r="AP22" s="312">
        <f t="shared" si="7"/>
        <v>1579</v>
      </c>
      <c r="AQ22" s="312">
        <f t="shared" si="8"/>
        <v>946</v>
      </c>
      <c r="AR22" s="312">
        <f t="shared" si="9"/>
        <v>1067</v>
      </c>
      <c r="AS22" s="312">
        <f t="shared" si="10"/>
        <v>13615</v>
      </c>
      <c r="AT22" s="312">
        <f t="shared" si="11"/>
        <v>126</v>
      </c>
      <c r="AU22" s="312">
        <f t="shared" si="12"/>
        <v>0</v>
      </c>
      <c r="AV22" s="312">
        <f t="shared" si="13"/>
        <v>36537</v>
      </c>
      <c r="AW22" s="312">
        <f t="shared" si="14"/>
        <v>3118</v>
      </c>
      <c r="CV22" s="323"/>
      <c r="CW22" s="322"/>
      <c r="CX22" s="322"/>
      <c r="CY22" s="322"/>
      <c r="CZ22" s="322"/>
      <c r="DA22" s="322"/>
      <c r="DB22" s="322"/>
      <c r="DC22" s="322"/>
      <c r="DD22" s="322"/>
      <c r="DE22" s="322"/>
    </row>
    <row r="23" spans="1:109" x14ac:dyDescent="0.25">
      <c r="A23" s="79">
        <v>2010</v>
      </c>
      <c r="B23" s="80" t="s">
        <v>43</v>
      </c>
      <c r="C23" s="79">
        <v>10030</v>
      </c>
      <c r="D23" s="79">
        <v>39497</v>
      </c>
      <c r="E23" s="79">
        <v>79982</v>
      </c>
      <c r="F23" s="338"/>
      <c r="G23" s="79">
        <v>23181</v>
      </c>
      <c r="H23" s="79">
        <v>10443</v>
      </c>
      <c r="I23" s="79">
        <v>2846</v>
      </c>
      <c r="J23" s="338"/>
      <c r="K23" s="338"/>
      <c r="L23" s="338"/>
      <c r="M23" s="79">
        <v>28465</v>
      </c>
      <c r="N23" s="79">
        <v>4101</v>
      </c>
      <c r="O23" s="79">
        <v>5251</v>
      </c>
      <c r="P23" s="338"/>
      <c r="Q23" s="338"/>
      <c r="R23" s="79">
        <v>3317</v>
      </c>
      <c r="S23" s="338"/>
      <c r="T23" s="338"/>
      <c r="U23" s="338"/>
      <c r="V23" s="79">
        <v>4846</v>
      </c>
      <c r="W23" s="79">
        <v>53678</v>
      </c>
      <c r="X23" s="79">
        <v>629</v>
      </c>
      <c r="Y23" s="79">
        <v>141049</v>
      </c>
      <c r="Z23" s="338"/>
      <c r="AA23" s="338"/>
      <c r="AB23" s="338"/>
      <c r="AC23" s="338"/>
      <c r="AD23" s="79">
        <v>11878</v>
      </c>
      <c r="AE23" s="30"/>
      <c r="AF23" s="30"/>
      <c r="AG23" s="30"/>
      <c r="AH23" s="312">
        <f t="shared" si="1"/>
        <v>10030</v>
      </c>
      <c r="AI23" s="312">
        <f t="shared" si="15"/>
        <v>39497</v>
      </c>
      <c r="AJ23" s="312">
        <f t="shared" si="16"/>
        <v>79982</v>
      </c>
      <c r="AK23" s="312">
        <f t="shared" si="2"/>
        <v>23181</v>
      </c>
      <c r="AL23" s="312">
        <f t="shared" si="3"/>
        <v>10443</v>
      </c>
      <c r="AM23" s="312">
        <f t="shared" si="4"/>
        <v>2846</v>
      </c>
      <c r="AN23" s="312">
        <f t="shared" si="5"/>
        <v>28465</v>
      </c>
      <c r="AO23" s="312">
        <f t="shared" si="6"/>
        <v>4101</v>
      </c>
      <c r="AP23" s="312">
        <f t="shared" si="7"/>
        <v>5251</v>
      </c>
      <c r="AQ23" s="312">
        <f t="shared" si="8"/>
        <v>3317</v>
      </c>
      <c r="AR23" s="312">
        <f t="shared" si="9"/>
        <v>4846</v>
      </c>
      <c r="AS23" s="312">
        <f t="shared" si="10"/>
        <v>53678</v>
      </c>
      <c r="AT23" s="312">
        <f t="shared" si="11"/>
        <v>629</v>
      </c>
      <c r="AU23" s="312">
        <f t="shared" si="12"/>
        <v>0</v>
      </c>
      <c r="AV23" s="312">
        <f t="shared" si="13"/>
        <v>141049</v>
      </c>
      <c r="AW23" s="312">
        <f t="shared" si="14"/>
        <v>11878</v>
      </c>
      <c r="CV23" s="311"/>
    </row>
    <row r="24" spans="1:109" x14ac:dyDescent="0.25">
      <c r="A24" s="79">
        <v>2010</v>
      </c>
      <c r="B24" s="80" t="s">
        <v>44</v>
      </c>
      <c r="C24" s="79">
        <v>9423</v>
      </c>
      <c r="D24" s="79">
        <v>38957</v>
      </c>
      <c r="E24" s="79">
        <v>92672</v>
      </c>
      <c r="F24" s="338"/>
      <c r="G24" s="79">
        <v>24566</v>
      </c>
      <c r="H24" s="79">
        <v>11763</v>
      </c>
      <c r="I24" s="79">
        <v>2790</v>
      </c>
      <c r="J24" s="338"/>
      <c r="K24" s="338"/>
      <c r="L24" s="338"/>
      <c r="M24" s="79">
        <v>31830</v>
      </c>
      <c r="N24" s="79">
        <v>4365</v>
      </c>
      <c r="O24" s="79">
        <v>5484</v>
      </c>
      <c r="P24" s="338"/>
      <c r="Q24" s="338"/>
      <c r="R24" s="79">
        <v>2858</v>
      </c>
      <c r="S24" s="338"/>
      <c r="T24" s="338"/>
      <c r="U24" s="338"/>
      <c r="V24" s="79">
        <v>4667</v>
      </c>
      <c r="W24" s="79">
        <v>66224</v>
      </c>
      <c r="X24" s="79">
        <v>870</v>
      </c>
      <c r="Y24" s="79">
        <v>153795</v>
      </c>
      <c r="Z24" s="338"/>
      <c r="AA24" s="338"/>
      <c r="AB24" s="338"/>
      <c r="AC24" s="338"/>
      <c r="AD24" s="79">
        <v>11468</v>
      </c>
      <c r="AE24" s="30"/>
      <c r="AF24" s="30"/>
      <c r="AG24" s="30"/>
      <c r="AH24" s="312">
        <f t="shared" si="1"/>
        <v>9423</v>
      </c>
      <c r="AI24" s="312">
        <f t="shared" si="15"/>
        <v>38957</v>
      </c>
      <c r="AJ24" s="312">
        <f t="shared" si="16"/>
        <v>92672</v>
      </c>
      <c r="AK24" s="312">
        <f t="shared" si="2"/>
        <v>24566</v>
      </c>
      <c r="AL24" s="312">
        <f t="shared" si="3"/>
        <v>11763</v>
      </c>
      <c r="AM24" s="312">
        <f t="shared" si="4"/>
        <v>2790</v>
      </c>
      <c r="AN24" s="312">
        <f t="shared" si="5"/>
        <v>31830</v>
      </c>
      <c r="AO24" s="312">
        <f t="shared" si="6"/>
        <v>4365</v>
      </c>
      <c r="AP24" s="312">
        <f t="shared" si="7"/>
        <v>5484</v>
      </c>
      <c r="AQ24" s="312">
        <f t="shared" si="8"/>
        <v>2858</v>
      </c>
      <c r="AR24" s="312">
        <f t="shared" si="9"/>
        <v>4667</v>
      </c>
      <c r="AS24" s="312">
        <f t="shared" si="10"/>
        <v>66224</v>
      </c>
      <c r="AT24" s="312">
        <f t="shared" si="11"/>
        <v>870</v>
      </c>
      <c r="AU24" s="312">
        <f t="shared" si="12"/>
        <v>0</v>
      </c>
      <c r="AV24" s="312">
        <f t="shared" si="13"/>
        <v>153795</v>
      </c>
      <c r="AW24" s="312">
        <f t="shared" si="14"/>
        <v>11468</v>
      </c>
      <c r="CV24" s="315"/>
      <c r="CW24" s="320"/>
      <c r="CX24" s="320"/>
      <c r="CY24" s="320"/>
      <c r="CZ24" s="320"/>
      <c r="DA24" s="320"/>
      <c r="DB24" s="320"/>
      <c r="DC24" s="320"/>
      <c r="DD24" s="320"/>
    </row>
    <row r="25" spans="1:109" x14ac:dyDescent="0.25">
      <c r="A25" s="79">
        <v>2010</v>
      </c>
      <c r="B25" s="80" t="s">
        <v>45</v>
      </c>
      <c r="C25" s="79">
        <v>12246</v>
      </c>
      <c r="D25" s="79">
        <v>46378</v>
      </c>
      <c r="E25" s="79">
        <v>109006</v>
      </c>
      <c r="F25" s="338"/>
      <c r="G25" s="79">
        <v>30277</v>
      </c>
      <c r="H25" s="79">
        <v>15714</v>
      </c>
      <c r="I25" s="79">
        <v>3504</v>
      </c>
      <c r="J25" s="338"/>
      <c r="K25" s="338"/>
      <c r="L25" s="338"/>
      <c r="M25" s="79">
        <v>32126</v>
      </c>
      <c r="N25" s="79">
        <v>5020</v>
      </c>
      <c r="O25" s="79">
        <v>6221</v>
      </c>
      <c r="P25" s="338"/>
      <c r="Q25" s="338"/>
      <c r="R25" s="79">
        <v>3362</v>
      </c>
      <c r="S25" s="338"/>
      <c r="T25" s="338"/>
      <c r="U25" s="338"/>
      <c r="V25" s="79">
        <v>5012</v>
      </c>
      <c r="W25" s="79">
        <v>69697</v>
      </c>
      <c r="X25" s="79">
        <v>888</v>
      </c>
      <c r="Y25" s="79">
        <v>182644</v>
      </c>
      <c r="Z25" s="338"/>
      <c r="AA25" s="338"/>
      <c r="AB25" s="338"/>
      <c r="AC25" s="338"/>
      <c r="AD25" s="79">
        <v>14378</v>
      </c>
      <c r="AE25" s="30"/>
      <c r="AF25" s="30"/>
      <c r="AG25" s="30"/>
      <c r="AH25" s="312">
        <f t="shared" si="1"/>
        <v>12246</v>
      </c>
      <c r="AI25" s="312">
        <f t="shared" si="15"/>
        <v>46378</v>
      </c>
      <c r="AJ25" s="312">
        <f t="shared" si="16"/>
        <v>109006</v>
      </c>
      <c r="AK25" s="312">
        <f t="shared" si="2"/>
        <v>30277</v>
      </c>
      <c r="AL25" s="312">
        <f t="shared" si="3"/>
        <v>15714</v>
      </c>
      <c r="AM25" s="312">
        <f t="shared" si="4"/>
        <v>3504</v>
      </c>
      <c r="AN25" s="312">
        <f t="shared" si="5"/>
        <v>32126</v>
      </c>
      <c r="AO25" s="312">
        <f t="shared" si="6"/>
        <v>5020</v>
      </c>
      <c r="AP25" s="312">
        <f t="shared" si="7"/>
        <v>6221</v>
      </c>
      <c r="AQ25" s="312">
        <f t="shared" si="8"/>
        <v>3362</v>
      </c>
      <c r="AR25" s="312">
        <f t="shared" si="9"/>
        <v>5012</v>
      </c>
      <c r="AS25" s="312">
        <f t="shared" si="10"/>
        <v>69697</v>
      </c>
      <c r="AT25" s="312">
        <f t="shared" si="11"/>
        <v>888</v>
      </c>
      <c r="AU25" s="312">
        <f t="shared" si="12"/>
        <v>0</v>
      </c>
      <c r="AV25" s="312">
        <f t="shared" si="13"/>
        <v>182644</v>
      </c>
      <c r="AW25" s="312">
        <f t="shared" si="14"/>
        <v>14378</v>
      </c>
      <c r="CV25" s="320"/>
      <c r="CW25" s="320"/>
      <c r="CX25" s="320"/>
      <c r="CY25" s="320"/>
      <c r="CZ25" s="320"/>
      <c r="DA25" s="320"/>
      <c r="DB25" s="320"/>
      <c r="DC25" s="320"/>
      <c r="DD25" s="320"/>
    </row>
    <row r="26" spans="1:109" x14ac:dyDescent="0.25">
      <c r="A26" s="79">
        <v>2010</v>
      </c>
      <c r="B26" s="80" t="s">
        <v>46</v>
      </c>
      <c r="C26" s="79">
        <v>6743</v>
      </c>
      <c r="D26" s="79">
        <v>32080</v>
      </c>
      <c r="E26" s="79">
        <v>61020</v>
      </c>
      <c r="F26" s="338"/>
      <c r="G26" s="79">
        <v>15185</v>
      </c>
      <c r="H26" s="79">
        <v>6574</v>
      </c>
      <c r="I26" s="79">
        <v>2134</v>
      </c>
      <c r="J26" s="338"/>
      <c r="K26" s="338"/>
      <c r="L26" s="338"/>
      <c r="M26" s="79">
        <v>19415</v>
      </c>
      <c r="N26" s="79">
        <v>3004</v>
      </c>
      <c r="O26" s="79">
        <v>3438</v>
      </c>
      <c r="P26" s="338"/>
      <c r="Q26" s="338"/>
      <c r="R26" s="79">
        <v>2037</v>
      </c>
      <c r="S26" s="338"/>
      <c r="T26" s="338"/>
      <c r="U26" s="338"/>
      <c r="V26" s="79">
        <v>3809</v>
      </c>
      <c r="W26" s="79">
        <v>42827</v>
      </c>
      <c r="X26" s="79">
        <v>382</v>
      </c>
      <c r="Y26" s="79">
        <v>106780</v>
      </c>
      <c r="Z26" s="338"/>
      <c r="AA26" s="338"/>
      <c r="AB26" s="338"/>
      <c r="AC26" s="338"/>
      <c r="AD26" s="79">
        <v>8370</v>
      </c>
      <c r="AE26" s="30"/>
      <c r="AF26" s="30"/>
      <c r="AG26" s="30"/>
      <c r="AH26" s="312">
        <f t="shared" si="1"/>
        <v>6743</v>
      </c>
      <c r="AI26" s="312">
        <f t="shared" si="15"/>
        <v>32080</v>
      </c>
      <c r="AJ26" s="312">
        <f t="shared" si="16"/>
        <v>61020</v>
      </c>
      <c r="AK26" s="312">
        <f t="shared" si="2"/>
        <v>15185</v>
      </c>
      <c r="AL26" s="312">
        <f t="shared" si="3"/>
        <v>6574</v>
      </c>
      <c r="AM26" s="312">
        <f t="shared" si="4"/>
        <v>2134</v>
      </c>
      <c r="AN26" s="312">
        <f t="shared" si="5"/>
        <v>19415</v>
      </c>
      <c r="AO26" s="312">
        <f t="shared" si="6"/>
        <v>3004</v>
      </c>
      <c r="AP26" s="312">
        <f t="shared" si="7"/>
        <v>3438</v>
      </c>
      <c r="AQ26" s="312">
        <f t="shared" si="8"/>
        <v>2037</v>
      </c>
      <c r="AR26" s="312">
        <f t="shared" si="9"/>
        <v>3809</v>
      </c>
      <c r="AS26" s="312">
        <f t="shared" si="10"/>
        <v>42827</v>
      </c>
      <c r="AT26" s="312">
        <f t="shared" si="11"/>
        <v>382</v>
      </c>
      <c r="AU26" s="312">
        <f t="shared" si="12"/>
        <v>0</v>
      </c>
      <c r="AV26" s="312">
        <f t="shared" si="13"/>
        <v>106780</v>
      </c>
      <c r="AW26" s="312">
        <f t="shared" si="14"/>
        <v>8370</v>
      </c>
    </row>
    <row r="27" spans="1:109" x14ac:dyDescent="0.25">
      <c r="A27" s="79">
        <v>2010</v>
      </c>
      <c r="B27" s="80" t="s">
        <v>47</v>
      </c>
      <c r="C27" s="79">
        <v>4513</v>
      </c>
      <c r="D27" s="79">
        <v>18526</v>
      </c>
      <c r="E27" s="79">
        <v>49780</v>
      </c>
      <c r="F27" s="338"/>
      <c r="G27" s="79">
        <v>12865</v>
      </c>
      <c r="H27" s="79">
        <v>7984</v>
      </c>
      <c r="I27" s="79">
        <v>1329</v>
      </c>
      <c r="J27" s="338"/>
      <c r="K27" s="338"/>
      <c r="L27" s="338"/>
      <c r="M27" s="79">
        <v>14952</v>
      </c>
      <c r="N27" s="79">
        <v>2548</v>
      </c>
      <c r="O27" s="79">
        <v>2736</v>
      </c>
      <c r="P27" s="338"/>
      <c r="Q27" s="338"/>
      <c r="R27" s="79">
        <v>1445</v>
      </c>
      <c r="S27" s="338"/>
      <c r="T27" s="338"/>
      <c r="U27" s="338"/>
      <c r="V27" s="79">
        <v>2472</v>
      </c>
      <c r="W27" s="79">
        <v>34756</v>
      </c>
      <c r="X27" s="79">
        <v>227</v>
      </c>
      <c r="Y27" s="79">
        <v>79138</v>
      </c>
      <c r="Z27" s="338"/>
      <c r="AA27" s="338"/>
      <c r="AB27" s="338"/>
      <c r="AC27" s="338"/>
      <c r="AD27" s="79">
        <v>6111</v>
      </c>
      <c r="AE27" s="30"/>
      <c r="AF27" s="30"/>
      <c r="AG27" s="30"/>
      <c r="AH27" s="312">
        <f t="shared" si="1"/>
        <v>4513</v>
      </c>
      <c r="AI27" s="312">
        <f t="shared" si="15"/>
        <v>18526</v>
      </c>
      <c r="AJ27" s="312">
        <f t="shared" si="16"/>
        <v>49780</v>
      </c>
      <c r="AK27" s="312">
        <f t="shared" si="2"/>
        <v>12865</v>
      </c>
      <c r="AL27" s="312">
        <f t="shared" si="3"/>
        <v>7984</v>
      </c>
      <c r="AM27" s="312">
        <f t="shared" si="4"/>
        <v>1329</v>
      </c>
      <c r="AN27" s="312">
        <f t="shared" si="5"/>
        <v>14952</v>
      </c>
      <c r="AO27" s="312">
        <f t="shared" si="6"/>
        <v>2548</v>
      </c>
      <c r="AP27" s="312">
        <f t="shared" si="7"/>
        <v>2736</v>
      </c>
      <c r="AQ27" s="312">
        <f t="shared" si="8"/>
        <v>1445</v>
      </c>
      <c r="AR27" s="312">
        <f t="shared" si="9"/>
        <v>2472</v>
      </c>
      <c r="AS27" s="312">
        <f t="shared" si="10"/>
        <v>34756</v>
      </c>
      <c r="AT27" s="312">
        <f t="shared" si="11"/>
        <v>227</v>
      </c>
      <c r="AU27" s="312">
        <f t="shared" si="12"/>
        <v>0</v>
      </c>
      <c r="AV27" s="312">
        <f t="shared" si="13"/>
        <v>79138</v>
      </c>
      <c r="AW27" s="312">
        <f t="shared" si="14"/>
        <v>6111</v>
      </c>
    </row>
    <row r="28" spans="1:109" x14ac:dyDescent="0.25">
      <c r="A28" s="79">
        <v>2010</v>
      </c>
      <c r="B28" s="80" t="s">
        <v>48</v>
      </c>
      <c r="C28" s="79">
        <v>7881</v>
      </c>
      <c r="D28" s="79">
        <v>26459</v>
      </c>
      <c r="E28" s="79">
        <v>62859</v>
      </c>
      <c r="F28" s="338"/>
      <c r="G28" s="79">
        <v>17329</v>
      </c>
      <c r="H28" s="79">
        <v>7394</v>
      </c>
      <c r="I28" s="79">
        <v>1965</v>
      </c>
      <c r="J28" s="338"/>
      <c r="K28" s="338"/>
      <c r="L28" s="338"/>
      <c r="M28" s="79">
        <v>19783</v>
      </c>
      <c r="N28" s="79">
        <v>2912</v>
      </c>
      <c r="O28" s="79">
        <v>3905</v>
      </c>
      <c r="P28" s="338"/>
      <c r="Q28" s="338"/>
      <c r="R28" s="79">
        <v>1969</v>
      </c>
      <c r="S28" s="338"/>
      <c r="T28" s="338"/>
      <c r="U28" s="338"/>
      <c r="V28" s="79">
        <v>3151</v>
      </c>
      <c r="W28" s="79">
        <v>37460</v>
      </c>
      <c r="X28" s="79">
        <v>517</v>
      </c>
      <c r="Y28" s="79">
        <v>104860</v>
      </c>
      <c r="Z28" s="338"/>
      <c r="AA28" s="338"/>
      <c r="AB28" s="338"/>
      <c r="AC28" s="338"/>
      <c r="AD28" s="79">
        <v>8716</v>
      </c>
      <c r="AE28" s="30"/>
      <c r="AF28" s="30"/>
      <c r="AG28" s="30"/>
      <c r="AH28" s="312">
        <f t="shared" si="1"/>
        <v>7881</v>
      </c>
      <c r="AI28" s="312">
        <f t="shared" si="15"/>
        <v>26459</v>
      </c>
      <c r="AJ28" s="312">
        <f t="shared" si="16"/>
        <v>62859</v>
      </c>
      <c r="AK28" s="312">
        <f t="shared" si="2"/>
        <v>17329</v>
      </c>
      <c r="AL28" s="312">
        <f t="shared" si="3"/>
        <v>7394</v>
      </c>
      <c r="AM28" s="312">
        <f t="shared" si="4"/>
        <v>1965</v>
      </c>
      <c r="AN28" s="312">
        <f t="shared" si="5"/>
        <v>19783</v>
      </c>
      <c r="AO28" s="312">
        <f t="shared" si="6"/>
        <v>2912</v>
      </c>
      <c r="AP28" s="312">
        <f t="shared" si="7"/>
        <v>3905</v>
      </c>
      <c r="AQ28" s="312">
        <f t="shared" si="8"/>
        <v>1969</v>
      </c>
      <c r="AR28" s="312">
        <f t="shared" si="9"/>
        <v>3151</v>
      </c>
      <c r="AS28" s="312">
        <f t="shared" si="10"/>
        <v>37460</v>
      </c>
      <c r="AT28" s="312">
        <f t="shared" si="11"/>
        <v>517</v>
      </c>
      <c r="AU28" s="312">
        <f t="shared" si="12"/>
        <v>0</v>
      </c>
      <c r="AV28" s="312">
        <f t="shared" si="13"/>
        <v>104860</v>
      </c>
      <c r="AW28" s="312">
        <f t="shared" si="14"/>
        <v>8716</v>
      </c>
      <c r="CW28" s="346"/>
      <c r="CX28" s="344"/>
      <c r="CY28" s="345"/>
      <c r="CZ28" s="345"/>
      <c r="DA28" s="344"/>
      <c r="DB28" s="344"/>
      <c r="DC28" s="344"/>
      <c r="DD28" s="346"/>
    </row>
    <row r="29" spans="1:109" x14ac:dyDescent="0.25">
      <c r="A29" s="79">
        <v>2010</v>
      </c>
      <c r="B29" s="80" t="s">
        <v>49</v>
      </c>
      <c r="C29" s="79">
        <v>2567</v>
      </c>
      <c r="D29" s="79">
        <v>9055</v>
      </c>
      <c r="E29" s="79">
        <v>22748</v>
      </c>
      <c r="F29" s="338"/>
      <c r="G29" s="79">
        <v>5820</v>
      </c>
      <c r="H29" s="79">
        <v>2872</v>
      </c>
      <c r="I29" s="79">
        <v>821</v>
      </c>
      <c r="J29" s="338"/>
      <c r="K29" s="338"/>
      <c r="L29" s="338"/>
      <c r="M29" s="79">
        <v>6604</v>
      </c>
      <c r="N29" s="79">
        <v>935</v>
      </c>
      <c r="O29" s="79">
        <v>1514</v>
      </c>
      <c r="P29" s="338"/>
      <c r="Q29" s="338"/>
      <c r="R29" s="79">
        <v>932</v>
      </c>
      <c r="S29" s="338"/>
      <c r="T29" s="338"/>
      <c r="U29" s="338"/>
      <c r="V29" s="79">
        <v>1112</v>
      </c>
      <c r="W29" s="79">
        <v>13964</v>
      </c>
      <c r="X29" s="79">
        <v>206</v>
      </c>
      <c r="Y29" s="79">
        <v>37236</v>
      </c>
      <c r="Z29" s="338"/>
      <c r="AA29" s="338"/>
      <c r="AB29" s="338"/>
      <c r="AC29" s="338"/>
      <c r="AD29" s="79">
        <v>3211</v>
      </c>
      <c r="AE29" s="30"/>
      <c r="AF29" s="30"/>
      <c r="AG29" s="30"/>
      <c r="AH29" s="312">
        <f t="shared" si="1"/>
        <v>2567</v>
      </c>
      <c r="AI29" s="312">
        <f t="shared" si="15"/>
        <v>9055</v>
      </c>
      <c r="AJ29" s="312">
        <f t="shared" si="16"/>
        <v>22748</v>
      </c>
      <c r="AK29" s="312">
        <f t="shared" si="2"/>
        <v>5820</v>
      </c>
      <c r="AL29" s="312">
        <f t="shared" si="3"/>
        <v>2872</v>
      </c>
      <c r="AM29" s="312">
        <f t="shared" si="4"/>
        <v>821</v>
      </c>
      <c r="AN29" s="312">
        <f t="shared" si="5"/>
        <v>6604</v>
      </c>
      <c r="AO29" s="312">
        <f t="shared" si="6"/>
        <v>935</v>
      </c>
      <c r="AP29" s="312">
        <f t="shared" si="7"/>
        <v>1514</v>
      </c>
      <c r="AQ29" s="312">
        <f t="shared" si="8"/>
        <v>932</v>
      </c>
      <c r="AR29" s="312">
        <f t="shared" si="9"/>
        <v>1112</v>
      </c>
      <c r="AS29" s="312">
        <f t="shared" si="10"/>
        <v>13964</v>
      </c>
      <c r="AT29" s="312">
        <f t="shared" si="11"/>
        <v>206</v>
      </c>
      <c r="AU29" s="312">
        <f t="shared" si="12"/>
        <v>0</v>
      </c>
      <c r="AV29" s="312">
        <f t="shared" si="13"/>
        <v>37236</v>
      </c>
      <c r="AW29" s="312">
        <f t="shared" si="14"/>
        <v>3211</v>
      </c>
    </row>
    <row r="30" spans="1:109" x14ac:dyDescent="0.25">
      <c r="A30" s="79">
        <v>2011</v>
      </c>
      <c r="B30" s="80" t="s">
        <v>43</v>
      </c>
      <c r="C30" s="79">
        <v>10109</v>
      </c>
      <c r="D30" s="79">
        <v>39724</v>
      </c>
      <c r="E30" s="79">
        <v>81003</v>
      </c>
      <c r="F30" s="338"/>
      <c r="G30" s="79">
        <v>22847</v>
      </c>
      <c r="H30" s="79">
        <v>10923</v>
      </c>
      <c r="I30" s="79">
        <v>2966</v>
      </c>
      <c r="J30" s="338"/>
      <c r="K30" s="338"/>
      <c r="L30" s="79">
        <v>29710</v>
      </c>
      <c r="M30" s="338"/>
      <c r="N30" s="79">
        <v>4132</v>
      </c>
      <c r="O30" s="79">
        <v>5280</v>
      </c>
      <c r="P30" s="338"/>
      <c r="Q30" s="338"/>
      <c r="R30" s="79">
        <v>3314</v>
      </c>
      <c r="S30" s="338"/>
      <c r="T30" s="338"/>
      <c r="U30" s="338"/>
      <c r="V30" s="79">
        <v>5030</v>
      </c>
      <c r="W30" s="79">
        <v>55391</v>
      </c>
      <c r="X30" s="79">
        <v>703</v>
      </c>
      <c r="Y30" s="79">
        <v>142789</v>
      </c>
      <c r="Z30" s="338"/>
      <c r="AA30" s="338"/>
      <c r="AB30" s="338"/>
      <c r="AC30" s="338"/>
      <c r="AD30" s="79">
        <v>12101</v>
      </c>
      <c r="AE30" s="30"/>
      <c r="AF30" s="30"/>
      <c r="AG30" s="30"/>
      <c r="AH30" s="312">
        <f t="shared" si="1"/>
        <v>10109</v>
      </c>
      <c r="AI30" s="312">
        <f t="shared" si="15"/>
        <v>39724</v>
      </c>
      <c r="AJ30" s="312">
        <f t="shared" si="16"/>
        <v>81003</v>
      </c>
      <c r="AK30" s="312">
        <f t="shared" si="2"/>
        <v>22847</v>
      </c>
      <c r="AL30" s="312">
        <f t="shared" si="3"/>
        <v>10923</v>
      </c>
      <c r="AM30" s="312">
        <f t="shared" si="4"/>
        <v>2966</v>
      </c>
      <c r="AN30" s="312">
        <f t="shared" si="5"/>
        <v>29710</v>
      </c>
      <c r="AO30" s="312">
        <f t="shared" si="6"/>
        <v>4132</v>
      </c>
      <c r="AP30" s="312">
        <f t="shared" si="7"/>
        <v>5280</v>
      </c>
      <c r="AQ30" s="312">
        <f t="shared" si="8"/>
        <v>3314</v>
      </c>
      <c r="AR30" s="312">
        <f t="shared" si="9"/>
        <v>5030</v>
      </c>
      <c r="AS30" s="312">
        <f t="shared" si="10"/>
        <v>55391</v>
      </c>
      <c r="AT30" s="312">
        <f t="shared" si="11"/>
        <v>703</v>
      </c>
      <c r="AU30" s="312">
        <f t="shared" si="12"/>
        <v>0</v>
      </c>
      <c r="AV30" s="312">
        <f t="shared" si="13"/>
        <v>142789</v>
      </c>
      <c r="AW30" s="312">
        <f t="shared" si="14"/>
        <v>12101</v>
      </c>
    </row>
    <row r="31" spans="1:109" x14ac:dyDescent="0.25">
      <c r="A31" s="79">
        <v>2011</v>
      </c>
      <c r="B31" s="80" t="s">
        <v>44</v>
      </c>
      <c r="C31" s="79">
        <v>9770</v>
      </c>
      <c r="D31" s="79">
        <v>39493</v>
      </c>
      <c r="E31" s="79">
        <v>94425</v>
      </c>
      <c r="F31" s="338"/>
      <c r="G31" s="79">
        <v>24519</v>
      </c>
      <c r="H31" s="79">
        <v>12229</v>
      </c>
      <c r="I31" s="79">
        <v>2942</v>
      </c>
      <c r="J31" s="338"/>
      <c r="K31" s="338"/>
      <c r="L31" s="79">
        <v>33587</v>
      </c>
      <c r="M31" s="338"/>
      <c r="N31" s="79">
        <v>4461</v>
      </c>
      <c r="O31" s="79">
        <v>5529</v>
      </c>
      <c r="P31" s="338"/>
      <c r="Q31" s="338"/>
      <c r="R31" s="79">
        <v>2853</v>
      </c>
      <c r="S31" s="338"/>
      <c r="T31" s="338"/>
      <c r="U31" s="338"/>
      <c r="V31" s="79">
        <v>4773</v>
      </c>
      <c r="W31" s="79">
        <v>68310</v>
      </c>
      <c r="X31" s="79">
        <v>1160</v>
      </c>
      <c r="Y31" s="79">
        <v>156539</v>
      </c>
      <c r="Z31" s="338"/>
      <c r="AA31" s="338"/>
      <c r="AB31" s="338"/>
      <c r="AC31" s="338"/>
      <c r="AD31" s="79">
        <v>11783</v>
      </c>
      <c r="AE31" s="30"/>
      <c r="AF31" s="30"/>
      <c r="AG31" s="30"/>
      <c r="AH31" s="312">
        <f t="shared" si="1"/>
        <v>9770</v>
      </c>
      <c r="AI31" s="312">
        <f t="shared" si="15"/>
        <v>39493</v>
      </c>
      <c r="AJ31" s="312">
        <f t="shared" si="16"/>
        <v>94425</v>
      </c>
      <c r="AK31" s="312">
        <f t="shared" si="2"/>
        <v>24519</v>
      </c>
      <c r="AL31" s="312">
        <f t="shared" si="3"/>
        <v>12229</v>
      </c>
      <c r="AM31" s="312">
        <f t="shared" si="4"/>
        <v>2942</v>
      </c>
      <c r="AN31" s="312">
        <f t="shared" si="5"/>
        <v>33587</v>
      </c>
      <c r="AO31" s="312">
        <f t="shared" si="6"/>
        <v>4461</v>
      </c>
      <c r="AP31" s="312">
        <f t="shared" si="7"/>
        <v>5529</v>
      </c>
      <c r="AQ31" s="312">
        <f t="shared" si="8"/>
        <v>2853</v>
      </c>
      <c r="AR31" s="312">
        <f t="shared" si="9"/>
        <v>4773</v>
      </c>
      <c r="AS31" s="312">
        <f t="shared" si="10"/>
        <v>68310</v>
      </c>
      <c r="AT31" s="312">
        <f t="shared" si="11"/>
        <v>1160</v>
      </c>
      <c r="AU31" s="312">
        <f t="shared" si="12"/>
        <v>0</v>
      </c>
      <c r="AV31" s="312">
        <f t="shared" si="13"/>
        <v>156539</v>
      </c>
      <c r="AW31" s="312">
        <f t="shared" si="14"/>
        <v>11783</v>
      </c>
    </row>
    <row r="32" spans="1:109" x14ac:dyDescent="0.25">
      <c r="A32" s="79">
        <v>2011</v>
      </c>
      <c r="B32" s="80" t="s">
        <v>45</v>
      </c>
      <c r="C32" s="79">
        <v>12798</v>
      </c>
      <c r="D32" s="79">
        <v>47223</v>
      </c>
      <c r="E32" s="79">
        <v>111496</v>
      </c>
      <c r="F32" s="338"/>
      <c r="G32" s="79">
        <v>30025</v>
      </c>
      <c r="H32" s="79">
        <v>16256</v>
      </c>
      <c r="I32" s="79">
        <v>3957</v>
      </c>
      <c r="J32" s="338"/>
      <c r="K32" s="338"/>
      <c r="L32" s="79">
        <v>33731</v>
      </c>
      <c r="M32" s="338"/>
      <c r="N32" s="79">
        <v>5079</v>
      </c>
      <c r="O32" s="79">
        <v>6458</v>
      </c>
      <c r="P32" s="338"/>
      <c r="Q32" s="338"/>
      <c r="R32" s="79">
        <v>3425</v>
      </c>
      <c r="S32" s="338"/>
      <c r="T32" s="338"/>
      <c r="U32" s="338"/>
      <c r="V32" s="79">
        <v>5250</v>
      </c>
      <c r="W32" s="79">
        <v>71067</v>
      </c>
      <c r="X32" s="79">
        <v>1211</v>
      </c>
      <c r="Y32" s="79">
        <v>185989</v>
      </c>
      <c r="Z32" s="338"/>
      <c r="AA32" s="338"/>
      <c r="AB32" s="338"/>
      <c r="AC32" s="338"/>
      <c r="AD32" s="79">
        <v>14539</v>
      </c>
      <c r="AE32" s="30"/>
      <c r="AF32" s="30"/>
      <c r="AG32" s="30"/>
      <c r="AH32" s="312">
        <f t="shared" si="1"/>
        <v>12798</v>
      </c>
      <c r="AI32" s="312">
        <f t="shared" si="15"/>
        <v>47223</v>
      </c>
      <c r="AJ32" s="312">
        <f t="shared" si="16"/>
        <v>111496</v>
      </c>
      <c r="AK32" s="312">
        <f t="shared" si="2"/>
        <v>30025</v>
      </c>
      <c r="AL32" s="312">
        <f t="shared" si="3"/>
        <v>16256</v>
      </c>
      <c r="AM32" s="312">
        <f t="shared" si="4"/>
        <v>3957</v>
      </c>
      <c r="AN32" s="312">
        <f t="shared" si="5"/>
        <v>33731</v>
      </c>
      <c r="AO32" s="312">
        <f t="shared" si="6"/>
        <v>5079</v>
      </c>
      <c r="AP32" s="312">
        <f t="shared" si="7"/>
        <v>6458</v>
      </c>
      <c r="AQ32" s="312">
        <f t="shared" si="8"/>
        <v>3425</v>
      </c>
      <c r="AR32" s="312">
        <f t="shared" si="9"/>
        <v>5250</v>
      </c>
      <c r="AS32" s="312">
        <f t="shared" si="10"/>
        <v>71067</v>
      </c>
      <c r="AT32" s="312">
        <f t="shared" si="11"/>
        <v>1211</v>
      </c>
      <c r="AU32" s="312">
        <f t="shared" si="12"/>
        <v>0</v>
      </c>
      <c r="AV32" s="312">
        <f t="shared" si="13"/>
        <v>185989</v>
      </c>
      <c r="AW32" s="312">
        <f t="shared" si="14"/>
        <v>14539</v>
      </c>
    </row>
    <row r="33" spans="1:49" x14ac:dyDescent="0.25">
      <c r="A33" s="79">
        <v>2011</v>
      </c>
      <c r="B33" s="80" t="s">
        <v>46</v>
      </c>
      <c r="C33" s="79">
        <v>6926</v>
      </c>
      <c r="D33" s="79">
        <v>32573</v>
      </c>
      <c r="E33" s="79">
        <v>62294</v>
      </c>
      <c r="F33" s="338"/>
      <c r="G33" s="79">
        <v>15169</v>
      </c>
      <c r="H33" s="79">
        <v>6905</v>
      </c>
      <c r="I33" s="79">
        <v>2247</v>
      </c>
      <c r="J33" s="338"/>
      <c r="K33" s="338"/>
      <c r="L33" s="79">
        <v>20428</v>
      </c>
      <c r="M33" s="338"/>
      <c r="N33" s="79">
        <v>3050</v>
      </c>
      <c r="O33" s="79">
        <v>3627</v>
      </c>
      <c r="P33" s="338"/>
      <c r="Q33" s="338"/>
      <c r="R33" s="79">
        <v>2139</v>
      </c>
      <c r="S33" s="338"/>
      <c r="T33" s="338"/>
      <c r="U33" s="338"/>
      <c r="V33" s="79">
        <v>3912</v>
      </c>
      <c r="W33" s="79">
        <v>43644</v>
      </c>
      <c r="X33" s="79">
        <v>441</v>
      </c>
      <c r="Y33" s="79">
        <v>108542</v>
      </c>
      <c r="Z33" s="338"/>
      <c r="AA33" s="338"/>
      <c r="AB33" s="338"/>
      <c r="AC33" s="338"/>
      <c r="AD33" s="79">
        <v>8546</v>
      </c>
      <c r="AE33" s="30"/>
      <c r="AF33" s="30"/>
      <c r="AG33" s="30"/>
      <c r="AH33" s="312">
        <f t="shared" si="1"/>
        <v>6926</v>
      </c>
      <c r="AI33" s="312">
        <f t="shared" si="15"/>
        <v>32573</v>
      </c>
      <c r="AJ33" s="312">
        <f t="shared" si="16"/>
        <v>62294</v>
      </c>
      <c r="AK33" s="312">
        <f t="shared" si="2"/>
        <v>15169</v>
      </c>
      <c r="AL33" s="312">
        <f t="shared" si="3"/>
        <v>6905</v>
      </c>
      <c r="AM33" s="312">
        <f t="shared" si="4"/>
        <v>2247</v>
      </c>
      <c r="AN33" s="312">
        <f t="shared" si="5"/>
        <v>20428</v>
      </c>
      <c r="AO33" s="312">
        <f t="shared" si="6"/>
        <v>3050</v>
      </c>
      <c r="AP33" s="312">
        <f t="shared" si="7"/>
        <v>3627</v>
      </c>
      <c r="AQ33" s="312">
        <f t="shared" si="8"/>
        <v>2139</v>
      </c>
      <c r="AR33" s="312">
        <f t="shared" si="9"/>
        <v>3912</v>
      </c>
      <c r="AS33" s="312">
        <f t="shared" si="10"/>
        <v>43644</v>
      </c>
      <c r="AT33" s="312">
        <f t="shared" si="11"/>
        <v>441</v>
      </c>
      <c r="AU33" s="312">
        <f t="shared" si="12"/>
        <v>0</v>
      </c>
      <c r="AV33" s="312">
        <f t="shared" si="13"/>
        <v>108542</v>
      </c>
      <c r="AW33" s="312">
        <f t="shared" si="14"/>
        <v>8546</v>
      </c>
    </row>
    <row r="34" spans="1:49" x14ac:dyDescent="0.25">
      <c r="A34" s="79">
        <v>2011</v>
      </c>
      <c r="B34" s="80" t="s">
        <v>47</v>
      </c>
      <c r="C34" s="79">
        <v>4646</v>
      </c>
      <c r="D34" s="79">
        <v>18745</v>
      </c>
      <c r="E34" s="79">
        <v>50723</v>
      </c>
      <c r="F34" s="338"/>
      <c r="G34" s="79">
        <v>12604</v>
      </c>
      <c r="H34" s="79">
        <v>8010</v>
      </c>
      <c r="I34" s="79">
        <v>1363</v>
      </c>
      <c r="J34" s="338"/>
      <c r="K34" s="338"/>
      <c r="L34" s="79">
        <v>15510</v>
      </c>
      <c r="M34" s="338"/>
      <c r="N34" s="79">
        <v>2585</v>
      </c>
      <c r="O34" s="79">
        <v>2759</v>
      </c>
      <c r="P34" s="338"/>
      <c r="Q34" s="338"/>
      <c r="R34" s="79">
        <v>1482</v>
      </c>
      <c r="S34" s="338"/>
      <c r="T34" s="338"/>
      <c r="U34" s="338"/>
      <c r="V34" s="79">
        <v>2554</v>
      </c>
      <c r="W34" s="79">
        <v>36344</v>
      </c>
      <c r="X34" s="79">
        <v>260</v>
      </c>
      <c r="Y34" s="79">
        <v>80227</v>
      </c>
      <c r="Z34" s="338"/>
      <c r="AA34" s="338"/>
      <c r="AB34" s="338"/>
      <c r="AC34" s="338"/>
      <c r="AD34" s="79">
        <v>6159</v>
      </c>
      <c r="AE34" s="30"/>
      <c r="AF34" s="30"/>
      <c r="AG34" s="30"/>
      <c r="AH34" s="312">
        <f t="shared" si="1"/>
        <v>4646</v>
      </c>
      <c r="AI34" s="312">
        <f t="shared" si="15"/>
        <v>18745</v>
      </c>
      <c r="AJ34" s="312">
        <f t="shared" si="16"/>
        <v>50723</v>
      </c>
      <c r="AK34" s="312">
        <f t="shared" si="2"/>
        <v>12604</v>
      </c>
      <c r="AL34" s="312">
        <f t="shared" si="3"/>
        <v>8010</v>
      </c>
      <c r="AM34" s="312">
        <f t="shared" si="4"/>
        <v>1363</v>
      </c>
      <c r="AN34" s="312">
        <f t="shared" si="5"/>
        <v>15510</v>
      </c>
      <c r="AO34" s="312">
        <f t="shared" si="6"/>
        <v>2585</v>
      </c>
      <c r="AP34" s="312">
        <f t="shared" si="7"/>
        <v>2759</v>
      </c>
      <c r="AQ34" s="312">
        <f t="shared" si="8"/>
        <v>1482</v>
      </c>
      <c r="AR34" s="312">
        <f t="shared" si="9"/>
        <v>2554</v>
      </c>
      <c r="AS34" s="312">
        <f t="shared" si="10"/>
        <v>36344</v>
      </c>
      <c r="AT34" s="312">
        <f t="shared" si="11"/>
        <v>260</v>
      </c>
      <c r="AU34" s="312">
        <f t="shared" si="12"/>
        <v>0</v>
      </c>
      <c r="AV34" s="312">
        <f t="shared" si="13"/>
        <v>80227</v>
      </c>
      <c r="AW34" s="312">
        <f t="shared" si="14"/>
        <v>6159</v>
      </c>
    </row>
    <row r="35" spans="1:49" x14ac:dyDescent="0.25">
      <c r="A35" s="79">
        <v>2011</v>
      </c>
      <c r="B35" s="80" t="s">
        <v>48</v>
      </c>
      <c r="C35" s="79">
        <v>8137</v>
      </c>
      <c r="D35" s="79">
        <v>26843</v>
      </c>
      <c r="E35" s="79">
        <v>63318</v>
      </c>
      <c r="F35" s="338"/>
      <c r="G35" s="79">
        <v>17147</v>
      </c>
      <c r="H35" s="79">
        <v>7733</v>
      </c>
      <c r="I35" s="79">
        <v>2001</v>
      </c>
      <c r="J35" s="338"/>
      <c r="K35" s="338"/>
      <c r="L35" s="79">
        <v>20602</v>
      </c>
      <c r="M35" s="338"/>
      <c r="N35" s="79">
        <v>2963</v>
      </c>
      <c r="O35" s="79">
        <v>3869</v>
      </c>
      <c r="P35" s="338"/>
      <c r="Q35" s="338"/>
      <c r="R35" s="79">
        <v>1949</v>
      </c>
      <c r="S35" s="338"/>
      <c r="T35" s="338"/>
      <c r="U35" s="338"/>
      <c r="V35" s="79">
        <v>3197</v>
      </c>
      <c r="W35" s="79">
        <v>39386</v>
      </c>
      <c r="X35" s="79">
        <v>654</v>
      </c>
      <c r="Y35" s="79">
        <v>105977</v>
      </c>
      <c r="Z35" s="338"/>
      <c r="AA35" s="338"/>
      <c r="AB35" s="338"/>
      <c r="AC35" s="338"/>
      <c r="AD35" s="79">
        <v>8808</v>
      </c>
      <c r="AE35" s="30"/>
      <c r="AF35" s="30"/>
      <c r="AG35" s="30"/>
      <c r="AH35" s="312">
        <f t="shared" si="1"/>
        <v>8137</v>
      </c>
      <c r="AI35" s="312">
        <f t="shared" si="15"/>
        <v>26843</v>
      </c>
      <c r="AJ35" s="312">
        <f t="shared" si="16"/>
        <v>63318</v>
      </c>
      <c r="AK35" s="312">
        <f t="shared" si="2"/>
        <v>17147</v>
      </c>
      <c r="AL35" s="312">
        <f t="shared" si="3"/>
        <v>7733</v>
      </c>
      <c r="AM35" s="312">
        <f t="shared" si="4"/>
        <v>2001</v>
      </c>
      <c r="AN35" s="312">
        <f t="shared" si="5"/>
        <v>20602</v>
      </c>
      <c r="AO35" s="312">
        <f t="shared" si="6"/>
        <v>2963</v>
      </c>
      <c r="AP35" s="312">
        <f t="shared" si="7"/>
        <v>3869</v>
      </c>
      <c r="AQ35" s="312">
        <f t="shared" si="8"/>
        <v>1949</v>
      </c>
      <c r="AR35" s="312">
        <f t="shared" si="9"/>
        <v>3197</v>
      </c>
      <c r="AS35" s="312">
        <f t="shared" si="10"/>
        <v>39386</v>
      </c>
      <c r="AT35" s="312">
        <f t="shared" si="11"/>
        <v>654</v>
      </c>
      <c r="AU35" s="312">
        <f t="shared" si="12"/>
        <v>0</v>
      </c>
      <c r="AV35" s="312">
        <f t="shared" si="13"/>
        <v>105977</v>
      </c>
      <c r="AW35" s="312">
        <f t="shared" si="14"/>
        <v>8808</v>
      </c>
    </row>
    <row r="36" spans="1:49" x14ac:dyDescent="0.25">
      <c r="A36" s="79">
        <v>2011</v>
      </c>
      <c r="B36" s="80" t="s">
        <v>49</v>
      </c>
      <c r="C36" s="79">
        <v>2650</v>
      </c>
      <c r="D36" s="79">
        <v>9151</v>
      </c>
      <c r="E36" s="79">
        <v>23274</v>
      </c>
      <c r="F36" s="338"/>
      <c r="G36" s="79">
        <v>5803</v>
      </c>
      <c r="H36" s="79">
        <v>2847</v>
      </c>
      <c r="I36" s="79">
        <v>821</v>
      </c>
      <c r="J36" s="338"/>
      <c r="K36" s="338"/>
      <c r="L36" s="79">
        <v>6965</v>
      </c>
      <c r="M36" s="338"/>
      <c r="N36" s="79">
        <v>924</v>
      </c>
      <c r="O36" s="79">
        <v>1507</v>
      </c>
      <c r="P36" s="338"/>
      <c r="Q36" s="338"/>
      <c r="R36" s="79">
        <v>940</v>
      </c>
      <c r="S36" s="338"/>
      <c r="T36" s="338"/>
      <c r="U36" s="338"/>
      <c r="V36" s="79">
        <v>1141</v>
      </c>
      <c r="W36" s="79">
        <v>14141</v>
      </c>
      <c r="X36" s="79">
        <v>239</v>
      </c>
      <c r="Y36" s="79">
        <v>37828</v>
      </c>
      <c r="Z36" s="338"/>
      <c r="AA36" s="338"/>
      <c r="AB36" s="338"/>
      <c r="AC36" s="338"/>
      <c r="AD36" s="79">
        <v>3267</v>
      </c>
      <c r="AE36" s="30"/>
      <c r="AF36" s="30"/>
      <c r="AG36" s="30"/>
      <c r="AH36" s="312">
        <f t="shared" si="1"/>
        <v>2650</v>
      </c>
      <c r="AI36" s="312">
        <f t="shared" si="15"/>
        <v>9151</v>
      </c>
      <c r="AJ36" s="312">
        <f t="shared" si="16"/>
        <v>23274</v>
      </c>
      <c r="AK36" s="312">
        <f t="shared" si="2"/>
        <v>5803</v>
      </c>
      <c r="AL36" s="312">
        <f t="shared" si="3"/>
        <v>2847</v>
      </c>
      <c r="AM36" s="312">
        <f t="shared" si="4"/>
        <v>821</v>
      </c>
      <c r="AN36" s="312">
        <f t="shared" si="5"/>
        <v>6965</v>
      </c>
      <c r="AO36" s="312">
        <f t="shared" si="6"/>
        <v>924</v>
      </c>
      <c r="AP36" s="312">
        <f t="shared" si="7"/>
        <v>1507</v>
      </c>
      <c r="AQ36" s="312">
        <f t="shared" si="8"/>
        <v>940</v>
      </c>
      <c r="AR36" s="312">
        <f t="shared" si="9"/>
        <v>1141</v>
      </c>
      <c r="AS36" s="312">
        <f t="shared" si="10"/>
        <v>14141</v>
      </c>
      <c r="AT36" s="312">
        <f t="shared" si="11"/>
        <v>239</v>
      </c>
      <c r="AU36" s="312">
        <f t="shared" si="12"/>
        <v>0</v>
      </c>
      <c r="AV36" s="312">
        <f t="shared" si="13"/>
        <v>37828</v>
      </c>
      <c r="AW36" s="312">
        <f t="shared" si="14"/>
        <v>3267</v>
      </c>
    </row>
    <row r="37" spans="1:49" x14ac:dyDescent="0.25">
      <c r="A37" s="79">
        <v>2012</v>
      </c>
      <c r="B37" s="80" t="s">
        <v>43</v>
      </c>
      <c r="C37" s="79">
        <v>10505</v>
      </c>
      <c r="D37" s="79">
        <v>40073</v>
      </c>
      <c r="E37" s="79">
        <v>82002</v>
      </c>
      <c r="F37" s="338"/>
      <c r="G37" s="79">
        <v>22583</v>
      </c>
      <c r="H37" s="79">
        <v>11282</v>
      </c>
      <c r="I37" s="79">
        <v>3041</v>
      </c>
      <c r="J37" s="338"/>
      <c r="K37" s="338"/>
      <c r="L37" s="79">
        <v>30685</v>
      </c>
      <c r="M37" s="338"/>
      <c r="N37" s="79">
        <v>4172</v>
      </c>
      <c r="O37" s="79">
        <v>5317</v>
      </c>
      <c r="P37" s="338"/>
      <c r="Q37" s="338"/>
      <c r="R37" s="79">
        <v>3379</v>
      </c>
      <c r="S37" s="338"/>
      <c r="T37" s="338"/>
      <c r="U37" s="338"/>
      <c r="V37" s="79">
        <v>5192</v>
      </c>
      <c r="W37" s="79">
        <v>55376</v>
      </c>
      <c r="X37" s="79">
        <v>721</v>
      </c>
      <c r="Y37" s="79">
        <v>144412</v>
      </c>
      <c r="Z37" s="338"/>
      <c r="AA37" s="338"/>
      <c r="AB37" s="338"/>
      <c r="AC37" s="338"/>
      <c r="AD37" s="79">
        <v>12265</v>
      </c>
      <c r="AE37" s="30"/>
      <c r="AF37" s="30"/>
      <c r="AG37" s="30"/>
      <c r="AH37" s="312">
        <f t="shared" si="1"/>
        <v>10505</v>
      </c>
      <c r="AI37" s="312">
        <f t="shared" si="15"/>
        <v>40073</v>
      </c>
      <c r="AJ37" s="312">
        <f t="shared" si="16"/>
        <v>82002</v>
      </c>
      <c r="AK37" s="312">
        <f t="shared" si="2"/>
        <v>22583</v>
      </c>
      <c r="AL37" s="312">
        <f t="shared" si="3"/>
        <v>11282</v>
      </c>
      <c r="AM37" s="312">
        <f t="shared" si="4"/>
        <v>3041</v>
      </c>
      <c r="AN37" s="312">
        <f t="shared" si="5"/>
        <v>30685</v>
      </c>
      <c r="AO37" s="312">
        <f t="shared" si="6"/>
        <v>4172</v>
      </c>
      <c r="AP37" s="312">
        <f t="shared" si="7"/>
        <v>5317</v>
      </c>
      <c r="AQ37" s="312">
        <f t="shared" si="8"/>
        <v>3379</v>
      </c>
      <c r="AR37" s="312">
        <f t="shared" si="9"/>
        <v>5192</v>
      </c>
      <c r="AS37" s="312">
        <f t="shared" si="10"/>
        <v>55376</v>
      </c>
      <c r="AT37" s="312">
        <f t="shared" si="11"/>
        <v>721</v>
      </c>
      <c r="AU37" s="312">
        <f t="shared" si="12"/>
        <v>0</v>
      </c>
      <c r="AV37" s="312">
        <f t="shared" si="13"/>
        <v>144412</v>
      </c>
      <c r="AW37" s="312">
        <f t="shared" si="14"/>
        <v>12265</v>
      </c>
    </row>
    <row r="38" spans="1:49" x14ac:dyDescent="0.25">
      <c r="A38" s="79">
        <v>2012</v>
      </c>
      <c r="B38" s="80" t="s">
        <v>44</v>
      </c>
      <c r="C38" s="79">
        <v>10170</v>
      </c>
      <c r="D38" s="79">
        <v>40493</v>
      </c>
      <c r="E38" s="79">
        <v>95595</v>
      </c>
      <c r="F38" s="338"/>
      <c r="G38" s="79">
        <v>24350</v>
      </c>
      <c r="H38" s="79">
        <v>12426</v>
      </c>
      <c r="I38" s="79">
        <v>3089</v>
      </c>
      <c r="J38" s="338"/>
      <c r="K38" s="338"/>
      <c r="L38" s="79">
        <v>35098</v>
      </c>
      <c r="M38" s="338"/>
      <c r="N38" s="79">
        <v>4505</v>
      </c>
      <c r="O38" s="79">
        <v>5657</v>
      </c>
      <c r="P38" s="338"/>
      <c r="Q38" s="338"/>
      <c r="R38" s="79">
        <v>2862</v>
      </c>
      <c r="S38" s="338"/>
      <c r="T38" s="338"/>
      <c r="U38" s="338"/>
      <c r="V38" s="79">
        <v>4897</v>
      </c>
      <c r="W38" s="79">
        <v>69994</v>
      </c>
      <c r="X38" s="79">
        <v>1594</v>
      </c>
      <c r="Y38" s="79">
        <v>158837</v>
      </c>
      <c r="Z38" s="338"/>
      <c r="AA38" s="338"/>
      <c r="AB38" s="338"/>
      <c r="AC38" s="338"/>
      <c r="AD38" s="79">
        <v>11945</v>
      </c>
      <c r="AE38" s="30"/>
      <c r="AF38" s="30"/>
      <c r="AG38" s="30"/>
      <c r="AH38" s="312">
        <f t="shared" si="1"/>
        <v>10170</v>
      </c>
      <c r="AI38" s="312">
        <f t="shared" si="15"/>
        <v>40493</v>
      </c>
      <c r="AJ38" s="312">
        <f t="shared" si="16"/>
        <v>95595</v>
      </c>
      <c r="AK38" s="312">
        <f t="shared" si="2"/>
        <v>24350</v>
      </c>
      <c r="AL38" s="312">
        <f t="shared" si="3"/>
        <v>12426</v>
      </c>
      <c r="AM38" s="312">
        <f t="shared" si="4"/>
        <v>3089</v>
      </c>
      <c r="AN38" s="312">
        <f t="shared" si="5"/>
        <v>35098</v>
      </c>
      <c r="AO38" s="312">
        <f t="shared" si="6"/>
        <v>4505</v>
      </c>
      <c r="AP38" s="312">
        <f t="shared" si="7"/>
        <v>5657</v>
      </c>
      <c r="AQ38" s="312">
        <f t="shared" si="8"/>
        <v>2862</v>
      </c>
      <c r="AR38" s="312">
        <f t="shared" si="9"/>
        <v>4897</v>
      </c>
      <c r="AS38" s="312">
        <f t="shared" si="10"/>
        <v>69994</v>
      </c>
      <c r="AT38" s="312">
        <f t="shared" si="11"/>
        <v>1594</v>
      </c>
      <c r="AU38" s="312">
        <f t="shared" si="12"/>
        <v>0</v>
      </c>
      <c r="AV38" s="312">
        <f t="shared" si="13"/>
        <v>158837</v>
      </c>
      <c r="AW38" s="312">
        <f t="shared" si="14"/>
        <v>11945</v>
      </c>
    </row>
    <row r="39" spans="1:49" x14ac:dyDescent="0.25">
      <c r="A39" s="79">
        <v>2012</v>
      </c>
      <c r="B39" s="80" t="s">
        <v>45</v>
      </c>
      <c r="C39" s="79">
        <v>13520</v>
      </c>
      <c r="D39" s="79">
        <v>48663</v>
      </c>
      <c r="E39" s="79">
        <v>113265</v>
      </c>
      <c r="F39" s="338"/>
      <c r="G39" s="79">
        <v>29984</v>
      </c>
      <c r="H39" s="79">
        <v>17018</v>
      </c>
      <c r="I39" s="79">
        <v>4250</v>
      </c>
      <c r="J39" s="338"/>
      <c r="K39" s="338"/>
      <c r="L39" s="79">
        <v>35503</v>
      </c>
      <c r="M39" s="338"/>
      <c r="N39" s="79">
        <v>5139</v>
      </c>
      <c r="O39" s="79">
        <v>6816</v>
      </c>
      <c r="P39" s="338"/>
      <c r="Q39" s="338"/>
      <c r="R39" s="79">
        <v>3604</v>
      </c>
      <c r="S39" s="338"/>
      <c r="T39" s="338"/>
      <c r="U39" s="338"/>
      <c r="V39" s="79">
        <v>5520</v>
      </c>
      <c r="W39" s="79">
        <v>72665</v>
      </c>
      <c r="X39" s="79">
        <v>1620</v>
      </c>
      <c r="Y39" s="79">
        <v>189581</v>
      </c>
      <c r="Z39" s="338"/>
      <c r="AA39" s="338"/>
      <c r="AB39" s="338"/>
      <c r="AC39" s="338"/>
      <c r="AD39" s="79">
        <v>14795</v>
      </c>
      <c r="AE39" s="30"/>
      <c r="AF39" s="30"/>
      <c r="AG39" s="30"/>
      <c r="AH39" s="312">
        <f t="shared" si="1"/>
        <v>13520</v>
      </c>
      <c r="AI39" s="312">
        <f t="shared" si="15"/>
        <v>48663</v>
      </c>
      <c r="AJ39" s="312">
        <f t="shared" si="16"/>
        <v>113265</v>
      </c>
      <c r="AK39" s="312">
        <f t="shared" si="2"/>
        <v>29984</v>
      </c>
      <c r="AL39" s="312">
        <f t="shared" si="3"/>
        <v>17018</v>
      </c>
      <c r="AM39" s="312">
        <f t="shared" si="4"/>
        <v>4250</v>
      </c>
      <c r="AN39" s="312">
        <f t="shared" si="5"/>
        <v>35503</v>
      </c>
      <c r="AO39" s="312">
        <f t="shared" si="6"/>
        <v>5139</v>
      </c>
      <c r="AP39" s="312">
        <f t="shared" si="7"/>
        <v>6816</v>
      </c>
      <c r="AQ39" s="312">
        <f t="shared" si="8"/>
        <v>3604</v>
      </c>
      <c r="AR39" s="312">
        <f t="shared" si="9"/>
        <v>5520</v>
      </c>
      <c r="AS39" s="312">
        <f t="shared" si="10"/>
        <v>72665</v>
      </c>
      <c r="AT39" s="312">
        <f t="shared" si="11"/>
        <v>1620</v>
      </c>
      <c r="AU39" s="312">
        <f t="shared" si="12"/>
        <v>0</v>
      </c>
      <c r="AV39" s="312">
        <f t="shared" si="13"/>
        <v>189581</v>
      </c>
      <c r="AW39" s="312">
        <f t="shared" si="14"/>
        <v>14795</v>
      </c>
    </row>
    <row r="40" spans="1:49" x14ac:dyDescent="0.25">
      <c r="A40" s="79">
        <v>2012</v>
      </c>
      <c r="B40" s="80" t="s">
        <v>46</v>
      </c>
      <c r="C40" s="79">
        <v>7171</v>
      </c>
      <c r="D40" s="79">
        <v>33150</v>
      </c>
      <c r="E40" s="79">
        <v>63000</v>
      </c>
      <c r="F40" s="338"/>
      <c r="G40" s="79">
        <v>15120</v>
      </c>
      <c r="H40" s="79">
        <v>7273</v>
      </c>
      <c r="I40" s="79">
        <v>2379</v>
      </c>
      <c r="J40" s="338"/>
      <c r="K40" s="338"/>
      <c r="L40" s="79">
        <v>21472</v>
      </c>
      <c r="M40" s="338"/>
      <c r="N40" s="79">
        <v>3102</v>
      </c>
      <c r="O40" s="79">
        <v>3671</v>
      </c>
      <c r="P40" s="338"/>
      <c r="Q40" s="338"/>
      <c r="R40" s="79">
        <v>2201</v>
      </c>
      <c r="S40" s="338"/>
      <c r="T40" s="338"/>
      <c r="U40" s="338"/>
      <c r="V40" s="79">
        <v>4039</v>
      </c>
      <c r="W40" s="79">
        <v>42814</v>
      </c>
      <c r="X40" s="79">
        <v>560</v>
      </c>
      <c r="Y40" s="79">
        <v>110241</v>
      </c>
      <c r="Z40" s="338"/>
      <c r="AA40" s="338"/>
      <c r="AB40" s="338"/>
      <c r="AC40" s="338"/>
      <c r="AD40" s="79">
        <v>8548</v>
      </c>
      <c r="AE40" s="30"/>
      <c r="AF40" s="30"/>
      <c r="AG40" s="30"/>
      <c r="AH40" s="312">
        <f t="shared" si="1"/>
        <v>7171</v>
      </c>
      <c r="AI40" s="312">
        <f t="shared" si="15"/>
        <v>33150</v>
      </c>
      <c r="AJ40" s="312">
        <f t="shared" si="16"/>
        <v>63000</v>
      </c>
      <c r="AK40" s="312">
        <f t="shared" si="2"/>
        <v>15120</v>
      </c>
      <c r="AL40" s="312">
        <f t="shared" si="3"/>
        <v>7273</v>
      </c>
      <c r="AM40" s="312">
        <f t="shared" si="4"/>
        <v>2379</v>
      </c>
      <c r="AN40" s="312">
        <f t="shared" si="5"/>
        <v>21472</v>
      </c>
      <c r="AO40" s="312">
        <f t="shared" si="6"/>
        <v>3102</v>
      </c>
      <c r="AP40" s="312">
        <f t="shared" si="7"/>
        <v>3671</v>
      </c>
      <c r="AQ40" s="312">
        <f t="shared" si="8"/>
        <v>2201</v>
      </c>
      <c r="AR40" s="312">
        <f t="shared" si="9"/>
        <v>4039</v>
      </c>
      <c r="AS40" s="312">
        <f t="shared" si="10"/>
        <v>42814</v>
      </c>
      <c r="AT40" s="312">
        <f t="shared" si="11"/>
        <v>560</v>
      </c>
      <c r="AU40" s="312">
        <f t="shared" si="12"/>
        <v>0</v>
      </c>
      <c r="AV40" s="312">
        <f t="shared" si="13"/>
        <v>110241</v>
      </c>
      <c r="AW40" s="312">
        <f t="shared" si="14"/>
        <v>8548</v>
      </c>
    </row>
    <row r="41" spans="1:49" x14ac:dyDescent="0.25">
      <c r="A41" s="79">
        <v>2012</v>
      </c>
      <c r="B41" s="80" t="s">
        <v>47</v>
      </c>
      <c r="C41" s="79">
        <v>4785</v>
      </c>
      <c r="D41" s="79">
        <v>19266</v>
      </c>
      <c r="E41" s="79">
        <v>51095</v>
      </c>
      <c r="F41" s="338"/>
      <c r="G41" s="79">
        <v>12430</v>
      </c>
      <c r="H41" s="79">
        <v>8064</v>
      </c>
      <c r="I41" s="79">
        <v>1418</v>
      </c>
      <c r="J41" s="338"/>
      <c r="K41" s="338"/>
      <c r="L41" s="79">
        <v>16148</v>
      </c>
      <c r="M41" s="338"/>
      <c r="N41" s="79">
        <v>2596</v>
      </c>
      <c r="O41" s="79">
        <v>2661</v>
      </c>
      <c r="P41" s="338"/>
      <c r="Q41" s="338"/>
      <c r="R41" s="79">
        <v>1444</v>
      </c>
      <c r="S41" s="338"/>
      <c r="T41" s="338"/>
      <c r="U41" s="338"/>
      <c r="V41" s="79">
        <v>2584</v>
      </c>
      <c r="W41" s="79">
        <v>36362</v>
      </c>
      <c r="X41" s="79">
        <v>364</v>
      </c>
      <c r="Y41" s="79">
        <v>81273</v>
      </c>
      <c r="Z41" s="338"/>
      <c r="AA41" s="338"/>
      <c r="AB41" s="338"/>
      <c r="AC41" s="338"/>
      <c r="AD41" s="79">
        <v>6151</v>
      </c>
      <c r="AE41" s="30"/>
      <c r="AF41" s="30"/>
      <c r="AG41" s="30"/>
      <c r="AH41" s="312">
        <f t="shared" si="1"/>
        <v>4785</v>
      </c>
      <c r="AI41" s="312">
        <f t="shared" si="15"/>
        <v>19266</v>
      </c>
      <c r="AJ41" s="312">
        <f t="shared" si="16"/>
        <v>51095</v>
      </c>
      <c r="AK41" s="312">
        <f t="shared" si="2"/>
        <v>12430</v>
      </c>
      <c r="AL41" s="312">
        <f t="shared" si="3"/>
        <v>8064</v>
      </c>
      <c r="AM41" s="312">
        <f t="shared" si="4"/>
        <v>1418</v>
      </c>
      <c r="AN41" s="312">
        <f t="shared" si="5"/>
        <v>16148</v>
      </c>
      <c r="AO41" s="312">
        <f t="shared" si="6"/>
        <v>2596</v>
      </c>
      <c r="AP41" s="312">
        <f t="shared" si="7"/>
        <v>2661</v>
      </c>
      <c r="AQ41" s="312">
        <f t="shared" si="8"/>
        <v>1444</v>
      </c>
      <c r="AR41" s="312">
        <f t="shared" si="9"/>
        <v>2584</v>
      </c>
      <c r="AS41" s="312">
        <f t="shared" si="10"/>
        <v>36362</v>
      </c>
      <c r="AT41" s="312">
        <f t="shared" si="11"/>
        <v>364</v>
      </c>
      <c r="AU41" s="312">
        <f t="shared" si="12"/>
        <v>0</v>
      </c>
      <c r="AV41" s="312">
        <f t="shared" si="13"/>
        <v>81273</v>
      </c>
      <c r="AW41" s="312">
        <f t="shared" si="14"/>
        <v>6151</v>
      </c>
    </row>
    <row r="42" spans="1:49" x14ac:dyDescent="0.25">
      <c r="A42" s="79">
        <v>2012</v>
      </c>
      <c r="B42" s="80" t="s">
        <v>48</v>
      </c>
      <c r="C42" s="79">
        <v>8429</v>
      </c>
      <c r="D42" s="79">
        <v>27289</v>
      </c>
      <c r="E42" s="79">
        <v>63962</v>
      </c>
      <c r="F42" s="338"/>
      <c r="G42" s="79">
        <v>16963</v>
      </c>
      <c r="H42" s="79">
        <v>7964</v>
      </c>
      <c r="I42" s="79">
        <v>2095</v>
      </c>
      <c r="J42" s="338"/>
      <c r="K42" s="338"/>
      <c r="L42" s="79">
        <v>21329</v>
      </c>
      <c r="M42" s="338"/>
      <c r="N42" s="79">
        <v>3002</v>
      </c>
      <c r="O42" s="79">
        <v>3902</v>
      </c>
      <c r="P42" s="338"/>
      <c r="Q42" s="338"/>
      <c r="R42" s="79">
        <v>1982</v>
      </c>
      <c r="S42" s="338"/>
      <c r="T42" s="338"/>
      <c r="U42" s="338"/>
      <c r="V42" s="79">
        <v>3298</v>
      </c>
      <c r="W42" s="79">
        <v>39927</v>
      </c>
      <c r="X42" s="79">
        <v>746</v>
      </c>
      <c r="Y42" s="79">
        <v>107037</v>
      </c>
      <c r="Z42" s="338"/>
      <c r="AA42" s="338"/>
      <c r="AB42" s="338"/>
      <c r="AC42" s="338"/>
      <c r="AD42" s="79">
        <v>8808</v>
      </c>
      <c r="AE42" s="30"/>
      <c r="AF42" s="30"/>
      <c r="AG42" s="30"/>
      <c r="AH42" s="312">
        <f t="shared" si="1"/>
        <v>8429</v>
      </c>
      <c r="AI42" s="312">
        <f t="shared" si="15"/>
        <v>27289</v>
      </c>
      <c r="AJ42" s="312">
        <f t="shared" si="16"/>
        <v>63962</v>
      </c>
      <c r="AK42" s="312">
        <f t="shared" si="2"/>
        <v>16963</v>
      </c>
      <c r="AL42" s="312">
        <f t="shared" si="3"/>
        <v>7964</v>
      </c>
      <c r="AM42" s="312">
        <f t="shared" si="4"/>
        <v>2095</v>
      </c>
      <c r="AN42" s="312">
        <f t="shared" si="5"/>
        <v>21329</v>
      </c>
      <c r="AO42" s="312">
        <f t="shared" si="6"/>
        <v>3002</v>
      </c>
      <c r="AP42" s="312">
        <f t="shared" si="7"/>
        <v>3902</v>
      </c>
      <c r="AQ42" s="312">
        <f t="shared" si="8"/>
        <v>1982</v>
      </c>
      <c r="AR42" s="312">
        <f t="shared" si="9"/>
        <v>3298</v>
      </c>
      <c r="AS42" s="312">
        <f t="shared" si="10"/>
        <v>39927</v>
      </c>
      <c r="AT42" s="312">
        <f t="shared" si="11"/>
        <v>746</v>
      </c>
      <c r="AU42" s="312">
        <f t="shared" si="12"/>
        <v>0</v>
      </c>
      <c r="AV42" s="312">
        <f t="shared" si="13"/>
        <v>107037</v>
      </c>
      <c r="AW42" s="312">
        <f t="shared" si="14"/>
        <v>8808</v>
      </c>
    </row>
    <row r="43" spans="1:49" x14ac:dyDescent="0.25">
      <c r="A43" s="79">
        <v>2012</v>
      </c>
      <c r="B43" s="80" t="s">
        <v>49</v>
      </c>
      <c r="C43" s="79">
        <v>2719</v>
      </c>
      <c r="D43" s="79">
        <v>9309</v>
      </c>
      <c r="E43" s="79">
        <v>23467</v>
      </c>
      <c r="F43" s="338"/>
      <c r="G43" s="79">
        <v>5770</v>
      </c>
      <c r="H43" s="79">
        <v>2924</v>
      </c>
      <c r="I43" s="79">
        <v>912</v>
      </c>
      <c r="J43" s="338"/>
      <c r="K43" s="338"/>
      <c r="L43" s="79">
        <v>7302</v>
      </c>
      <c r="M43" s="338"/>
      <c r="N43" s="79">
        <v>963</v>
      </c>
      <c r="O43" s="79">
        <v>1430</v>
      </c>
      <c r="P43" s="338"/>
      <c r="Q43" s="338"/>
      <c r="R43" s="79">
        <v>921</v>
      </c>
      <c r="S43" s="338"/>
      <c r="T43" s="338"/>
      <c r="U43" s="338"/>
      <c r="V43" s="79">
        <v>1195</v>
      </c>
      <c r="W43" s="79">
        <v>15091</v>
      </c>
      <c r="X43" s="79">
        <v>330</v>
      </c>
      <c r="Y43" s="79">
        <v>38151</v>
      </c>
      <c r="Z43" s="338"/>
      <c r="AA43" s="338"/>
      <c r="AB43" s="338"/>
      <c r="AC43" s="338"/>
      <c r="AD43" s="79">
        <v>3342</v>
      </c>
      <c r="AE43" s="30"/>
      <c r="AF43" s="30"/>
      <c r="AG43" s="30"/>
      <c r="AH43" s="312">
        <f t="shared" si="1"/>
        <v>2719</v>
      </c>
      <c r="AI43" s="312">
        <f t="shared" si="15"/>
        <v>9309</v>
      </c>
      <c r="AJ43" s="312">
        <f t="shared" si="16"/>
        <v>23467</v>
      </c>
      <c r="AK43" s="312">
        <f t="shared" si="2"/>
        <v>5770</v>
      </c>
      <c r="AL43" s="312">
        <f t="shared" si="3"/>
        <v>2924</v>
      </c>
      <c r="AM43" s="312">
        <f t="shared" si="4"/>
        <v>912</v>
      </c>
      <c r="AN43" s="312">
        <f t="shared" si="5"/>
        <v>7302</v>
      </c>
      <c r="AO43" s="312">
        <f t="shared" si="6"/>
        <v>963</v>
      </c>
      <c r="AP43" s="312">
        <f t="shared" si="7"/>
        <v>1430</v>
      </c>
      <c r="AQ43" s="312">
        <f t="shared" si="8"/>
        <v>921</v>
      </c>
      <c r="AR43" s="312">
        <f t="shared" si="9"/>
        <v>1195</v>
      </c>
      <c r="AS43" s="312">
        <f t="shared" si="10"/>
        <v>15091</v>
      </c>
      <c r="AT43" s="312">
        <f t="shared" si="11"/>
        <v>330</v>
      </c>
      <c r="AU43" s="312">
        <f t="shared" si="12"/>
        <v>0</v>
      </c>
      <c r="AV43" s="312">
        <f t="shared" si="13"/>
        <v>38151</v>
      </c>
      <c r="AW43" s="312">
        <f t="shared" si="14"/>
        <v>3342</v>
      </c>
    </row>
    <row r="44" spans="1:49" x14ac:dyDescent="0.25">
      <c r="A44" s="79">
        <v>2013</v>
      </c>
      <c r="B44" s="80" t="s">
        <v>43</v>
      </c>
      <c r="C44" s="79">
        <v>10665</v>
      </c>
      <c r="D44" s="79">
        <v>40139</v>
      </c>
      <c r="E44" s="79">
        <v>82443</v>
      </c>
      <c r="F44" s="338"/>
      <c r="G44" s="79">
        <v>22225</v>
      </c>
      <c r="H44" s="79">
        <v>11327</v>
      </c>
      <c r="I44" s="338"/>
      <c r="J44" s="79">
        <v>3041</v>
      </c>
      <c r="K44" s="338"/>
      <c r="L44" s="338"/>
      <c r="M44" s="79">
        <v>31659</v>
      </c>
      <c r="N44" s="79">
        <v>4176</v>
      </c>
      <c r="O44" s="338"/>
      <c r="P44" s="79">
        <v>5345</v>
      </c>
      <c r="Q44" s="338"/>
      <c r="R44" s="338"/>
      <c r="S44" s="79">
        <v>3402</v>
      </c>
      <c r="T44" s="338"/>
      <c r="U44" s="338"/>
      <c r="V44" s="79">
        <v>5342</v>
      </c>
      <c r="W44" s="79">
        <v>54068</v>
      </c>
      <c r="X44" s="79">
        <v>842</v>
      </c>
      <c r="Y44" s="338"/>
      <c r="Z44" s="79">
        <v>146220</v>
      </c>
      <c r="AA44" s="79">
        <v>456353</v>
      </c>
      <c r="AB44" s="338"/>
      <c r="AC44" s="338"/>
      <c r="AD44" s="79">
        <v>11882</v>
      </c>
      <c r="AE44" s="30"/>
      <c r="AF44" s="30"/>
      <c r="AG44" s="30"/>
      <c r="AH44" s="312">
        <f t="shared" si="1"/>
        <v>10665</v>
      </c>
      <c r="AI44" s="312">
        <f t="shared" si="15"/>
        <v>40139</v>
      </c>
      <c r="AJ44" s="312">
        <f t="shared" si="16"/>
        <v>82443</v>
      </c>
      <c r="AK44" s="312">
        <f t="shared" si="2"/>
        <v>22225</v>
      </c>
      <c r="AL44" s="312">
        <f t="shared" si="3"/>
        <v>11327</v>
      </c>
      <c r="AM44" s="312">
        <f t="shared" si="4"/>
        <v>3041</v>
      </c>
      <c r="AN44" s="312">
        <f t="shared" si="5"/>
        <v>31659</v>
      </c>
      <c r="AO44" s="312">
        <f t="shared" si="6"/>
        <v>4176</v>
      </c>
      <c r="AP44" s="312">
        <f t="shared" si="7"/>
        <v>5345</v>
      </c>
      <c r="AQ44" s="312">
        <f t="shared" si="8"/>
        <v>3402</v>
      </c>
      <c r="AR44" s="312">
        <f t="shared" si="9"/>
        <v>5342</v>
      </c>
      <c r="AS44" s="312">
        <f t="shared" si="10"/>
        <v>54068</v>
      </c>
      <c r="AT44" s="312">
        <f t="shared" si="11"/>
        <v>842</v>
      </c>
      <c r="AU44" s="312">
        <f t="shared" si="12"/>
        <v>456353</v>
      </c>
      <c r="AV44" s="312">
        <f t="shared" si="13"/>
        <v>146220</v>
      </c>
      <c r="AW44" s="312">
        <f t="shared" si="14"/>
        <v>11882</v>
      </c>
    </row>
    <row r="45" spans="1:49" x14ac:dyDescent="0.25">
      <c r="A45" s="79">
        <v>2013</v>
      </c>
      <c r="B45" s="80" t="s">
        <v>44</v>
      </c>
      <c r="C45" s="79">
        <v>10488</v>
      </c>
      <c r="D45" s="79">
        <v>41276</v>
      </c>
      <c r="E45" s="79">
        <v>96122</v>
      </c>
      <c r="F45" s="338"/>
      <c r="G45" s="79">
        <v>24105</v>
      </c>
      <c r="H45" s="79">
        <v>12557</v>
      </c>
      <c r="I45" s="338"/>
      <c r="J45" s="79">
        <v>3212</v>
      </c>
      <c r="K45" s="338"/>
      <c r="L45" s="338"/>
      <c r="M45" s="79">
        <v>36323</v>
      </c>
      <c r="N45" s="79">
        <v>4464</v>
      </c>
      <c r="O45" s="338"/>
      <c r="P45" s="79">
        <v>5617</v>
      </c>
      <c r="Q45" s="338"/>
      <c r="R45" s="338"/>
      <c r="S45" s="79">
        <v>2910</v>
      </c>
      <c r="T45" s="338"/>
      <c r="U45" s="338"/>
      <c r="V45" s="79">
        <v>5046</v>
      </c>
      <c r="W45" s="79">
        <v>69630</v>
      </c>
      <c r="X45" s="79">
        <v>2102</v>
      </c>
      <c r="Y45" s="338"/>
      <c r="Z45" s="79">
        <v>160906</v>
      </c>
      <c r="AA45" s="79">
        <v>498168</v>
      </c>
      <c r="AB45" s="338"/>
      <c r="AC45" s="338"/>
      <c r="AD45" s="79">
        <v>11705</v>
      </c>
      <c r="AE45" s="30"/>
      <c r="AF45" s="30"/>
      <c r="AG45" s="30"/>
      <c r="AH45" s="312">
        <f t="shared" si="1"/>
        <v>10488</v>
      </c>
      <c r="AI45" s="312">
        <f t="shared" si="15"/>
        <v>41276</v>
      </c>
      <c r="AJ45" s="312">
        <f t="shared" si="16"/>
        <v>96122</v>
      </c>
      <c r="AK45" s="312">
        <f t="shared" si="2"/>
        <v>24105</v>
      </c>
      <c r="AL45" s="312">
        <f t="shared" si="3"/>
        <v>12557</v>
      </c>
      <c r="AM45" s="312">
        <f t="shared" si="4"/>
        <v>3212</v>
      </c>
      <c r="AN45" s="312">
        <f t="shared" si="5"/>
        <v>36323</v>
      </c>
      <c r="AO45" s="312">
        <f t="shared" si="6"/>
        <v>4464</v>
      </c>
      <c r="AP45" s="312">
        <f t="shared" si="7"/>
        <v>5617</v>
      </c>
      <c r="AQ45" s="312">
        <f t="shared" si="8"/>
        <v>2910</v>
      </c>
      <c r="AR45" s="312">
        <f t="shared" si="9"/>
        <v>5046</v>
      </c>
      <c r="AS45" s="312">
        <f t="shared" si="10"/>
        <v>69630</v>
      </c>
      <c r="AT45" s="312">
        <f t="shared" si="11"/>
        <v>2102</v>
      </c>
      <c r="AU45" s="312">
        <f t="shared" si="12"/>
        <v>498168</v>
      </c>
      <c r="AV45" s="312">
        <f t="shared" si="13"/>
        <v>160906</v>
      </c>
      <c r="AW45" s="312">
        <f t="shared" si="14"/>
        <v>11705</v>
      </c>
    </row>
    <row r="46" spans="1:49" x14ac:dyDescent="0.25">
      <c r="A46" s="79">
        <v>2013</v>
      </c>
      <c r="B46" s="80" t="s">
        <v>45</v>
      </c>
      <c r="C46" s="79">
        <v>13970</v>
      </c>
      <c r="D46" s="79">
        <v>49765</v>
      </c>
      <c r="E46" s="79">
        <v>114192</v>
      </c>
      <c r="F46" s="338"/>
      <c r="G46" s="79">
        <v>29546</v>
      </c>
      <c r="H46" s="79">
        <v>17191</v>
      </c>
      <c r="I46" s="338"/>
      <c r="J46" s="79">
        <v>4336</v>
      </c>
      <c r="K46" s="338"/>
      <c r="L46" s="338"/>
      <c r="M46" s="79">
        <v>36748</v>
      </c>
      <c r="N46" s="79">
        <v>5147</v>
      </c>
      <c r="O46" s="338"/>
      <c r="P46" s="79">
        <v>7031</v>
      </c>
      <c r="Q46" s="338"/>
      <c r="R46" s="338"/>
      <c r="S46" s="79">
        <v>3700</v>
      </c>
      <c r="T46" s="338"/>
      <c r="U46" s="338"/>
      <c r="V46" s="79">
        <v>5655</v>
      </c>
      <c r="W46" s="79">
        <v>73956</v>
      </c>
      <c r="X46" s="79">
        <v>1731</v>
      </c>
      <c r="Y46" s="338"/>
      <c r="Z46" s="79">
        <v>192643</v>
      </c>
      <c r="AA46" s="79">
        <v>592194</v>
      </c>
      <c r="AB46" s="338"/>
      <c r="AC46" s="338"/>
      <c r="AD46" s="79">
        <v>14187</v>
      </c>
      <c r="AE46" s="30"/>
      <c r="AF46" s="30"/>
      <c r="AG46" s="30"/>
      <c r="AH46" s="312">
        <f t="shared" si="1"/>
        <v>13970</v>
      </c>
      <c r="AI46" s="312">
        <f t="shared" si="15"/>
        <v>49765</v>
      </c>
      <c r="AJ46" s="312">
        <f t="shared" si="16"/>
        <v>114192</v>
      </c>
      <c r="AK46" s="312">
        <f t="shared" si="2"/>
        <v>29546</v>
      </c>
      <c r="AL46" s="312">
        <f t="shared" si="3"/>
        <v>17191</v>
      </c>
      <c r="AM46" s="312">
        <f t="shared" si="4"/>
        <v>4336</v>
      </c>
      <c r="AN46" s="312">
        <f t="shared" si="5"/>
        <v>36748</v>
      </c>
      <c r="AO46" s="312">
        <f t="shared" si="6"/>
        <v>5147</v>
      </c>
      <c r="AP46" s="312">
        <f t="shared" si="7"/>
        <v>7031</v>
      </c>
      <c r="AQ46" s="312">
        <f t="shared" si="8"/>
        <v>3700</v>
      </c>
      <c r="AR46" s="312">
        <f t="shared" si="9"/>
        <v>5655</v>
      </c>
      <c r="AS46" s="312">
        <f t="shared" si="10"/>
        <v>73956</v>
      </c>
      <c r="AT46" s="312">
        <f t="shared" si="11"/>
        <v>1731</v>
      </c>
      <c r="AU46" s="312">
        <f t="shared" si="12"/>
        <v>592194</v>
      </c>
      <c r="AV46" s="312">
        <f t="shared" si="13"/>
        <v>192643</v>
      </c>
      <c r="AW46" s="312">
        <f t="shared" si="14"/>
        <v>14187</v>
      </c>
    </row>
    <row r="47" spans="1:49" x14ac:dyDescent="0.25">
      <c r="A47" s="79">
        <v>2013</v>
      </c>
      <c r="B47" s="80" t="s">
        <v>46</v>
      </c>
      <c r="C47" s="79">
        <v>7236</v>
      </c>
      <c r="D47" s="79">
        <v>33454</v>
      </c>
      <c r="E47" s="79">
        <v>62892</v>
      </c>
      <c r="F47" s="338"/>
      <c r="G47" s="79">
        <v>14849</v>
      </c>
      <c r="H47" s="79">
        <v>7466</v>
      </c>
      <c r="I47" s="338"/>
      <c r="J47" s="79">
        <v>2485</v>
      </c>
      <c r="K47" s="338"/>
      <c r="L47" s="338"/>
      <c r="M47" s="79">
        <v>22161</v>
      </c>
      <c r="N47" s="79">
        <v>3078</v>
      </c>
      <c r="O47" s="338"/>
      <c r="P47" s="79">
        <v>3696</v>
      </c>
      <c r="Q47" s="338"/>
      <c r="R47" s="338"/>
      <c r="S47" s="79">
        <v>2241</v>
      </c>
      <c r="T47" s="338"/>
      <c r="U47" s="338"/>
      <c r="V47" s="79">
        <v>4111</v>
      </c>
      <c r="W47" s="79">
        <v>40468</v>
      </c>
      <c r="X47" s="79">
        <v>637</v>
      </c>
      <c r="Y47" s="338"/>
      <c r="Z47" s="79">
        <v>110735</v>
      </c>
      <c r="AA47" s="79">
        <v>416528</v>
      </c>
      <c r="AB47" s="338"/>
      <c r="AC47" s="338"/>
      <c r="AD47" s="79">
        <v>8208</v>
      </c>
      <c r="AE47" s="30"/>
      <c r="AF47" s="30"/>
      <c r="AG47" s="30"/>
      <c r="AH47" s="312">
        <f t="shared" si="1"/>
        <v>7236</v>
      </c>
      <c r="AI47" s="312">
        <f t="shared" si="15"/>
        <v>33454</v>
      </c>
      <c r="AJ47" s="312">
        <f t="shared" si="16"/>
        <v>62892</v>
      </c>
      <c r="AK47" s="312">
        <f t="shared" si="2"/>
        <v>14849</v>
      </c>
      <c r="AL47" s="312">
        <f t="shared" si="3"/>
        <v>7466</v>
      </c>
      <c r="AM47" s="312">
        <f t="shared" si="4"/>
        <v>2485</v>
      </c>
      <c r="AN47" s="312">
        <f t="shared" si="5"/>
        <v>22161</v>
      </c>
      <c r="AO47" s="312">
        <f t="shared" si="6"/>
        <v>3078</v>
      </c>
      <c r="AP47" s="312">
        <f t="shared" si="7"/>
        <v>3696</v>
      </c>
      <c r="AQ47" s="312">
        <f t="shared" si="8"/>
        <v>2241</v>
      </c>
      <c r="AR47" s="312">
        <f t="shared" si="9"/>
        <v>4111</v>
      </c>
      <c r="AS47" s="312">
        <f t="shared" si="10"/>
        <v>40468</v>
      </c>
      <c r="AT47" s="312">
        <f t="shared" si="11"/>
        <v>637</v>
      </c>
      <c r="AU47" s="312">
        <f t="shared" si="12"/>
        <v>416528</v>
      </c>
      <c r="AV47" s="312">
        <f t="shared" si="13"/>
        <v>110735</v>
      </c>
      <c r="AW47" s="312">
        <f t="shared" si="14"/>
        <v>8208</v>
      </c>
    </row>
    <row r="48" spans="1:49" x14ac:dyDescent="0.25">
      <c r="A48" s="79">
        <v>2013</v>
      </c>
      <c r="B48" s="80" t="s">
        <v>47</v>
      </c>
      <c r="C48" s="79">
        <v>4898</v>
      </c>
      <c r="D48" s="79">
        <v>19596</v>
      </c>
      <c r="E48" s="79">
        <v>50936</v>
      </c>
      <c r="F48" s="338"/>
      <c r="G48" s="79">
        <v>12296</v>
      </c>
      <c r="H48" s="79">
        <v>8132</v>
      </c>
      <c r="I48" s="338"/>
      <c r="J48" s="79">
        <v>1440</v>
      </c>
      <c r="K48" s="338"/>
      <c r="L48" s="338"/>
      <c r="M48" s="79">
        <v>16869</v>
      </c>
      <c r="N48" s="79">
        <v>2587</v>
      </c>
      <c r="O48" s="338"/>
      <c r="P48" s="79">
        <v>2568</v>
      </c>
      <c r="Q48" s="338"/>
      <c r="R48" s="338"/>
      <c r="S48" s="79">
        <v>1375</v>
      </c>
      <c r="T48" s="338"/>
      <c r="U48" s="338"/>
      <c r="V48" s="79">
        <v>2629</v>
      </c>
      <c r="W48" s="79">
        <v>34706</v>
      </c>
      <c r="X48" s="79">
        <v>387</v>
      </c>
      <c r="Y48" s="338"/>
      <c r="Z48" s="79">
        <v>82031</v>
      </c>
      <c r="AA48" s="79">
        <v>252987</v>
      </c>
      <c r="AB48" s="338"/>
      <c r="AC48" s="338"/>
      <c r="AD48" s="79">
        <v>5922</v>
      </c>
      <c r="AE48" s="30"/>
      <c r="AF48" s="30"/>
      <c r="AG48" s="30"/>
      <c r="AH48" s="312">
        <f t="shared" si="1"/>
        <v>4898</v>
      </c>
      <c r="AI48" s="312">
        <f t="shared" si="15"/>
        <v>19596</v>
      </c>
      <c r="AJ48" s="312">
        <f t="shared" si="16"/>
        <v>50936</v>
      </c>
      <c r="AK48" s="312">
        <f t="shared" si="2"/>
        <v>12296</v>
      </c>
      <c r="AL48" s="312">
        <f t="shared" si="3"/>
        <v>8132</v>
      </c>
      <c r="AM48" s="312">
        <f t="shared" si="4"/>
        <v>1440</v>
      </c>
      <c r="AN48" s="312">
        <f t="shared" si="5"/>
        <v>16869</v>
      </c>
      <c r="AO48" s="312">
        <f t="shared" si="6"/>
        <v>2587</v>
      </c>
      <c r="AP48" s="312">
        <f t="shared" si="7"/>
        <v>2568</v>
      </c>
      <c r="AQ48" s="312">
        <f t="shared" si="8"/>
        <v>1375</v>
      </c>
      <c r="AR48" s="312">
        <f t="shared" si="9"/>
        <v>2629</v>
      </c>
      <c r="AS48" s="312">
        <f t="shared" si="10"/>
        <v>34706</v>
      </c>
      <c r="AT48" s="312">
        <f t="shared" si="11"/>
        <v>387</v>
      </c>
      <c r="AU48" s="312">
        <f t="shared" si="12"/>
        <v>252987</v>
      </c>
      <c r="AV48" s="312">
        <f t="shared" si="13"/>
        <v>82031</v>
      </c>
      <c r="AW48" s="312">
        <f t="shared" si="14"/>
        <v>5922</v>
      </c>
    </row>
    <row r="49" spans="1:49" x14ac:dyDescent="0.25">
      <c r="A49" s="79">
        <v>2013</v>
      </c>
      <c r="B49" s="80" t="s">
        <v>48</v>
      </c>
      <c r="C49" s="79">
        <v>8700</v>
      </c>
      <c r="D49" s="79">
        <v>27651</v>
      </c>
      <c r="E49" s="79">
        <v>63730</v>
      </c>
      <c r="F49" s="338"/>
      <c r="G49" s="79">
        <v>16736</v>
      </c>
      <c r="H49" s="79">
        <v>8053</v>
      </c>
      <c r="I49" s="338"/>
      <c r="J49" s="79">
        <v>2170</v>
      </c>
      <c r="K49" s="338"/>
      <c r="L49" s="338"/>
      <c r="M49" s="79">
        <v>21950</v>
      </c>
      <c r="N49" s="79">
        <v>2961</v>
      </c>
      <c r="O49" s="338"/>
      <c r="P49" s="79">
        <v>3899</v>
      </c>
      <c r="Q49" s="338"/>
      <c r="R49" s="338"/>
      <c r="S49" s="79">
        <v>1961</v>
      </c>
      <c r="T49" s="338"/>
      <c r="U49" s="338"/>
      <c r="V49" s="79">
        <v>3320</v>
      </c>
      <c r="W49" s="79">
        <v>40268</v>
      </c>
      <c r="X49" s="79">
        <v>968</v>
      </c>
      <c r="Y49" s="338"/>
      <c r="Z49" s="79">
        <v>107819</v>
      </c>
      <c r="AA49" s="79">
        <v>332231</v>
      </c>
      <c r="AB49" s="338"/>
      <c r="AC49" s="338"/>
      <c r="AD49" s="79">
        <v>8520</v>
      </c>
      <c r="AE49" s="30"/>
      <c r="AF49" s="30"/>
      <c r="AG49" s="30"/>
      <c r="AH49" s="312">
        <f t="shared" si="1"/>
        <v>8700</v>
      </c>
      <c r="AI49" s="312">
        <f t="shared" si="15"/>
        <v>27651</v>
      </c>
      <c r="AJ49" s="312">
        <f t="shared" si="16"/>
        <v>63730</v>
      </c>
      <c r="AK49" s="312">
        <f t="shared" si="2"/>
        <v>16736</v>
      </c>
      <c r="AL49" s="312">
        <f t="shared" si="3"/>
        <v>8053</v>
      </c>
      <c r="AM49" s="312">
        <f t="shared" si="4"/>
        <v>2170</v>
      </c>
      <c r="AN49" s="312">
        <f t="shared" si="5"/>
        <v>21950</v>
      </c>
      <c r="AO49" s="312">
        <f t="shared" si="6"/>
        <v>2961</v>
      </c>
      <c r="AP49" s="312">
        <f t="shared" si="7"/>
        <v>3899</v>
      </c>
      <c r="AQ49" s="312">
        <f t="shared" si="8"/>
        <v>1961</v>
      </c>
      <c r="AR49" s="312">
        <f t="shared" si="9"/>
        <v>3320</v>
      </c>
      <c r="AS49" s="312">
        <f t="shared" si="10"/>
        <v>40268</v>
      </c>
      <c r="AT49" s="312">
        <f t="shared" si="11"/>
        <v>968</v>
      </c>
      <c r="AU49" s="312">
        <f t="shared" si="12"/>
        <v>332231</v>
      </c>
      <c r="AV49" s="312">
        <f t="shared" si="13"/>
        <v>107819</v>
      </c>
      <c r="AW49" s="312">
        <f t="shared" si="14"/>
        <v>8520</v>
      </c>
    </row>
    <row r="50" spans="1:49" x14ac:dyDescent="0.25">
      <c r="A50" s="79">
        <v>2013</v>
      </c>
      <c r="B50" s="80" t="s">
        <v>49</v>
      </c>
      <c r="C50" s="79">
        <v>2830</v>
      </c>
      <c r="D50" s="79">
        <v>9475</v>
      </c>
      <c r="E50" s="79">
        <v>23666</v>
      </c>
      <c r="F50" s="338"/>
      <c r="G50" s="79">
        <v>5810</v>
      </c>
      <c r="H50" s="79">
        <v>3047</v>
      </c>
      <c r="I50" s="338"/>
      <c r="J50" s="79">
        <v>977</v>
      </c>
      <c r="K50" s="338"/>
      <c r="L50" s="338"/>
      <c r="M50" s="79">
        <v>7589</v>
      </c>
      <c r="N50" s="79">
        <v>960</v>
      </c>
      <c r="O50" s="338"/>
      <c r="P50" s="79">
        <v>1502</v>
      </c>
      <c r="Q50" s="338"/>
      <c r="R50" s="338"/>
      <c r="S50" s="79">
        <v>958</v>
      </c>
      <c r="T50" s="338"/>
      <c r="U50" s="338"/>
      <c r="V50" s="79">
        <v>1246</v>
      </c>
      <c r="W50" s="79">
        <v>15322</v>
      </c>
      <c r="X50" s="79">
        <v>485</v>
      </c>
      <c r="Y50" s="338"/>
      <c r="Z50" s="79">
        <v>38859</v>
      </c>
      <c r="AA50" s="79">
        <v>117698</v>
      </c>
      <c r="AB50" s="338"/>
      <c r="AC50" s="338"/>
      <c r="AD50" s="79">
        <v>3300</v>
      </c>
      <c r="AE50" s="30"/>
      <c r="AF50" s="30"/>
      <c r="AG50" s="30"/>
      <c r="AH50" s="312">
        <f t="shared" si="1"/>
        <v>2830</v>
      </c>
      <c r="AI50" s="312">
        <f t="shared" si="15"/>
        <v>9475</v>
      </c>
      <c r="AJ50" s="312">
        <f t="shared" si="16"/>
        <v>23666</v>
      </c>
      <c r="AK50" s="312">
        <f t="shared" si="2"/>
        <v>5810</v>
      </c>
      <c r="AL50" s="312">
        <f t="shared" si="3"/>
        <v>3047</v>
      </c>
      <c r="AM50" s="312">
        <f t="shared" si="4"/>
        <v>977</v>
      </c>
      <c r="AN50" s="312">
        <f t="shared" si="5"/>
        <v>7589</v>
      </c>
      <c r="AO50" s="312">
        <f t="shared" si="6"/>
        <v>960</v>
      </c>
      <c r="AP50" s="312">
        <f t="shared" si="7"/>
        <v>1502</v>
      </c>
      <c r="AQ50" s="312">
        <f t="shared" si="8"/>
        <v>958</v>
      </c>
      <c r="AR50" s="312">
        <f t="shared" si="9"/>
        <v>1246</v>
      </c>
      <c r="AS50" s="312">
        <f t="shared" si="10"/>
        <v>15322</v>
      </c>
      <c r="AT50" s="312">
        <f t="shared" si="11"/>
        <v>485</v>
      </c>
      <c r="AU50" s="312">
        <f t="shared" si="12"/>
        <v>117698</v>
      </c>
      <c r="AV50" s="312">
        <f t="shared" si="13"/>
        <v>38859</v>
      </c>
      <c r="AW50" s="312">
        <f t="shared" si="14"/>
        <v>3300</v>
      </c>
    </row>
    <row r="51" spans="1:49" x14ac:dyDescent="0.25">
      <c r="A51" s="79">
        <v>2014</v>
      </c>
      <c r="B51" s="80" t="s">
        <v>43</v>
      </c>
      <c r="C51" s="377">
        <v>10925</v>
      </c>
      <c r="D51" s="377">
        <v>40260</v>
      </c>
      <c r="E51" s="378"/>
      <c r="F51" s="377">
        <v>82940</v>
      </c>
      <c r="G51" s="377">
        <v>21912</v>
      </c>
      <c r="H51" s="377">
        <v>11572</v>
      </c>
      <c r="I51" s="378"/>
      <c r="J51" s="378"/>
      <c r="K51" s="377">
        <v>3133</v>
      </c>
      <c r="L51" s="378"/>
      <c r="M51" s="377">
        <v>32515</v>
      </c>
      <c r="N51" s="377">
        <v>4260</v>
      </c>
      <c r="O51" s="378"/>
      <c r="P51" s="378"/>
      <c r="Q51" s="378"/>
      <c r="R51" s="378"/>
      <c r="S51" s="378"/>
      <c r="T51" s="377">
        <v>5531</v>
      </c>
      <c r="U51" s="377">
        <v>1476</v>
      </c>
      <c r="V51" s="377">
        <v>5491</v>
      </c>
      <c r="W51" s="377">
        <v>53989</v>
      </c>
      <c r="X51" s="377">
        <v>971</v>
      </c>
      <c r="Y51" s="378"/>
      <c r="Z51" s="378"/>
      <c r="AA51" s="378"/>
      <c r="AB51" s="377">
        <v>458148</v>
      </c>
      <c r="AC51" s="377">
        <v>147521</v>
      </c>
      <c r="AD51" s="377">
        <v>12098</v>
      </c>
      <c r="AE51" s="30"/>
      <c r="AF51" s="30"/>
      <c r="AG51" s="30"/>
      <c r="AH51" s="312">
        <f t="shared" si="1"/>
        <v>10925</v>
      </c>
      <c r="AI51" s="312">
        <f t="shared" si="15"/>
        <v>40260</v>
      </c>
      <c r="AJ51" s="312">
        <f>F51</f>
        <v>82940</v>
      </c>
      <c r="AK51" s="312">
        <f t="shared" si="2"/>
        <v>21912</v>
      </c>
      <c r="AL51" s="312">
        <f t="shared" si="3"/>
        <v>11572</v>
      </c>
      <c r="AM51" s="312">
        <f t="shared" si="4"/>
        <v>3133</v>
      </c>
      <c r="AN51" s="312">
        <f t="shared" si="5"/>
        <v>32515</v>
      </c>
      <c r="AO51" s="312">
        <f t="shared" si="6"/>
        <v>4260</v>
      </c>
      <c r="AP51" s="312">
        <f t="shared" si="7"/>
        <v>5531</v>
      </c>
      <c r="AQ51" s="312">
        <f t="shared" si="8"/>
        <v>1476</v>
      </c>
      <c r="AR51" s="312">
        <f t="shared" si="9"/>
        <v>5491</v>
      </c>
      <c r="AS51" s="312">
        <f t="shared" si="10"/>
        <v>53989</v>
      </c>
      <c r="AT51" s="312">
        <f t="shared" si="11"/>
        <v>971</v>
      </c>
      <c r="AU51" s="312">
        <f t="shared" si="12"/>
        <v>458148</v>
      </c>
      <c r="AV51" s="312">
        <f t="shared" si="13"/>
        <v>147521</v>
      </c>
      <c r="AW51" s="312">
        <f t="shared" si="14"/>
        <v>12098</v>
      </c>
    </row>
    <row r="52" spans="1:49" x14ac:dyDescent="0.25">
      <c r="A52" s="79">
        <v>2014</v>
      </c>
      <c r="B52" s="80" t="s">
        <v>44</v>
      </c>
      <c r="C52" s="377">
        <v>10347</v>
      </c>
      <c r="D52" s="377">
        <v>40033</v>
      </c>
      <c r="E52" s="378"/>
      <c r="F52" s="377">
        <v>93575</v>
      </c>
      <c r="G52" s="377">
        <v>22817</v>
      </c>
      <c r="H52" s="377">
        <v>12365</v>
      </c>
      <c r="I52" s="378"/>
      <c r="J52" s="378"/>
      <c r="K52" s="377">
        <v>3375</v>
      </c>
      <c r="L52" s="378"/>
      <c r="M52" s="377">
        <v>35981</v>
      </c>
      <c r="N52" s="377">
        <v>4406</v>
      </c>
      <c r="O52" s="378"/>
      <c r="P52" s="378"/>
      <c r="Q52" s="378"/>
      <c r="R52" s="378"/>
      <c r="S52" s="378"/>
      <c r="T52" s="377">
        <v>5509</v>
      </c>
      <c r="U52" s="377">
        <v>1191</v>
      </c>
      <c r="V52" s="377">
        <v>4862</v>
      </c>
      <c r="W52" s="377">
        <v>68460</v>
      </c>
      <c r="X52" s="377">
        <v>2359</v>
      </c>
      <c r="Y52" s="378"/>
      <c r="Z52" s="378"/>
      <c r="AA52" s="378"/>
      <c r="AB52" s="377">
        <v>481363</v>
      </c>
      <c r="AC52" s="377">
        <v>156410</v>
      </c>
      <c r="AD52" s="377">
        <v>11525</v>
      </c>
      <c r="AE52" s="30"/>
      <c r="AF52" s="30"/>
      <c r="AG52" s="30"/>
      <c r="AH52" s="312">
        <f t="shared" si="1"/>
        <v>10347</v>
      </c>
      <c r="AI52" s="312">
        <f t="shared" si="15"/>
        <v>40033</v>
      </c>
      <c r="AJ52" s="312">
        <f t="shared" ref="AJ52:AJ57" si="17">F52</f>
        <v>93575</v>
      </c>
      <c r="AK52" s="312">
        <f t="shared" si="2"/>
        <v>22817</v>
      </c>
      <c r="AL52" s="312">
        <f t="shared" si="3"/>
        <v>12365</v>
      </c>
      <c r="AM52" s="312">
        <f t="shared" si="4"/>
        <v>3375</v>
      </c>
      <c r="AN52" s="312">
        <f t="shared" si="5"/>
        <v>35981</v>
      </c>
      <c r="AO52" s="312">
        <f t="shared" si="6"/>
        <v>4406</v>
      </c>
      <c r="AP52" s="312">
        <f t="shared" si="7"/>
        <v>5509</v>
      </c>
      <c r="AQ52" s="312">
        <f t="shared" si="8"/>
        <v>1191</v>
      </c>
      <c r="AR52" s="312">
        <f t="shared" si="9"/>
        <v>4862</v>
      </c>
      <c r="AS52" s="312">
        <f t="shared" si="10"/>
        <v>68460</v>
      </c>
      <c r="AT52" s="312">
        <f t="shared" si="11"/>
        <v>2359</v>
      </c>
      <c r="AU52" s="312">
        <f t="shared" si="12"/>
        <v>481363</v>
      </c>
      <c r="AV52" s="312">
        <f t="shared" si="13"/>
        <v>156410</v>
      </c>
      <c r="AW52" s="312">
        <f t="shared" si="14"/>
        <v>11525</v>
      </c>
    </row>
    <row r="53" spans="1:49" x14ac:dyDescent="0.25">
      <c r="A53" s="79">
        <v>2014</v>
      </c>
      <c r="B53" s="80" t="s">
        <v>45</v>
      </c>
      <c r="C53" s="377">
        <v>14607</v>
      </c>
      <c r="D53" s="377">
        <v>49835</v>
      </c>
      <c r="E53" s="378"/>
      <c r="F53" s="377">
        <v>115350</v>
      </c>
      <c r="G53" s="377">
        <v>29138</v>
      </c>
      <c r="H53" s="377">
        <v>17604</v>
      </c>
      <c r="I53" s="378"/>
      <c r="J53" s="378"/>
      <c r="K53" s="377">
        <v>4572</v>
      </c>
      <c r="L53" s="378"/>
      <c r="M53" s="377">
        <v>37815</v>
      </c>
      <c r="N53" s="377">
        <v>5204</v>
      </c>
      <c r="O53" s="378"/>
      <c r="P53" s="378"/>
      <c r="Q53" s="378"/>
      <c r="R53" s="378"/>
      <c r="S53" s="378"/>
      <c r="T53" s="377">
        <v>7327</v>
      </c>
      <c r="U53" s="377">
        <v>1818</v>
      </c>
      <c r="V53" s="377">
        <v>5789</v>
      </c>
      <c r="W53" s="377">
        <v>71856</v>
      </c>
      <c r="X53" s="377">
        <v>1943</v>
      </c>
      <c r="Y53" s="378"/>
      <c r="Z53" s="378"/>
      <c r="AA53" s="378"/>
      <c r="AB53" s="377">
        <v>591411</v>
      </c>
      <c r="AC53" s="377">
        <v>194156</v>
      </c>
      <c r="AD53" s="377">
        <v>14348</v>
      </c>
      <c r="AE53" s="30"/>
      <c r="AF53" s="30"/>
      <c r="AG53" s="30"/>
      <c r="AH53" s="312">
        <f t="shared" si="1"/>
        <v>14607</v>
      </c>
      <c r="AI53" s="312">
        <f t="shared" si="15"/>
        <v>49835</v>
      </c>
      <c r="AJ53" s="312">
        <f t="shared" si="17"/>
        <v>115350</v>
      </c>
      <c r="AK53" s="312">
        <f t="shared" si="2"/>
        <v>29138</v>
      </c>
      <c r="AL53" s="312">
        <f t="shared" si="3"/>
        <v>17604</v>
      </c>
      <c r="AM53" s="312">
        <f t="shared" si="4"/>
        <v>4572</v>
      </c>
      <c r="AN53" s="312">
        <f t="shared" si="5"/>
        <v>37815</v>
      </c>
      <c r="AO53" s="312">
        <f t="shared" si="6"/>
        <v>5204</v>
      </c>
      <c r="AP53" s="312">
        <f t="shared" si="7"/>
        <v>7327</v>
      </c>
      <c r="AQ53" s="312">
        <f t="shared" si="8"/>
        <v>1818</v>
      </c>
      <c r="AR53" s="312">
        <f t="shared" si="9"/>
        <v>5789</v>
      </c>
      <c r="AS53" s="312">
        <f t="shared" si="10"/>
        <v>71856</v>
      </c>
      <c r="AT53" s="312">
        <f t="shared" si="11"/>
        <v>1943</v>
      </c>
      <c r="AU53" s="312">
        <f t="shared" si="12"/>
        <v>591411</v>
      </c>
      <c r="AV53" s="312">
        <f t="shared" si="13"/>
        <v>194156</v>
      </c>
      <c r="AW53" s="312">
        <f t="shared" si="14"/>
        <v>14348</v>
      </c>
    </row>
    <row r="54" spans="1:49" x14ac:dyDescent="0.25">
      <c r="A54" s="79">
        <v>2014</v>
      </c>
      <c r="B54" s="80" t="s">
        <v>46</v>
      </c>
      <c r="C54" s="377">
        <v>7481</v>
      </c>
      <c r="D54" s="377">
        <v>33277</v>
      </c>
      <c r="E54" s="378"/>
      <c r="F54" s="377">
        <v>63399</v>
      </c>
      <c r="G54" s="377">
        <v>14815</v>
      </c>
      <c r="H54" s="377">
        <v>7631</v>
      </c>
      <c r="I54" s="378"/>
      <c r="J54" s="378"/>
      <c r="K54" s="377">
        <v>2673</v>
      </c>
      <c r="L54" s="378"/>
      <c r="M54" s="377">
        <v>23035</v>
      </c>
      <c r="N54" s="377">
        <v>3167</v>
      </c>
      <c r="O54" s="378"/>
      <c r="P54" s="378"/>
      <c r="Q54" s="378"/>
      <c r="R54" s="378"/>
      <c r="S54" s="378"/>
      <c r="T54" s="377">
        <v>3735</v>
      </c>
      <c r="U54" s="377">
        <v>977</v>
      </c>
      <c r="V54" s="377">
        <v>4198</v>
      </c>
      <c r="W54" s="377">
        <v>40205</v>
      </c>
      <c r="X54" s="377">
        <v>684</v>
      </c>
      <c r="Y54" s="378"/>
      <c r="Z54" s="378"/>
      <c r="AA54" s="378"/>
      <c r="AB54" s="377">
        <v>421351</v>
      </c>
      <c r="AC54" s="377">
        <v>111839</v>
      </c>
      <c r="AD54" s="377">
        <v>8361</v>
      </c>
      <c r="AE54" s="30"/>
      <c r="AF54" s="30"/>
      <c r="AG54" s="30"/>
      <c r="AH54" s="312">
        <f t="shared" si="1"/>
        <v>7481</v>
      </c>
      <c r="AI54" s="312">
        <f t="shared" si="15"/>
        <v>33277</v>
      </c>
      <c r="AJ54" s="312">
        <f t="shared" si="17"/>
        <v>63399</v>
      </c>
      <c r="AK54" s="312">
        <f t="shared" si="2"/>
        <v>14815</v>
      </c>
      <c r="AL54" s="312">
        <f t="shared" si="3"/>
        <v>7631</v>
      </c>
      <c r="AM54" s="312">
        <f t="shared" si="4"/>
        <v>2673</v>
      </c>
      <c r="AN54" s="312">
        <f t="shared" si="5"/>
        <v>23035</v>
      </c>
      <c r="AO54" s="312">
        <f t="shared" si="6"/>
        <v>3167</v>
      </c>
      <c r="AP54" s="312">
        <f t="shared" si="7"/>
        <v>3735</v>
      </c>
      <c r="AQ54" s="312">
        <f t="shared" si="8"/>
        <v>977</v>
      </c>
      <c r="AR54" s="312">
        <f t="shared" si="9"/>
        <v>4198</v>
      </c>
      <c r="AS54" s="312">
        <f t="shared" si="10"/>
        <v>40205</v>
      </c>
      <c r="AT54" s="312">
        <f t="shared" si="11"/>
        <v>684</v>
      </c>
      <c r="AU54" s="312">
        <f t="shared" si="12"/>
        <v>421351</v>
      </c>
      <c r="AV54" s="312">
        <f t="shared" si="13"/>
        <v>111839</v>
      </c>
      <c r="AW54" s="312">
        <f t="shared" si="14"/>
        <v>8361</v>
      </c>
    </row>
    <row r="55" spans="1:49" x14ac:dyDescent="0.25">
      <c r="A55" s="79">
        <v>2014</v>
      </c>
      <c r="B55" s="80" t="s">
        <v>47</v>
      </c>
      <c r="C55" s="377">
        <v>5168</v>
      </c>
      <c r="D55" s="377">
        <v>19738</v>
      </c>
      <c r="E55" s="378"/>
      <c r="F55" s="377">
        <v>51223</v>
      </c>
      <c r="G55" s="377">
        <v>12026</v>
      </c>
      <c r="H55" s="377">
        <v>8122</v>
      </c>
      <c r="I55" s="378"/>
      <c r="J55" s="378"/>
      <c r="K55" s="377">
        <v>1497</v>
      </c>
      <c r="L55" s="378"/>
      <c r="M55" s="377">
        <v>17490</v>
      </c>
      <c r="N55" s="377">
        <v>2605</v>
      </c>
      <c r="O55" s="378"/>
      <c r="P55" s="378"/>
      <c r="Q55" s="378"/>
      <c r="R55" s="378"/>
      <c r="S55" s="378"/>
      <c r="T55" s="377">
        <v>2555</v>
      </c>
      <c r="U55" s="377">
        <v>526</v>
      </c>
      <c r="V55" s="377">
        <v>2692</v>
      </c>
      <c r="W55" s="377">
        <v>36460</v>
      </c>
      <c r="X55" s="377">
        <v>505</v>
      </c>
      <c r="Y55" s="378"/>
      <c r="Z55" s="378"/>
      <c r="AA55" s="378"/>
      <c r="AB55" s="377">
        <v>253087</v>
      </c>
      <c r="AC55" s="377">
        <v>82581</v>
      </c>
      <c r="AD55" s="377">
        <v>5969</v>
      </c>
      <c r="AE55" s="30"/>
      <c r="AF55" s="30"/>
      <c r="AG55" s="30"/>
      <c r="AH55" s="312">
        <f t="shared" si="1"/>
        <v>5168</v>
      </c>
      <c r="AI55" s="312">
        <f t="shared" si="15"/>
        <v>19738</v>
      </c>
      <c r="AJ55" s="312">
        <f t="shared" si="17"/>
        <v>51223</v>
      </c>
      <c r="AK55" s="312">
        <f t="shared" si="2"/>
        <v>12026</v>
      </c>
      <c r="AL55" s="312">
        <f t="shared" si="3"/>
        <v>8122</v>
      </c>
      <c r="AM55" s="312">
        <f t="shared" si="4"/>
        <v>1497</v>
      </c>
      <c r="AN55" s="312">
        <f t="shared" si="5"/>
        <v>17490</v>
      </c>
      <c r="AO55" s="312">
        <f t="shared" si="6"/>
        <v>2605</v>
      </c>
      <c r="AP55" s="312">
        <f t="shared" si="7"/>
        <v>2555</v>
      </c>
      <c r="AQ55" s="312">
        <f t="shared" si="8"/>
        <v>526</v>
      </c>
      <c r="AR55" s="312">
        <f t="shared" si="9"/>
        <v>2692</v>
      </c>
      <c r="AS55" s="312">
        <f t="shared" si="10"/>
        <v>36460</v>
      </c>
      <c r="AT55" s="312">
        <f t="shared" si="11"/>
        <v>505</v>
      </c>
      <c r="AU55" s="312">
        <f t="shared" si="12"/>
        <v>253087</v>
      </c>
      <c r="AV55" s="312">
        <f t="shared" si="13"/>
        <v>82581</v>
      </c>
      <c r="AW55" s="312">
        <f t="shared" si="14"/>
        <v>5969</v>
      </c>
    </row>
    <row r="56" spans="1:49" x14ac:dyDescent="0.25">
      <c r="A56" s="79">
        <v>2014</v>
      </c>
      <c r="B56" s="80" t="s">
        <v>48</v>
      </c>
      <c r="C56" s="377">
        <v>9034</v>
      </c>
      <c r="D56" s="377">
        <v>27120</v>
      </c>
      <c r="E56" s="378"/>
      <c r="F56" s="377">
        <v>63909</v>
      </c>
      <c r="G56" s="377">
        <v>16562</v>
      </c>
      <c r="H56" s="377">
        <v>8175</v>
      </c>
      <c r="I56" s="378"/>
      <c r="J56" s="378"/>
      <c r="K56" s="377">
        <v>2357</v>
      </c>
      <c r="L56" s="378"/>
      <c r="M56" s="377">
        <v>22877</v>
      </c>
      <c r="N56" s="377">
        <v>3007</v>
      </c>
      <c r="O56" s="378"/>
      <c r="P56" s="378"/>
      <c r="Q56" s="378"/>
      <c r="R56" s="378"/>
      <c r="S56" s="378"/>
      <c r="T56" s="377">
        <v>4024</v>
      </c>
      <c r="U56" s="377">
        <v>802</v>
      </c>
      <c r="V56" s="377">
        <v>3343</v>
      </c>
      <c r="W56" s="377">
        <v>39692</v>
      </c>
      <c r="X56" s="377">
        <v>1245</v>
      </c>
      <c r="Y56" s="378"/>
      <c r="Z56" s="378"/>
      <c r="AA56" s="378"/>
      <c r="AB56" s="377">
        <v>332437</v>
      </c>
      <c r="AC56" s="377">
        <v>108101</v>
      </c>
      <c r="AD56" s="377">
        <v>8667</v>
      </c>
      <c r="AE56" s="30"/>
      <c r="AF56" s="30"/>
      <c r="AG56" s="30"/>
      <c r="AH56" s="312">
        <f t="shared" si="1"/>
        <v>9034</v>
      </c>
      <c r="AI56" s="312">
        <f t="shared" si="15"/>
        <v>27120</v>
      </c>
      <c r="AJ56" s="312">
        <f t="shared" si="17"/>
        <v>63909</v>
      </c>
      <c r="AK56" s="312">
        <f t="shared" si="2"/>
        <v>16562</v>
      </c>
      <c r="AL56" s="312">
        <f t="shared" si="3"/>
        <v>8175</v>
      </c>
      <c r="AM56" s="312">
        <f t="shared" si="4"/>
        <v>2357</v>
      </c>
      <c r="AN56" s="312">
        <f t="shared" si="5"/>
        <v>22877</v>
      </c>
      <c r="AO56" s="312">
        <f t="shared" si="6"/>
        <v>3007</v>
      </c>
      <c r="AP56" s="312">
        <f t="shared" si="7"/>
        <v>4024</v>
      </c>
      <c r="AQ56" s="312">
        <f t="shared" si="8"/>
        <v>802</v>
      </c>
      <c r="AR56" s="312">
        <f t="shared" si="9"/>
        <v>3343</v>
      </c>
      <c r="AS56" s="312">
        <f t="shared" si="10"/>
        <v>39692</v>
      </c>
      <c r="AT56" s="312">
        <f t="shared" si="11"/>
        <v>1245</v>
      </c>
      <c r="AU56" s="312">
        <f t="shared" si="12"/>
        <v>332437</v>
      </c>
      <c r="AV56" s="312">
        <f t="shared" si="13"/>
        <v>108101</v>
      </c>
      <c r="AW56" s="312">
        <f t="shared" si="14"/>
        <v>8667</v>
      </c>
    </row>
    <row r="57" spans="1:49" x14ac:dyDescent="0.25">
      <c r="A57" s="79">
        <v>2014</v>
      </c>
      <c r="B57" s="80" t="s">
        <v>49</v>
      </c>
      <c r="C57" s="377">
        <v>2786</v>
      </c>
      <c r="D57" s="377">
        <v>8975</v>
      </c>
      <c r="E57" s="378"/>
      <c r="F57" s="377">
        <v>22707</v>
      </c>
      <c r="G57" s="377">
        <v>5418</v>
      </c>
      <c r="H57" s="377">
        <v>2950</v>
      </c>
      <c r="I57" s="378"/>
      <c r="J57" s="378"/>
      <c r="K57" s="377">
        <v>984</v>
      </c>
      <c r="L57" s="378"/>
      <c r="M57" s="377">
        <v>7499</v>
      </c>
      <c r="N57" s="377">
        <v>896</v>
      </c>
      <c r="O57" s="378"/>
      <c r="P57" s="378"/>
      <c r="Q57" s="378"/>
      <c r="R57" s="378"/>
      <c r="S57" s="378"/>
      <c r="T57" s="377">
        <v>1506</v>
      </c>
      <c r="U57" s="377">
        <v>266</v>
      </c>
      <c r="V57" s="377">
        <v>1202</v>
      </c>
      <c r="W57" s="377">
        <v>14216</v>
      </c>
      <c r="X57" s="377">
        <v>565</v>
      </c>
      <c r="Y57" s="378"/>
      <c r="Z57" s="378"/>
      <c r="AA57" s="378"/>
      <c r="AB57" s="377">
        <v>111640</v>
      </c>
      <c r="AC57" s="377">
        <v>37121</v>
      </c>
      <c r="AD57" s="377">
        <v>3125</v>
      </c>
      <c r="AH57" s="312">
        <f t="shared" si="1"/>
        <v>2786</v>
      </c>
      <c r="AI57" s="312">
        <f t="shared" si="15"/>
        <v>8975</v>
      </c>
      <c r="AJ57" s="312">
        <f t="shared" si="17"/>
        <v>22707</v>
      </c>
      <c r="AK57" s="312">
        <f t="shared" si="2"/>
        <v>5418</v>
      </c>
      <c r="AL57" s="312">
        <f t="shared" si="3"/>
        <v>2950</v>
      </c>
      <c r="AM57" s="312">
        <f t="shared" si="4"/>
        <v>984</v>
      </c>
      <c r="AN57" s="312">
        <f t="shared" si="5"/>
        <v>7499</v>
      </c>
      <c r="AO57" s="312">
        <f t="shared" si="6"/>
        <v>896</v>
      </c>
      <c r="AP57" s="312">
        <f t="shared" si="7"/>
        <v>1506</v>
      </c>
      <c r="AQ57" s="312">
        <f>Q57+R57+S57+U57</f>
        <v>266</v>
      </c>
      <c r="AR57" s="312">
        <f t="shared" si="9"/>
        <v>1202</v>
      </c>
      <c r="AS57" s="312">
        <f t="shared" si="10"/>
        <v>14216</v>
      </c>
      <c r="AT57" s="312">
        <f t="shared" si="11"/>
        <v>565</v>
      </c>
      <c r="AU57" s="312">
        <f t="shared" si="12"/>
        <v>111640</v>
      </c>
      <c r="AV57" s="312">
        <f t="shared" si="13"/>
        <v>37121</v>
      </c>
      <c r="AW57" s="312">
        <f t="shared" si="14"/>
        <v>3125</v>
      </c>
    </row>
    <row r="58" spans="1:49" x14ac:dyDescent="0.25">
      <c r="A58" s="309">
        <v>2015</v>
      </c>
      <c r="B58" s="309" t="s">
        <v>43</v>
      </c>
      <c r="C58" s="391">
        <v>11206</v>
      </c>
      <c r="D58" s="391">
        <v>41101</v>
      </c>
      <c r="E58" s="318"/>
      <c r="F58" s="391">
        <v>83062</v>
      </c>
      <c r="G58" s="239">
        <v>21532</v>
      </c>
      <c r="H58" s="239">
        <v>11674</v>
      </c>
      <c r="I58" s="371"/>
      <c r="J58" s="371"/>
      <c r="K58" s="239">
        <v>3305</v>
      </c>
      <c r="L58" s="371"/>
      <c r="M58" s="391">
        <v>32965</v>
      </c>
      <c r="N58" s="391">
        <v>4244</v>
      </c>
      <c r="O58" s="371"/>
      <c r="P58" s="371"/>
      <c r="Q58" s="371"/>
      <c r="R58" s="371"/>
      <c r="S58" s="371"/>
      <c r="T58" s="392">
        <v>5576</v>
      </c>
      <c r="U58" s="392">
        <v>1740</v>
      </c>
      <c r="V58" s="391">
        <v>5614</v>
      </c>
      <c r="W58" s="392">
        <v>50040</v>
      </c>
      <c r="X58" s="391">
        <v>1147</v>
      </c>
      <c r="Y58" s="371"/>
      <c r="Z58" s="371"/>
      <c r="AA58" s="371"/>
      <c r="AB58" s="392">
        <v>459228</v>
      </c>
      <c r="AC58" s="392">
        <v>148824</v>
      </c>
      <c r="AD58" s="391">
        <v>12089</v>
      </c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</row>
    <row r="59" spans="1:49" x14ac:dyDescent="0.25">
      <c r="A59" s="309">
        <v>2015</v>
      </c>
      <c r="B59" s="309" t="s">
        <v>44</v>
      </c>
      <c r="C59" s="391">
        <v>11004</v>
      </c>
      <c r="D59" s="391">
        <v>42505</v>
      </c>
      <c r="E59" s="371"/>
      <c r="F59" s="391">
        <v>97615</v>
      </c>
      <c r="G59" s="239">
        <v>23207</v>
      </c>
      <c r="H59" s="239">
        <v>12867</v>
      </c>
      <c r="I59" s="371"/>
      <c r="J59" s="371"/>
      <c r="K59" s="239">
        <v>3608</v>
      </c>
      <c r="L59" s="371"/>
      <c r="M59" s="391">
        <v>37965</v>
      </c>
      <c r="N59" s="391">
        <v>4636</v>
      </c>
      <c r="O59" s="371"/>
      <c r="P59" s="371"/>
      <c r="Q59" s="371"/>
      <c r="R59" s="371"/>
      <c r="S59" s="371"/>
      <c r="T59" s="392">
        <v>5647</v>
      </c>
      <c r="U59" s="392">
        <v>1459</v>
      </c>
      <c r="V59" s="391">
        <v>5123</v>
      </c>
      <c r="W59" s="392">
        <v>67697</v>
      </c>
      <c r="X59" s="391">
        <v>2498</v>
      </c>
      <c r="Y59" s="371"/>
      <c r="Z59" s="371"/>
      <c r="AA59" s="371"/>
      <c r="AB59" s="392">
        <v>500596</v>
      </c>
      <c r="AC59" s="392">
        <v>163685</v>
      </c>
      <c r="AD59" s="391">
        <v>11862</v>
      </c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</row>
    <row r="60" spans="1:49" x14ac:dyDescent="0.25">
      <c r="A60" s="309">
        <v>2015</v>
      </c>
      <c r="B60" s="309" t="s">
        <v>45</v>
      </c>
      <c r="C60" s="391">
        <v>15026</v>
      </c>
      <c r="D60" s="391">
        <v>51802</v>
      </c>
      <c r="E60" s="371"/>
      <c r="F60" s="391">
        <v>115862</v>
      </c>
      <c r="G60" s="239">
        <v>28560</v>
      </c>
      <c r="H60" s="239">
        <v>17770</v>
      </c>
      <c r="I60" s="371"/>
      <c r="J60" s="371"/>
      <c r="K60" s="239">
        <v>4614</v>
      </c>
      <c r="L60" s="371"/>
      <c r="M60" s="391">
        <v>39139</v>
      </c>
      <c r="N60" s="391">
        <v>5257</v>
      </c>
      <c r="O60" s="371"/>
      <c r="P60" s="371"/>
      <c r="Q60" s="371"/>
      <c r="R60" s="371"/>
      <c r="S60" s="371"/>
      <c r="T60" s="392">
        <v>7451</v>
      </c>
      <c r="U60" s="392">
        <v>2339</v>
      </c>
      <c r="V60" s="391">
        <v>5921</v>
      </c>
      <c r="W60" s="392">
        <v>61568</v>
      </c>
      <c r="X60" s="391">
        <v>2072</v>
      </c>
      <c r="Y60" s="371"/>
      <c r="Z60" s="371"/>
      <c r="AA60" s="371"/>
      <c r="AB60" s="392">
        <v>592712</v>
      </c>
      <c r="AC60" s="392">
        <v>196833</v>
      </c>
      <c r="AD60" s="391">
        <v>14290</v>
      </c>
    </row>
    <row r="61" spans="1:49" x14ac:dyDescent="0.25">
      <c r="A61" s="309">
        <v>2015</v>
      </c>
      <c r="B61" s="309" t="s">
        <v>46</v>
      </c>
      <c r="C61" s="391">
        <v>7670</v>
      </c>
      <c r="D61" s="391">
        <v>34341</v>
      </c>
      <c r="E61" s="371"/>
      <c r="F61" s="391">
        <v>63326</v>
      </c>
      <c r="G61" s="239">
        <v>14528</v>
      </c>
      <c r="H61" s="239">
        <v>7781</v>
      </c>
      <c r="I61" s="371"/>
      <c r="J61" s="371"/>
      <c r="K61" s="239">
        <v>2799</v>
      </c>
      <c r="L61" s="371"/>
      <c r="M61" s="391">
        <v>23513</v>
      </c>
      <c r="N61" s="391">
        <v>3183</v>
      </c>
      <c r="O61" s="371"/>
      <c r="P61" s="371"/>
      <c r="Q61" s="371"/>
      <c r="R61" s="371"/>
      <c r="S61" s="371"/>
      <c r="T61" s="392">
        <v>3880</v>
      </c>
      <c r="U61" s="392">
        <v>1265</v>
      </c>
      <c r="V61" s="391">
        <v>4239</v>
      </c>
      <c r="W61" s="392">
        <v>37755</v>
      </c>
      <c r="X61" s="391">
        <v>766</v>
      </c>
      <c r="Y61" s="371"/>
      <c r="Z61" s="371"/>
      <c r="AA61" s="371"/>
      <c r="AB61" s="392">
        <v>424557</v>
      </c>
      <c r="AC61" s="392">
        <v>113152</v>
      </c>
      <c r="AD61" s="391">
        <v>8416</v>
      </c>
    </row>
    <row r="62" spans="1:49" x14ac:dyDescent="0.25">
      <c r="A62" s="309">
        <v>2015</v>
      </c>
      <c r="B62" s="309" t="s">
        <v>47</v>
      </c>
      <c r="C62" s="391">
        <v>5415</v>
      </c>
      <c r="D62" s="391">
        <v>20470</v>
      </c>
      <c r="E62" s="371"/>
      <c r="F62" s="391">
        <v>51105</v>
      </c>
      <c r="G62" s="239">
        <v>11697</v>
      </c>
      <c r="H62" s="239">
        <v>8035</v>
      </c>
      <c r="I62" s="371"/>
      <c r="J62" s="371"/>
      <c r="K62" s="239">
        <v>1531</v>
      </c>
      <c r="L62" s="371"/>
      <c r="M62" s="391">
        <v>18168</v>
      </c>
      <c r="N62" s="391">
        <v>2595</v>
      </c>
      <c r="O62" s="371"/>
      <c r="P62" s="371"/>
      <c r="Q62" s="371"/>
      <c r="R62" s="371"/>
      <c r="S62" s="371"/>
      <c r="T62" s="392">
        <v>2598</v>
      </c>
      <c r="U62" s="392">
        <v>690</v>
      </c>
      <c r="V62" s="391">
        <v>2707</v>
      </c>
      <c r="W62" s="392">
        <v>35023</v>
      </c>
      <c r="X62" s="391">
        <v>590</v>
      </c>
      <c r="Y62" s="371"/>
      <c r="Z62" s="371"/>
      <c r="AA62" s="371"/>
      <c r="AB62" s="392">
        <v>253063</v>
      </c>
      <c r="AC62" s="392">
        <v>83222</v>
      </c>
      <c r="AD62" s="391">
        <v>5967</v>
      </c>
    </row>
    <row r="63" spans="1:49" x14ac:dyDescent="0.25">
      <c r="A63" s="309">
        <v>2015</v>
      </c>
      <c r="B63" s="309" t="s">
        <v>48</v>
      </c>
      <c r="C63" s="391">
        <v>9218</v>
      </c>
      <c r="D63" s="391">
        <v>27043</v>
      </c>
      <c r="E63" s="371"/>
      <c r="F63" s="391">
        <v>63668</v>
      </c>
      <c r="G63" s="239">
        <v>16183</v>
      </c>
      <c r="H63" s="239">
        <v>8215</v>
      </c>
      <c r="I63" s="371"/>
      <c r="J63" s="371"/>
      <c r="K63" s="239">
        <v>2369</v>
      </c>
      <c r="L63" s="371"/>
      <c r="M63" s="391">
        <v>23481</v>
      </c>
      <c r="N63" s="391">
        <v>3028</v>
      </c>
      <c r="O63" s="371"/>
      <c r="P63" s="371"/>
      <c r="Q63" s="371"/>
      <c r="R63" s="371"/>
      <c r="S63" s="371"/>
      <c r="T63" s="392">
        <v>4108</v>
      </c>
      <c r="U63" s="392">
        <v>1163</v>
      </c>
      <c r="V63" s="391">
        <v>3376</v>
      </c>
      <c r="W63" s="392">
        <v>38194</v>
      </c>
      <c r="X63" s="391">
        <v>1329</v>
      </c>
      <c r="Y63" s="371"/>
      <c r="Z63" s="371"/>
      <c r="AA63" s="371"/>
      <c r="AB63" s="392">
        <v>332242</v>
      </c>
      <c r="AC63" s="392">
        <v>108241</v>
      </c>
      <c r="AD63" s="391">
        <v>8683</v>
      </c>
    </row>
    <row r="64" spans="1:49" x14ac:dyDescent="0.25">
      <c r="A64" s="309">
        <v>2015</v>
      </c>
      <c r="B64" s="309" t="s">
        <v>49</v>
      </c>
      <c r="C64" s="391">
        <v>3056</v>
      </c>
      <c r="D64" s="391">
        <v>9813</v>
      </c>
      <c r="E64" s="371"/>
      <c r="F64" s="391">
        <v>23915</v>
      </c>
      <c r="G64" s="239">
        <v>5735</v>
      </c>
      <c r="H64" s="239">
        <v>3043</v>
      </c>
      <c r="I64" s="371"/>
      <c r="J64" s="371"/>
      <c r="K64" s="239">
        <v>1013</v>
      </c>
      <c r="L64" s="371"/>
      <c r="M64" s="391">
        <v>8117</v>
      </c>
      <c r="N64" s="391">
        <v>953</v>
      </c>
      <c r="O64" s="371"/>
      <c r="P64" s="371"/>
      <c r="Q64" s="371"/>
      <c r="R64" s="371"/>
      <c r="S64" s="371"/>
      <c r="T64" s="392">
        <v>1599</v>
      </c>
      <c r="U64" s="392">
        <v>331</v>
      </c>
      <c r="V64" s="391">
        <v>1296</v>
      </c>
      <c r="W64" s="392">
        <v>13357</v>
      </c>
      <c r="X64" s="391">
        <v>560</v>
      </c>
      <c r="Y64" s="371"/>
      <c r="Z64" s="371"/>
      <c r="AA64" s="371"/>
      <c r="AB64" s="392">
        <v>117964</v>
      </c>
      <c r="AC64" s="392">
        <v>39595</v>
      </c>
      <c r="AD64" s="391">
        <v>3334</v>
      </c>
    </row>
    <row r="65" spans="1:44" x14ac:dyDescent="0.25">
      <c r="A65" s="79"/>
      <c r="B65" s="80"/>
      <c r="C65" s="79"/>
      <c r="D65" s="79"/>
      <c r="E65" s="347"/>
      <c r="F65" s="79"/>
      <c r="G65" s="347"/>
      <c r="H65" s="79"/>
      <c r="I65" s="347"/>
      <c r="J65" s="79"/>
      <c r="K65" s="79"/>
      <c r="L65" s="79"/>
      <c r="M65" s="79"/>
      <c r="N65" s="79"/>
      <c r="O65" s="347"/>
      <c r="P65" s="347"/>
      <c r="Q65" s="347"/>
    </row>
    <row r="66" spans="1:44" x14ac:dyDescent="0.25">
      <c r="A66" s="79"/>
      <c r="B66" s="80"/>
      <c r="C66" s="79"/>
      <c r="D66" s="79"/>
      <c r="E66" s="347"/>
      <c r="F66" s="79"/>
      <c r="G66" s="347"/>
      <c r="H66" s="79"/>
      <c r="I66" s="347"/>
      <c r="J66" s="79"/>
      <c r="K66" s="79"/>
      <c r="L66" s="79"/>
      <c r="M66" s="79"/>
      <c r="N66" s="79"/>
      <c r="O66" s="347"/>
      <c r="P66" s="347"/>
      <c r="Q66" s="347"/>
    </row>
    <row r="67" spans="1:44" ht="16.5" x14ac:dyDescent="0.3">
      <c r="A67" s="296" t="s">
        <v>67</v>
      </c>
      <c r="I67" s="1"/>
      <c r="J67" s="1"/>
      <c r="K67" s="1"/>
      <c r="L67" s="1"/>
      <c r="M67" s="1"/>
      <c r="N67" s="1"/>
      <c r="O67" s="1"/>
      <c r="P67" s="1"/>
    </row>
    <row r="68" spans="1:44" ht="16.5" x14ac:dyDescent="0.3">
      <c r="A68" s="295" t="s">
        <v>68</v>
      </c>
      <c r="B68" s="295" t="s">
        <v>69</v>
      </c>
      <c r="C68" s="324" t="s">
        <v>70</v>
      </c>
      <c r="I68" s="1"/>
      <c r="J68" s="1"/>
      <c r="K68" s="1"/>
      <c r="L68" s="1"/>
      <c r="M68" s="2"/>
      <c r="N68" s="2"/>
      <c r="O68" s="2"/>
      <c r="P68" s="2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</row>
    <row r="69" spans="1:44" ht="16.5" hidden="1" x14ac:dyDescent="0.3">
      <c r="A69" s="295">
        <v>2009</v>
      </c>
      <c r="B69" s="295" t="s">
        <v>45</v>
      </c>
      <c r="C69" s="306">
        <v>120</v>
      </c>
      <c r="I69" s="1"/>
      <c r="J69" s="1"/>
      <c r="K69" s="1"/>
      <c r="L69" s="1"/>
      <c r="M69" s="2"/>
      <c r="N69" s="2"/>
      <c r="O69" s="2"/>
      <c r="P69" s="2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</row>
    <row r="70" spans="1:44" ht="16.5" hidden="1" x14ac:dyDescent="0.3">
      <c r="A70" s="295">
        <v>2009</v>
      </c>
      <c r="B70" s="295" t="s">
        <v>66</v>
      </c>
      <c r="C70" s="306">
        <v>17</v>
      </c>
      <c r="I70" s="1"/>
      <c r="J70" s="1"/>
      <c r="K70" s="1"/>
      <c r="L70" s="1"/>
      <c r="M70" s="2"/>
      <c r="N70" s="2"/>
      <c r="O70" s="2"/>
      <c r="P70" s="2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</row>
    <row r="71" spans="1:44" ht="16.5" hidden="1" x14ac:dyDescent="0.3">
      <c r="A71" s="295">
        <v>2009</v>
      </c>
      <c r="B71" s="295" t="s">
        <v>48</v>
      </c>
      <c r="C71" s="306">
        <v>56</v>
      </c>
      <c r="I71" s="1"/>
      <c r="J71" s="1"/>
      <c r="K71" s="1"/>
      <c r="L71" s="1"/>
      <c r="M71" s="2"/>
      <c r="N71" s="2"/>
      <c r="O71" s="2"/>
      <c r="P71" s="2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</row>
    <row r="72" spans="1:44" ht="16.5" hidden="1" x14ac:dyDescent="0.3">
      <c r="A72" s="295">
        <v>2009</v>
      </c>
      <c r="B72" s="295" t="s">
        <v>43</v>
      </c>
      <c r="C72" s="306">
        <v>77</v>
      </c>
      <c r="I72" s="1"/>
      <c r="J72" s="1"/>
      <c r="K72" s="1"/>
      <c r="L72" s="1"/>
      <c r="M72" s="2"/>
      <c r="N72" s="2"/>
      <c r="O72" s="2"/>
      <c r="P72" s="2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</row>
    <row r="73" spans="1:44" ht="16.5" hidden="1" x14ac:dyDescent="0.3">
      <c r="A73" s="295">
        <v>2009</v>
      </c>
      <c r="B73" s="295" t="s">
        <v>47</v>
      </c>
      <c r="C73" s="306">
        <v>52</v>
      </c>
      <c r="I73" s="1"/>
      <c r="J73" s="1"/>
      <c r="K73" s="1"/>
      <c r="L73" s="1"/>
      <c r="M73" s="2"/>
      <c r="N73" s="2"/>
      <c r="O73" s="2"/>
      <c r="P73" s="2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</row>
    <row r="74" spans="1:44" ht="16.5" hidden="1" x14ac:dyDescent="0.3">
      <c r="A74" s="295">
        <v>2009</v>
      </c>
      <c r="B74" s="295" t="s">
        <v>44</v>
      </c>
      <c r="C74" s="306">
        <v>94</v>
      </c>
      <c r="I74" s="1"/>
      <c r="J74" s="1"/>
      <c r="K74" s="1"/>
      <c r="L74" s="1"/>
      <c r="M74" s="2"/>
      <c r="N74" s="2"/>
      <c r="O74" s="2"/>
      <c r="P74" s="2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</row>
    <row r="75" spans="1:44" ht="16.5" hidden="1" x14ac:dyDescent="0.3">
      <c r="A75" s="295">
        <v>2009</v>
      </c>
      <c r="B75" s="295" t="s">
        <v>46</v>
      </c>
      <c r="C75" s="306">
        <v>70</v>
      </c>
      <c r="I75" s="1"/>
      <c r="J75" s="1"/>
      <c r="K75" s="1"/>
      <c r="L75" s="1"/>
      <c r="M75" s="2"/>
      <c r="N75" s="2"/>
      <c r="O75" s="2"/>
      <c r="P75" s="2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</row>
    <row r="76" spans="1:44" ht="16.5" hidden="1" x14ac:dyDescent="0.3">
      <c r="A76" s="295">
        <v>2009</v>
      </c>
      <c r="B76" s="295" t="s">
        <v>65</v>
      </c>
      <c r="C76" s="306">
        <v>486</v>
      </c>
      <c r="I76" s="1"/>
      <c r="J76" s="1"/>
      <c r="K76" s="1"/>
      <c r="L76" s="1"/>
      <c r="M76" s="2"/>
      <c r="N76" s="2"/>
      <c r="O76" s="2"/>
      <c r="P76" s="2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</row>
    <row r="77" spans="1:44" ht="16.5" hidden="1" x14ac:dyDescent="0.3">
      <c r="A77" s="295">
        <v>2010</v>
      </c>
      <c r="B77" s="295" t="s">
        <v>45</v>
      </c>
      <c r="C77" s="306">
        <v>121</v>
      </c>
      <c r="I77" s="1"/>
      <c r="J77" s="1"/>
      <c r="K77" s="1"/>
      <c r="L77" s="1"/>
      <c r="M77" s="2"/>
      <c r="N77" s="2"/>
      <c r="O77" s="2"/>
      <c r="P77" s="2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</row>
    <row r="78" spans="1:44" ht="16.5" hidden="1" x14ac:dyDescent="0.3">
      <c r="A78" s="295">
        <v>2010</v>
      </c>
      <c r="B78" s="295" t="s">
        <v>66</v>
      </c>
      <c r="C78" s="306">
        <v>17</v>
      </c>
      <c r="I78" s="1"/>
      <c r="J78" s="1"/>
      <c r="K78" s="1"/>
      <c r="L78" s="1"/>
      <c r="M78" s="2"/>
      <c r="N78" s="2"/>
      <c r="O78" s="2"/>
      <c r="P78" s="2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</row>
    <row r="79" spans="1:44" ht="16.5" hidden="1" x14ac:dyDescent="0.3">
      <c r="A79" s="295">
        <v>2010</v>
      </c>
      <c r="B79" s="295" t="s">
        <v>48</v>
      </c>
      <c r="C79" s="306">
        <v>55</v>
      </c>
      <c r="I79" s="1"/>
      <c r="J79" s="1"/>
      <c r="K79" s="1"/>
      <c r="L79" s="1"/>
      <c r="M79" s="2"/>
      <c r="N79" s="2"/>
      <c r="O79" s="2"/>
      <c r="P79" s="2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</row>
    <row r="80" spans="1:44" ht="16.5" hidden="1" x14ac:dyDescent="0.3">
      <c r="A80" s="295">
        <v>2010</v>
      </c>
      <c r="B80" s="295" t="s">
        <v>43</v>
      </c>
      <c r="C80" s="306">
        <v>77</v>
      </c>
      <c r="I80" s="1"/>
      <c r="J80" s="1"/>
      <c r="K80" s="1"/>
      <c r="L80" s="1"/>
      <c r="M80" s="2"/>
      <c r="N80" s="2"/>
      <c r="O80" s="2"/>
      <c r="P80" s="2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</row>
    <row r="81" spans="1:44" ht="16.5" hidden="1" x14ac:dyDescent="0.3">
      <c r="A81" s="295">
        <v>2010</v>
      </c>
      <c r="B81" s="295" t="s">
        <v>47</v>
      </c>
      <c r="C81" s="306">
        <v>52</v>
      </c>
      <c r="I81" s="1"/>
      <c r="J81" s="1"/>
      <c r="K81" s="1"/>
      <c r="L81" s="1"/>
      <c r="M81" s="2"/>
      <c r="N81" s="2"/>
      <c r="O81" s="2"/>
      <c r="P81" s="2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</row>
    <row r="82" spans="1:44" ht="16.5" hidden="1" x14ac:dyDescent="0.3">
      <c r="A82" s="295">
        <v>2010</v>
      </c>
      <c r="B82" s="295" t="s">
        <v>44</v>
      </c>
      <c r="C82" s="306">
        <v>93</v>
      </c>
      <c r="I82" s="1"/>
      <c r="J82" s="1"/>
      <c r="K82" s="1"/>
      <c r="L82" s="1"/>
      <c r="M82" s="2"/>
      <c r="N82" s="2"/>
      <c r="O82" s="2"/>
      <c r="P82" s="2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</row>
    <row r="83" spans="1:44" ht="16.5" hidden="1" x14ac:dyDescent="0.3">
      <c r="A83" s="295">
        <v>2010</v>
      </c>
      <c r="B83" s="295" t="s">
        <v>46</v>
      </c>
      <c r="C83" s="306">
        <v>70</v>
      </c>
      <c r="I83" s="1"/>
      <c r="J83" s="1"/>
      <c r="K83" s="1"/>
      <c r="L83" s="1"/>
      <c r="M83" s="2"/>
      <c r="N83" s="2"/>
      <c r="O83" s="2"/>
      <c r="P83" s="2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</row>
    <row r="84" spans="1:44" ht="16.5" hidden="1" x14ac:dyDescent="0.3">
      <c r="A84" s="295">
        <v>2010</v>
      </c>
      <c r="B84" s="295" t="s">
        <v>65</v>
      </c>
      <c r="C84" s="306">
        <v>485</v>
      </c>
      <c r="I84" s="1"/>
      <c r="J84" s="1"/>
      <c r="K84" s="1"/>
      <c r="L84" s="1"/>
      <c r="M84" s="2"/>
      <c r="N84" s="2"/>
      <c r="O84" s="2"/>
      <c r="P84" s="2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</row>
    <row r="85" spans="1:44" ht="16.5" hidden="1" x14ac:dyDescent="0.3">
      <c r="A85" s="295">
        <v>2011</v>
      </c>
      <c r="B85" s="295" t="s">
        <v>45</v>
      </c>
      <c r="C85" s="306">
        <v>121</v>
      </c>
      <c r="I85" s="1"/>
      <c r="J85" s="1"/>
      <c r="K85" s="1"/>
      <c r="L85" s="1"/>
      <c r="M85" s="2"/>
      <c r="N85" s="2"/>
      <c r="O85" s="2"/>
      <c r="P85" s="2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</row>
    <row r="86" spans="1:44" ht="16.5" hidden="1" x14ac:dyDescent="0.3">
      <c r="A86" s="295">
        <v>2011</v>
      </c>
      <c r="B86" s="295" t="s">
        <v>49</v>
      </c>
      <c r="C86" s="306">
        <v>17</v>
      </c>
      <c r="I86" s="1"/>
      <c r="J86" s="1"/>
      <c r="K86" s="1"/>
      <c r="L86" s="1"/>
      <c r="M86" s="2"/>
      <c r="N86" s="2"/>
      <c r="O86" s="2"/>
      <c r="P86" s="2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</row>
    <row r="87" spans="1:44" ht="16.5" hidden="1" x14ac:dyDescent="0.3">
      <c r="A87" s="295">
        <v>2011</v>
      </c>
      <c r="B87" s="295" t="s">
        <v>48</v>
      </c>
      <c r="C87" s="306">
        <v>55</v>
      </c>
      <c r="I87" s="1"/>
      <c r="J87" s="1"/>
      <c r="K87" s="1"/>
      <c r="L87" s="1"/>
      <c r="M87" s="2"/>
      <c r="N87" s="2"/>
      <c r="O87" s="2"/>
      <c r="P87" s="2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</row>
    <row r="88" spans="1:44" ht="16.5" hidden="1" x14ac:dyDescent="0.3">
      <c r="A88" s="295">
        <v>2011</v>
      </c>
      <c r="B88" s="295" t="s">
        <v>43</v>
      </c>
      <c r="C88" s="306">
        <v>77</v>
      </c>
      <c r="I88" s="1"/>
      <c r="J88" s="1"/>
      <c r="K88" s="1"/>
      <c r="L88" s="1"/>
      <c r="M88" s="2"/>
      <c r="N88" s="2"/>
      <c r="O88" s="2"/>
      <c r="P88" s="2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</row>
    <row r="89" spans="1:44" ht="16.5" hidden="1" x14ac:dyDescent="0.3">
      <c r="A89" s="295">
        <v>2011</v>
      </c>
      <c r="B89" s="295" t="s">
        <v>46</v>
      </c>
      <c r="C89" s="306">
        <v>68</v>
      </c>
      <c r="I89" s="1"/>
      <c r="J89" s="1"/>
      <c r="K89" s="1"/>
      <c r="L89" s="1"/>
      <c r="M89" s="2"/>
      <c r="N89" s="2"/>
      <c r="O89" s="2"/>
      <c r="P89" s="2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</row>
    <row r="90" spans="1:44" ht="16.5" hidden="1" x14ac:dyDescent="0.3">
      <c r="A90" s="295">
        <v>2011</v>
      </c>
      <c r="B90" s="295" t="s">
        <v>47</v>
      </c>
      <c r="C90" s="306">
        <v>51</v>
      </c>
      <c r="I90" s="1"/>
      <c r="J90" s="1"/>
      <c r="K90" s="1"/>
      <c r="L90" s="1"/>
      <c r="M90" s="2"/>
      <c r="N90" s="2"/>
      <c r="O90" s="2"/>
      <c r="P90" s="2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</row>
    <row r="91" spans="1:44" ht="16.5" hidden="1" x14ac:dyDescent="0.3">
      <c r="A91" s="295">
        <v>2011</v>
      </c>
      <c r="B91" s="295" t="s">
        <v>44</v>
      </c>
      <c r="C91" s="306">
        <v>92</v>
      </c>
      <c r="I91" s="1"/>
      <c r="J91" s="1"/>
      <c r="K91" s="1"/>
      <c r="L91" s="1"/>
      <c r="M91" s="2"/>
      <c r="N91" s="2"/>
      <c r="O91" s="2"/>
      <c r="P91" s="2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</row>
    <row r="92" spans="1:44" ht="16.5" hidden="1" x14ac:dyDescent="0.3">
      <c r="A92" s="295">
        <v>2011</v>
      </c>
      <c r="B92" s="295" t="s">
        <v>65</v>
      </c>
      <c r="C92" s="306">
        <v>481</v>
      </c>
      <c r="I92" s="1"/>
      <c r="J92" s="1"/>
      <c r="K92" s="1"/>
      <c r="L92" s="1"/>
      <c r="M92" s="2"/>
      <c r="N92" s="2"/>
      <c r="O92" s="2"/>
      <c r="P92" s="2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</row>
    <row r="93" spans="1:44" ht="16.5" hidden="1" x14ac:dyDescent="0.3">
      <c r="A93" s="295">
        <v>2012</v>
      </c>
      <c r="B93" s="295" t="s">
        <v>45</v>
      </c>
      <c r="C93" s="306">
        <v>119</v>
      </c>
      <c r="I93" s="1"/>
      <c r="J93" s="1"/>
      <c r="K93" s="1"/>
      <c r="L93" s="1"/>
      <c r="M93" s="2"/>
      <c r="N93" s="2"/>
      <c r="O93" s="2"/>
      <c r="P93" s="2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</row>
    <row r="94" spans="1:44" ht="16.5" hidden="1" x14ac:dyDescent="0.3">
      <c r="A94" s="295">
        <v>2012</v>
      </c>
      <c r="B94" s="295" t="s">
        <v>49</v>
      </c>
      <c r="C94" s="306">
        <v>17</v>
      </c>
      <c r="I94" s="1"/>
      <c r="J94" s="1"/>
      <c r="K94" s="1"/>
      <c r="L94" s="1"/>
      <c r="M94" s="2"/>
      <c r="N94" s="2"/>
      <c r="O94" s="2"/>
      <c r="P94" s="2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</row>
    <row r="95" spans="1:44" ht="16.5" hidden="1" x14ac:dyDescent="0.3">
      <c r="A95" s="295">
        <v>2012</v>
      </c>
      <c r="B95" s="295" t="s">
        <v>48</v>
      </c>
      <c r="C95" s="306">
        <v>55</v>
      </c>
      <c r="I95" s="1"/>
      <c r="J95" s="1"/>
      <c r="K95" s="1"/>
      <c r="L95" s="1"/>
      <c r="M95" s="2"/>
      <c r="N95" s="2"/>
      <c r="O95" s="2"/>
      <c r="P95" s="2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</row>
    <row r="96" spans="1:44" ht="16.5" hidden="1" x14ac:dyDescent="0.3">
      <c r="A96" s="295">
        <v>2012</v>
      </c>
      <c r="B96" s="295" t="s">
        <v>43</v>
      </c>
      <c r="C96" s="306">
        <v>77</v>
      </c>
      <c r="I96" s="1"/>
      <c r="J96" s="1"/>
      <c r="K96" s="1"/>
      <c r="L96" s="1"/>
      <c r="M96" s="2"/>
      <c r="N96" s="2"/>
      <c r="O96" s="2"/>
      <c r="P96" s="2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</row>
    <row r="97" spans="1:44" ht="16.5" hidden="1" x14ac:dyDescent="0.3">
      <c r="A97" s="295">
        <v>2012</v>
      </c>
      <c r="B97" s="295" t="s">
        <v>46</v>
      </c>
      <c r="C97" s="306">
        <v>67</v>
      </c>
      <c r="I97" s="1"/>
      <c r="J97" s="1"/>
      <c r="K97" s="1"/>
      <c r="L97" s="1"/>
      <c r="M97" s="2"/>
      <c r="N97" s="2"/>
      <c r="O97" s="2"/>
      <c r="P97" s="2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</row>
    <row r="98" spans="1:44" ht="16.5" hidden="1" x14ac:dyDescent="0.3">
      <c r="A98" s="295">
        <v>2012</v>
      </c>
      <c r="B98" s="295" t="s">
        <v>47</v>
      </c>
      <c r="C98" s="306">
        <v>48</v>
      </c>
      <c r="I98" s="1"/>
      <c r="J98" s="1"/>
      <c r="K98" s="1"/>
      <c r="L98" s="1"/>
      <c r="M98" s="2"/>
      <c r="N98" s="2"/>
      <c r="O98" s="2"/>
      <c r="P98" s="2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</row>
    <row r="99" spans="1:44" ht="16.5" hidden="1" x14ac:dyDescent="0.3">
      <c r="A99" s="295">
        <v>2012</v>
      </c>
      <c r="B99" s="295" t="s">
        <v>44</v>
      </c>
      <c r="C99" s="306">
        <v>91</v>
      </c>
      <c r="I99" s="1"/>
      <c r="J99" s="1"/>
      <c r="K99" s="1"/>
      <c r="L99" s="1"/>
      <c r="M99" s="2"/>
      <c r="N99" s="2"/>
      <c r="O99" s="2"/>
      <c r="P99" s="2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</row>
    <row r="100" spans="1:44" ht="16.5" hidden="1" x14ac:dyDescent="0.3">
      <c r="A100" s="295">
        <v>2012</v>
      </c>
      <c r="B100" s="295" t="s">
        <v>65</v>
      </c>
      <c r="C100" s="306">
        <v>474</v>
      </c>
      <c r="I100" s="1"/>
      <c r="J100" s="1"/>
      <c r="K100" s="1"/>
      <c r="L100" s="1"/>
      <c r="M100" s="2"/>
      <c r="N100" s="2"/>
      <c r="O100" s="2"/>
      <c r="P100" s="2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</row>
    <row r="101" spans="1:44" ht="16.5" hidden="1" x14ac:dyDescent="0.3">
      <c r="A101" s="295">
        <v>2013</v>
      </c>
      <c r="B101" s="295" t="s">
        <v>45</v>
      </c>
      <c r="C101" s="306">
        <v>118</v>
      </c>
      <c r="I101" s="1"/>
      <c r="J101" s="1"/>
      <c r="K101" s="1"/>
      <c r="L101" s="1"/>
      <c r="M101" s="2"/>
      <c r="N101" s="2"/>
      <c r="O101" s="2"/>
      <c r="P101" s="2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</row>
    <row r="102" spans="1:44" ht="16.5" hidden="1" x14ac:dyDescent="0.3">
      <c r="A102" s="295">
        <v>2013</v>
      </c>
      <c r="B102" s="295" t="s">
        <v>49</v>
      </c>
      <c r="C102" s="306">
        <v>17</v>
      </c>
      <c r="I102" s="1"/>
      <c r="J102" s="1"/>
      <c r="K102" s="1"/>
      <c r="L102" s="1"/>
      <c r="M102" s="2"/>
      <c r="N102" s="2"/>
      <c r="O102" s="2"/>
      <c r="P102" s="2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</row>
    <row r="103" spans="1:44" ht="16.5" hidden="1" x14ac:dyDescent="0.3">
      <c r="A103" s="295">
        <v>2013</v>
      </c>
      <c r="B103" s="295" t="s">
        <v>48</v>
      </c>
      <c r="C103" s="306">
        <v>55</v>
      </c>
      <c r="I103" s="1"/>
      <c r="J103" s="1"/>
      <c r="K103" s="1"/>
      <c r="L103" s="1"/>
      <c r="M103" s="2"/>
      <c r="N103" s="2"/>
      <c r="O103" s="2"/>
      <c r="P103" s="2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</row>
    <row r="104" spans="1:44" ht="16.5" hidden="1" x14ac:dyDescent="0.3">
      <c r="A104" s="295">
        <v>2013</v>
      </c>
      <c r="B104" s="295" t="s">
        <v>43</v>
      </c>
      <c r="C104" s="306">
        <v>77</v>
      </c>
      <c r="I104" s="1"/>
      <c r="J104" s="1"/>
      <c r="K104" s="1"/>
      <c r="L104" s="1"/>
      <c r="M104" s="2"/>
      <c r="N104" s="2"/>
      <c r="O104" s="2"/>
      <c r="P104" s="2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</row>
    <row r="105" spans="1:44" ht="16.5" hidden="1" x14ac:dyDescent="0.3">
      <c r="A105" s="295">
        <v>2013</v>
      </c>
      <c r="B105" s="295" t="s">
        <v>46</v>
      </c>
      <c r="C105" s="306">
        <v>67</v>
      </c>
      <c r="I105" s="1"/>
      <c r="J105" s="1"/>
      <c r="K105" s="1"/>
      <c r="L105" s="1"/>
      <c r="M105" s="2"/>
      <c r="N105" s="2"/>
      <c r="O105" s="2"/>
      <c r="P105" s="2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</row>
    <row r="106" spans="1:44" ht="16.5" hidden="1" x14ac:dyDescent="0.3">
      <c r="A106" s="295">
        <v>2013</v>
      </c>
      <c r="B106" s="295" t="s">
        <v>47</v>
      </c>
      <c r="C106" s="306">
        <v>48</v>
      </c>
      <c r="I106" s="1"/>
      <c r="J106" s="1"/>
      <c r="K106" s="1"/>
      <c r="L106" s="1"/>
      <c r="M106" s="2"/>
      <c r="N106" s="2"/>
      <c r="O106" s="2"/>
      <c r="P106" s="2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</row>
    <row r="107" spans="1:44" ht="16.5" hidden="1" x14ac:dyDescent="0.3">
      <c r="A107" s="295">
        <v>2013</v>
      </c>
      <c r="B107" s="295" t="s">
        <v>44</v>
      </c>
      <c r="C107" s="306">
        <v>89</v>
      </c>
      <c r="I107" s="1"/>
      <c r="J107" s="1"/>
      <c r="K107" s="1"/>
      <c r="L107" s="1"/>
      <c r="M107" s="2"/>
      <c r="N107" s="2"/>
      <c r="O107" s="2"/>
      <c r="P107" s="2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</row>
    <row r="108" spans="1:44" ht="16.5" hidden="1" x14ac:dyDescent="0.3">
      <c r="A108" s="295">
        <v>2013</v>
      </c>
      <c r="B108" s="295" t="s">
        <v>65</v>
      </c>
      <c r="C108" s="306">
        <v>471</v>
      </c>
      <c r="D108" s="318"/>
      <c r="I108" s="1"/>
      <c r="J108" s="1"/>
      <c r="K108" s="1"/>
      <c r="L108" s="1"/>
      <c r="M108" s="2"/>
      <c r="N108" s="2"/>
      <c r="O108" s="2"/>
      <c r="P108" s="2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</row>
    <row r="109" spans="1:44" ht="16.5" x14ac:dyDescent="0.3">
      <c r="A109" s="295">
        <v>2014</v>
      </c>
      <c r="B109" s="295" t="s">
        <v>45</v>
      </c>
      <c r="C109" s="306">
        <v>115</v>
      </c>
      <c r="D109" s="318"/>
      <c r="H109" s="380"/>
      <c r="I109" s="1"/>
      <c r="M109" s="330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330"/>
      <c r="AO109" s="330"/>
      <c r="AP109" s="330"/>
      <c r="AQ109" s="330"/>
      <c r="AR109" s="330"/>
    </row>
    <row r="110" spans="1:44" ht="16.5" x14ac:dyDescent="0.3">
      <c r="A110" s="295">
        <v>2014</v>
      </c>
      <c r="B110" s="295" t="s">
        <v>49</v>
      </c>
      <c r="C110" s="306">
        <v>16</v>
      </c>
      <c r="D110" s="318"/>
      <c r="F110" s="325"/>
      <c r="G110" s="326"/>
      <c r="H110" s="380"/>
      <c r="I110" s="1"/>
      <c r="M110" s="330"/>
      <c r="N110" s="79"/>
      <c r="O110" s="80"/>
      <c r="P110" s="79"/>
      <c r="Q110" s="79"/>
      <c r="R110" s="79"/>
      <c r="S110" s="79"/>
      <c r="T110" s="330"/>
      <c r="U110" s="330"/>
      <c r="V110" s="79"/>
      <c r="W110" s="79"/>
      <c r="X110" s="330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330"/>
      <c r="AO110" s="330"/>
      <c r="AP110" s="330"/>
      <c r="AQ110" s="330"/>
      <c r="AR110" s="330"/>
    </row>
    <row r="111" spans="1:44" ht="16.5" x14ac:dyDescent="0.3">
      <c r="A111" s="295">
        <v>2014</v>
      </c>
      <c r="B111" s="295" t="s">
        <v>48</v>
      </c>
      <c r="C111" s="306">
        <v>56</v>
      </c>
      <c r="D111" s="318"/>
      <c r="F111" s="325"/>
      <c r="G111" s="326"/>
      <c r="H111" s="380"/>
      <c r="I111" s="1"/>
      <c r="M111" s="330"/>
      <c r="N111" s="79"/>
      <c r="O111" s="80"/>
      <c r="P111" s="79"/>
      <c r="Q111" s="79"/>
      <c r="R111" s="79"/>
      <c r="S111" s="79"/>
      <c r="T111" s="330"/>
      <c r="U111" s="330"/>
      <c r="V111" s="79"/>
      <c r="W111" s="79"/>
      <c r="X111" s="330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330"/>
      <c r="AO111" s="330"/>
      <c r="AP111" s="330"/>
      <c r="AQ111" s="330"/>
      <c r="AR111" s="330"/>
    </row>
    <row r="112" spans="1:44" ht="16.5" x14ac:dyDescent="0.3">
      <c r="A112" s="295">
        <v>2014</v>
      </c>
      <c r="B112" s="295" t="s">
        <v>43</v>
      </c>
      <c r="C112" s="306">
        <v>77</v>
      </c>
      <c r="D112" s="318"/>
      <c r="F112" s="325"/>
      <c r="G112" s="326"/>
      <c r="H112" s="380"/>
      <c r="I112" s="1"/>
      <c r="M112" s="330"/>
      <c r="N112" s="79"/>
      <c r="O112" s="80"/>
      <c r="P112" s="79"/>
      <c r="Q112" s="79"/>
      <c r="R112" s="79"/>
      <c r="S112" s="79"/>
      <c r="T112" s="330"/>
      <c r="U112" s="330"/>
      <c r="V112" s="79"/>
      <c r="W112" s="79"/>
      <c r="X112" s="330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330"/>
      <c r="AO112" s="330"/>
      <c r="AP112" s="330"/>
      <c r="AQ112" s="330"/>
      <c r="AR112" s="330"/>
    </row>
    <row r="113" spans="1:44" ht="16.5" x14ac:dyDescent="0.3">
      <c r="A113" s="295">
        <v>2014</v>
      </c>
      <c r="B113" s="295" t="s">
        <v>46</v>
      </c>
      <c r="C113" s="306">
        <v>67</v>
      </c>
      <c r="D113" s="318"/>
      <c r="F113" s="325"/>
      <c r="G113" s="326"/>
      <c r="H113" s="380"/>
      <c r="I113" s="1"/>
      <c r="M113" s="330"/>
      <c r="N113" s="79"/>
      <c r="O113" s="80"/>
      <c r="P113" s="79"/>
      <c r="Q113" s="79"/>
      <c r="R113" s="79"/>
      <c r="S113" s="79"/>
      <c r="T113" s="330"/>
      <c r="U113" s="330"/>
      <c r="V113" s="79"/>
      <c r="W113" s="79"/>
      <c r="X113" s="330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330"/>
      <c r="AO113" s="330"/>
      <c r="AP113" s="330"/>
      <c r="AQ113" s="330"/>
      <c r="AR113" s="330"/>
    </row>
    <row r="114" spans="1:44" ht="16.5" x14ac:dyDescent="0.3">
      <c r="A114" s="295">
        <v>2014</v>
      </c>
      <c r="B114" s="295" t="s">
        <v>47</v>
      </c>
      <c r="C114" s="306">
        <v>47</v>
      </c>
      <c r="D114" s="318"/>
      <c r="F114" s="325"/>
      <c r="G114" s="326"/>
      <c r="H114" s="380"/>
      <c r="I114" s="1"/>
      <c r="M114" s="330"/>
      <c r="N114" s="79"/>
      <c r="O114" s="80"/>
      <c r="P114" s="79"/>
      <c r="Q114" s="79"/>
      <c r="R114" s="79"/>
      <c r="S114" s="79"/>
      <c r="T114" s="330"/>
      <c r="U114" s="330"/>
      <c r="V114" s="79"/>
      <c r="W114" s="79"/>
      <c r="X114" s="330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330"/>
      <c r="AO114" s="330"/>
      <c r="AP114" s="330"/>
      <c r="AQ114" s="330"/>
      <c r="AR114" s="330"/>
    </row>
    <row r="115" spans="1:44" ht="16.5" x14ac:dyDescent="0.3">
      <c r="A115" s="295">
        <v>2014</v>
      </c>
      <c r="B115" s="295" t="s">
        <v>44</v>
      </c>
      <c r="C115" s="306">
        <v>87</v>
      </c>
      <c r="D115" s="318"/>
      <c r="F115" s="325"/>
      <c r="G115" s="326"/>
      <c r="H115" s="380"/>
      <c r="I115" s="1"/>
      <c r="M115" s="330"/>
      <c r="N115" s="79"/>
      <c r="O115" s="80"/>
      <c r="P115" s="79"/>
      <c r="Q115" s="79"/>
      <c r="R115" s="79"/>
      <c r="S115" s="79"/>
      <c r="T115" s="330"/>
      <c r="U115" s="330"/>
      <c r="V115" s="79"/>
      <c r="W115" s="79"/>
      <c r="X115" s="330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330"/>
      <c r="AO115" s="330"/>
      <c r="AP115" s="330"/>
      <c r="AQ115" s="330"/>
      <c r="AR115" s="330"/>
    </row>
    <row r="116" spans="1:44" x14ac:dyDescent="0.25">
      <c r="A116" s="295">
        <v>2014</v>
      </c>
      <c r="B116" s="295" t="s">
        <v>65</v>
      </c>
      <c r="C116" s="306">
        <v>465</v>
      </c>
      <c r="D116" s="318"/>
      <c r="F116" s="327"/>
      <c r="G116" s="328"/>
      <c r="M116" s="330"/>
      <c r="N116" s="79"/>
      <c r="O116" s="80"/>
      <c r="P116" s="79"/>
      <c r="Q116" s="79"/>
      <c r="R116" s="79"/>
      <c r="S116" s="79"/>
      <c r="T116" s="330"/>
      <c r="U116" s="330"/>
      <c r="V116" s="79"/>
      <c r="W116" s="79"/>
      <c r="X116" s="330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330"/>
      <c r="AO116" s="330"/>
      <c r="AP116" s="330"/>
      <c r="AQ116" s="330"/>
      <c r="AR116" s="330"/>
    </row>
    <row r="117" spans="1:44" x14ac:dyDescent="0.25">
      <c r="A117" s="309">
        <v>2015</v>
      </c>
      <c r="B117" s="309" t="s">
        <v>45</v>
      </c>
      <c r="C117" s="306">
        <v>114</v>
      </c>
      <c r="D117" s="318"/>
      <c r="F117" s="306"/>
      <c r="G117" s="329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</row>
    <row r="118" spans="1:44" x14ac:dyDescent="0.25">
      <c r="A118" s="309">
        <v>2015</v>
      </c>
      <c r="B118" s="309" t="s">
        <v>49</v>
      </c>
      <c r="C118" s="306">
        <v>17</v>
      </c>
      <c r="D118" s="318"/>
      <c r="F118" s="306"/>
      <c r="G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</row>
    <row r="119" spans="1:44" ht="16.5" x14ac:dyDescent="0.3">
      <c r="A119" s="309">
        <v>2015</v>
      </c>
      <c r="B119" s="309" t="s">
        <v>48</v>
      </c>
      <c r="C119" s="306">
        <v>54</v>
      </c>
      <c r="D119" s="318"/>
      <c r="F119" s="306"/>
      <c r="I119" s="1"/>
      <c r="J119" s="1"/>
      <c r="K119" s="1"/>
      <c r="L119" s="1"/>
      <c r="M119" s="2"/>
      <c r="N119" s="2"/>
      <c r="O119" s="2"/>
      <c r="P119" s="2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</row>
    <row r="120" spans="1:44" ht="16.5" x14ac:dyDescent="0.3">
      <c r="A120" s="309">
        <v>2015</v>
      </c>
      <c r="B120" s="309" t="s">
        <v>43</v>
      </c>
      <c r="C120" s="306">
        <v>75</v>
      </c>
      <c r="D120" s="318"/>
      <c r="F120" s="306"/>
      <c r="I120" s="1"/>
      <c r="J120" s="1"/>
      <c r="K120" s="1"/>
      <c r="L120" s="1"/>
      <c r="M120" s="2"/>
      <c r="N120" s="2"/>
      <c r="O120" s="2"/>
      <c r="P120" s="2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</row>
    <row r="121" spans="1:44" ht="16.5" x14ac:dyDescent="0.3">
      <c r="A121" s="309">
        <v>2015</v>
      </c>
      <c r="B121" s="309" t="s">
        <v>46</v>
      </c>
      <c r="C121" s="306">
        <v>66</v>
      </c>
      <c r="D121" s="318"/>
      <c r="F121" s="306"/>
      <c r="I121" s="1"/>
      <c r="J121" s="1"/>
      <c r="K121" s="1"/>
      <c r="L121" s="1"/>
      <c r="M121" s="2"/>
      <c r="N121" s="2"/>
      <c r="O121" s="2"/>
      <c r="P121" s="2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</row>
    <row r="122" spans="1:44" ht="16.5" x14ac:dyDescent="0.3">
      <c r="A122" s="309">
        <v>2015</v>
      </c>
      <c r="B122" s="309" t="s">
        <v>47</v>
      </c>
      <c r="C122" s="306">
        <v>46</v>
      </c>
      <c r="D122" s="318"/>
      <c r="I122" s="1"/>
      <c r="J122" s="1"/>
      <c r="K122" s="1"/>
      <c r="L122" s="1"/>
      <c r="M122" s="2"/>
      <c r="N122" s="2"/>
      <c r="O122" s="2"/>
      <c r="P122" s="2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</row>
    <row r="123" spans="1:44" ht="16.5" x14ac:dyDescent="0.3">
      <c r="A123" s="309">
        <v>2015</v>
      </c>
      <c r="B123" s="309" t="s">
        <v>44</v>
      </c>
      <c r="C123" s="306">
        <v>87</v>
      </c>
      <c r="I123" s="1"/>
      <c r="J123" s="1"/>
      <c r="K123" s="1"/>
      <c r="L123" s="1"/>
      <c r="M123" s="1"/>
      <c r="N123" s="1"/>
      <c r="O123" s="1"/>
      <c r="P123" s="1"/>
    </row>
    <row r="124" spans="1:44" x14ac:dyDescent="0.25">
      <c r="A124" s="309">
        <v>2015</v>
      </c>
      <c r="B124" s="309" t="s">
        <v>65</v>
      </c>
      <c r="C124" s="306">
        <f>SUM(C117:C123)</f>
        <v>459</v>
      </c>
    </row>
    <row r="125" spans="1:44" x14ac:dyDescent="0.25">
      <c r="A125" s="309"/>
      <c r="B125" s="309"/>
    </row>
    <row r="126" spans="1:44" x14ac:dyDescent="0.25">
      <c r="A126" s="296" t="s">
        <v>71</v>
      </c>
    </row>
    <row r="127" spans="1:44" x14ac:dyDescent="0.25">
      <c r="A127" s="296" t="s">
        <v>68</v>
      </c>
      <c r="B127" s="295" t="s">
        <v>69</v>
      </c>
      <c r="C127" s="298" t="s">
        <v>70</v>
      </c>
    </row>
    <row r="128" spans="1:44" x14ac:dyDescent="0.25">
      <c r="A128" s="299">
        <v>2009</v>
      </c>
      <c r="B128" s="301" t="s">
        <v>45</v>
      </c>
      <c r="C128" s="373">
        <v>699536</v>
      </c>
    </row>
    <row r="129" spans="1:9" x14ac:dyDescent="0.25">
      <c r="A129" s="299">
        <v>2009</v>
      </c>
      <c r="B129" s="301" t="s">
        <v>49</v>
      </c>
      <c r="C129" s="373">
        <v>137279</v>
      </c>
    </row>
    <row r="130" spans="1:9" x14ac:dyDescent="0.25">
      <c r="A130" s="299">
        <v>2009</v>
      </c>
      <c r="B130" s="301" t="s">
        <v>48</v>
      </c>
      <c r="C130" s="373">
        <v>387922</v>
      </c>
    </row>
    <row r="131" spans="1:9" x14ac:dyDescent="0.25">
      <c r="A131" s="299">
        <v>2009</v>
      </c>
      <c r="B131" s="301" t="s">
        <v>43</v>
      </c>
      <c r="C131" s="373">
        <v>537903</v>
      </c>
    </row>
    <row r="132" spans="1:9" x14ac:dyDescent="0.25">
      <c r="A132" s="299">
        <v>2009</v>
      </c>
      <c r="B132" s="302" t="s">
        <v>47</v>
      </c>
      <c r="C132" s="373">
        <v>302404</v>
      </c>
    </row>
    <row r="133" spans="1:9" ht="15" customHeight="1" x14ac:dyDescent="0.25">
      <c r="A133" s="299">
        <v>2009</v>
      </c>
      <c r="B133" s="301" t="s">
        <v>46</v>
      </c>
      <c r="C133" s="373">
        <v>487441</v>
      </c>
    </row>
    <row r="134" spans="1:9" x14ac:dyDescent="0.25">
      <c r="A134" s="299">
        <v>2009</v>
      </c>
      <c r="B134" s="301" t="s">
        <v>44</v>
      </c>
      <c r="C134" s="373">
        <v>595065</v>
      </c>
    </row>
    <row r="135" spans="1:9" x14ac:dyDescent="0.25">
      <c r="A135" s="299">
        <v>2009</v>
      </c>
      <c r="B135" s="302" t="s">
        <v>65</v>
      </c>
      <c r="C135" s="373">
        <v>3147550</v>
      </c>
    </row>
    <row r="136" spans="1:9" x14ac:dyDescent="0.25">
      <c r="A136" s="299">
        <v>2010</v>
      </c>
      <c r="B136" s="301" t="s">
        <v>45</v>
      </c>
      <c r="C136" s="373">
        <v>702673</v>
      </c>
      <c r="G136" s="348"/>
      <c r="H136" s="331"/>
      <c r="I136" s="349"/>
    </row>
    <row r="137" spans="1:9" x14ac:dyDescent="0.25">
      <c r="A137" s="299">
        <v>2010</v>
      </c>
      <c r="B137" s="301" t="s">
        <v>49</v>
      </c>
      <c r="C137" s="373">
        <v>137525</v>
      </c>
      <c r="G137" s="348"/>
      <c r="H137" s="349"/>
      <c r="I137" s="349"/>
    </row>
    <row r="138" spans="1:9" x14ac:dyDescent="0.25">
      <c r="A138" s="299">
        <v>2010</v>
      </c>
      <c r="B138" s="301" t="s">
        <v>48</v>
      </c>
      <c r="C138" s="373">
        <v>389356</v>
      </c>
      <c r="G138" s="348"/>
      <c r="H138" s="349"/>
      <c r="I138" s="349"/>
    </row>
    <row r="139" spans="1:9" x14ac:dyDescent="0.25">
      <c r="A139" s="299">
        <v>2010</v>
      </c>
      <c r="B139" s="301" t="s">
        <v>43</v>
      </c>
      <c r="C139" s="373">
        <v>539762</v>
      </c>
      <c r="G139" s="348"/>
      <c r="H139" s="349"/>
      <c r="I139" s="349"/>
    </row>
    <row r="140" spans="1:9" x14ac:dyDescent="0.25">
      <c r="A140" s="299">
        <v>2010</v>
      </c>
      <c r="B140" s="302" t="s">
        <v>47</v>
      </c>
      <c r="C140" s="373">
        <v>303091</v>
      </c>
      <c r="G140" s="350"/>
      <c r="H140" s="349"/>
      <c r="I140" s="349"/>
    </row>
    <row r="141" spans="1:9" x14ac:dyDescent="0.25">
      <c r="A141" s="299">
        <v>2010</v>
      </c>
      <c r="B141" s="301" t="s">
        <v>46</v>
      </c>
      <c r="C141" s="373">
        <v>491172</v>
      </c>
      <c r="G141" s="348"/>
      <c r="H141" s="349"/>
      <c r="I141" s="349"/>
    </row>
    <row r="142" spans="1:9" x14ac:dyDescent="0.25">
      <c r="A142" s="299">
        <v>2010</v>
      </c>
      <c r="B142" s="301" t="s">
        <v>44</v>
      </c>
      <c r="C142" s="373">
        <v>592113</v>
      </c>
      <c r="G142" s="348"/>
      <c r="H142" s="349"/>
      <c r="I142" s="349"/>
    </row>
    <row r="143" spans="1:9" x14ac:dyDescent="0.25">
      <c r="A143" s="299">
        <v>2010</v>
      </c>
      <c r="B143" s="302" t="s">
        <v>65</v>
      </c>
      <c r="C143" s="373">
        <v>3155692</v>
      </c>
      <c r="G143" s="351"/>
      <c r="H143" s="352"/>
      <c r="I143" s="352"/>
    </row>
    <row r="144" spans="1:9" x14ac:dyDescent="0.25">
      <c r="A144" s="299">
        <v>2011</v>
      </c>
      <c r="B144" s="301" t="s">
        <v>45</v>
      </c>
      <c r="C144" s="374">
        <v>704259</v>
      </c>
      <c r="F144" s="348"/>
      <c r="G144" s="331"/>
    </row>
    <row r="145" spans="1:10" x14ac:dyDescent="0.25">
      <c r="A145" s="299">
        <v>2011</v>
      </c>
      <c r="B145" s="301" t="s">
        <v>49</v>
      </c>
      <c r="C145" s="375">
        <v>138580</v>
      </c>
      <c r="F145" s="348"/>
      <c r="G145" s="349"/>
    </row>
    <row r="146" spans="1:10" x14ac:dyDescent="0.25">
      <c r="A146" s="299">
        <v>2011</v>
      </c>
      <c r="B146" s="301" t="s">
        <v>48</v>
      </c>
      <c r="C146" s="375">
        <v>390645</v>
      </c>
      <c r="F146" s="348"/>
      <c r="G146" s="349"/>
    </row>
    <row r="147" spans="1:10" x14ac:dyDescent="0.25">
      <c r="A147" s="299">
        <v>2011</v>
      </c>
      <c r="B147" s="301" t="s">
        <v>43</v>
      </c>
      <c r="C147" s="375">
        <v>541356</v>
      </c>
      <c r="F147" s="348"/>
      <c r="G147" s="349"/>
    </row>
    <row r="148" spans="1:10" x14ac:dyDescent="0.25">
      <c r="A148" s="299">
        <v>2011</v>
      </c>
      <c r="B148" s="302" t="s">
        <v>47</v>
      </c>
      <c r="C148" s="375">
        <v>303942</v>
      </c>
      <c r="F148" s="350"/>
      <c r="G148" s="349"/>
    </row>
    <row r="149" spans="1:10" x14ac:dyDescent="0.25">
      <c r="A149" s="299">
        <v>2011</v>
      </c>
      <c r="B149" s="301" t="s">
        <v>46</v>
      </c>
      <c r="C149" s="375">
        <v>494659</v>
      </c>
      <c r="F149" s="348"/>
      <c r="G149" s="349"/>
    </row>
    <row r="150" spans="1:10" x14ac:dyDescent="0.25">
      <c r="A150" s="299">
        <v>2011</v>
      </c>
      <c r="B150" s="301" t="s">
        <v>44</v>
      </c>
      <c r="C150" s="375">
        <v>595280</v>
      </c>
      <c r="F150" s="348"/>
      <c r="G150" s="349"/>
    </row>
    <row r="151" spans="1:10" x14ac:dyDescent="0.25">
      <c r="A151" s="299">
        <v>2011</v>
      </c>
      <c r="B151" s="302" t="s">
        <v>65</v>
      </c>
      <c r="C151" s="376">
        <v>3168721</v>
      </c>
      <c r="F151" s="351"/>
      <c r="G151" s="352"/>
    </row>
    <row r="152" spans="1:10" x14ac:dyDescent="0.25">
      <c r="A152" s="299">
        <v>2012</v>
      </c>
      <c r="B152" s="301" t="s">
        <v>45</v>
      </c>
      <c r="C152" s="375">
        <v>706759</v>
      </c>
    </row>
    <row r="153" spans="1:10" x14ac:dyDescent="0.25">
      <c r="A153" s="299">
        <v>2012</v>
      </c>
      <c r="B153" s="301" t="s">
        <v>49</v>
      </c>
      <c r="C153" s="375">
        <v>138715</v>
      </c>
    </row>
    <row r="154" spans="1:10" x14ac:dyDescent="0.25">
      <c r="A154" s="299">
        <v>2012</v>
      </c>
      <c r="B154" s="301" t="s">
        <v>48</v>
      </c>
      <c r="C154" s="375">
        <v>392512</v>
      </c>
    </row>
    <row r="155" spans="1:10" x14ac:dyDescent="0.25">
      <c r="A155" s="299">
        <v>2012</v>
      </c>
      <c r="B155" s="301" t="s">
        <v>43</v>
      </c>
      <c r="C155" s="375">
        <v>543857</v>
      </c>
    </row>
    <row r="156" spans="1:10" ht="16.5" x14ac:dyDescent="0.3">
      <c r="A156" s="299">
        <v>2012</v>
      </c>
      <c r="B156" s="302" t="s">
        <v>47</v>
      </c>
      <c r="C156" s="375">
        <v>304579</v>
      </c>
      <c r="I156" s="517" t="s">
        <v>43</v>
      </c>
      <c r="J156" s="518">
        <v>547563</v>
      </c>
    </row>
    <row r="157" spans="1:10" ht="16.5" x14ac:dyDescent="0.3">
      <c r="A157" s="299">
        <v>2012</v>
      </c>
      <c r="B157" s="301" t="s">
        <v>46</v>
      </c>
      <c r="C157" s="375">
        <v>500402</v>
      </c>
      <c r="I157" s="519" t="s">
        <v>44</v>
      </c>
      <c r="J157" s="520">
        <v>601625</v>
      </c>
    </row>
    <row r="158" spans="1:10" ht="16.5" x14ac:dyDescent="0.3">
      <c r="A158" s="299">
        <v>2012</v>
      </c>
      <c r="B158" s="301" t="s">
        <v>44</v>
      </c>
      <c r="C158" s="375">
        <v>598714</v>
      </c>
      <c r="I158" s="519" t="s">
        <v>45</v>
      </c>
      <c r="J158" s="520">
        <v>706818</v>
      </c>
    </row>
    <row r="159" spans="1:10" ht="16.5" x14ac:dyDescent="0.3">
      <c r="A159" s="299">
        <v>2012</v>
      </c>
      <c r="B159" s="302" t="s">
        <v>65</v>
      </c>
      <c r="C159" s="373">
        <v>3185538</v>
      </c>
      <c r="I159" s="519" t="s">
        <v>46</v>
      </c>
      <c r="J159" s="520">
        <v>510544</v>
      </c>
    </row>
    <row r="160" spans="1:10" ht="16.5" x14ac:dyDescent="0.3">
      <c r="A160" s="300">
        <v>2013</v>
      </c>
      <c r="B160" s="304" t="s">
        <v>72</v>
      </c>
      <c r="C160" s="349">
        <v>705531</v>
      </c>
      <c r="I160" s="519" t="s">
        <v>47</v>
      </c>
      <c r="J160" s="520">
        <v>304636</v>
      </c>
    </row>
    <row r="161" spans="1:43" ht="16.5" x14ac:dyDescent="0.3">
      <c r="A161" s="299">
        <v>2013</v>
      </c>
      <c r="B161" s="305" t="s">
        <v>49</v>
      </c>
      <c r="C161" s="375">
        <v>138499</v>
      </c>
      <c r="I161" s="519" t="s">
        <v>48</v>
      </c>
      <c r="J161" s="520">
        <v>392034</v>
      </c>
    </row>
    <row r="162" spans="1:43" ht="16.5" x14ac:dyDescent="0.3">
      <c r="A162" s="299">
        <v>2013</v>
      </c>
      <c r="B162" s="305" t="s">
        <v>48</v>
      </c>
      <c r="C162" s="375">
        <v>391577</v>
      </c>
      <c r="I162" s="519" t="s">
        <v>49</v>
      </c>
      <c r="J162" s="520">
        <v>138471</v>
      </c>
    </row>
    <row r="163" spans="1:43" ht="16.5" x14ac:dyDescent="0.3">
      <c r="A163" s="299">
        <v>2013</v>
      </c>
      <c r="B163" s="305" t="s">
        <v>73</v>
      </c>
      <c r="C163" s="375">
        <v>542858</v>
      </c>
      <c r="I163" s="521" t="s">
        <v>212</v>
      </c>
      <c r="J163" s="522">
        <v>3201691</v>
      </c>
    </row>
    <row r="164" spans="1:43" x14ac:dyDescent="0.25">
      <c r="A164" s="299">
        <v>2013</v>
      </c>
      <c r="B164" s="305" t="s">
        <v>47</v>
      </c>
      <c r="C164" s="375">
        <v>304586</v>
      </c>
    </row>
    <row r="165" spans="1:43" x14ac:dyDescent="0.25">
      <c r="A165" s="299">
        <v>2013</v>
      </c>
      <c r="B165" s="305" t="s">
        <v>74</v>
      </c>
      <c r="C165" s="375">
        <v>503190</v>
      </c>
    </row>
    <row r="166" spans="1:43" x14ac:dyDescent="0.25">
      <c r="A166" s="299">
        <v>2013</v>
      </c>
      <c r="B166" s="305" t="s">
        <v>44</v>
      </c>
      <c r="C166" s="375">
        <v>598019</v>
      </c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330"/>
    </row>
    <row r="167" spans="1:43" x14ac:dyDescent="0.25">
      <c r="A167" s="299">
        <v>2013</v>
      </c>
      <c r="B167" s="302" t="s">
        <v>65</v>
      </c>
      <c r="C167" s="376">
        <v>3184260</v>
      </c>
      <c r="K167" s="79"/>
      <c r="L167" s="80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330"/>
    </row>
    <row r="168" spans="1:43" x14ac:dyDescent="0.25">
      <c r="A168" s="300">
        <v>2014</v>
      </c>
      <c r="B168" s="304" t="s">
        <v>72</v>
      </c>
      <c r="C168" s="318">
        <v>705551</v>
      </c>
      <c r="K168" s="79"/>
      <c r="L168" s="80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330"/>
    </row>
    <row r="169" spans="1:43" x14ac:dyDescent="0.25">
      <c r="A169" s="299">
        <v>2014</v>
      </c>
      <c r="B169" s="305" t="s">
        <v>49</v>
      </c>
      <c r="C169" s="318">
        <v>131278</v>
      </c>
      <c r="K169" s="79"/>
      <c r="L169" s="80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330"/>
    </row>
    <row r="170" spans="1:43" x14ac:dyDescent="0.25">
      <c r="A170" s="300">
        <v>2014</v>
      </c>
      <c r="B170" s="305" t="s">
        <v>48</v>
      </c>
      <c r="C170" s="318">
        <v>392115</v>
      </c>
      <c r="K170" s="79"/>
      <c r="L170" s="80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330"/>
    </row>
    <row r="171" spans="1:43" x14ac:dyDescent="0.25">
      <c r="A171" s="299">
        <v>2014</v>
      </c>
      <c r="B171" s="305" t="s">
        <v>73</v>
      </c>
      <c r="C171" s="318">
        <v>546018</v>
      </c>
      <c r="K171" s="79"/>
      <c r="L171" s="80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330"/>
    </row>
    <row r="172" spans="1:43" x14ac:dyDescent="0.25">
      <c r="A172" s="300">
        <v>2014</v>
      </c>
      <c r="B172" s="305" t="s">
        <v>47</v>
      </c>
      <c r="C172" s="318">
        <v>304746</v>
      </c>
      <c r="K172" s="79"/>
      <c r="L172" s="80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330"/>
    </row>
    <row r="173" spans="1:43" ht="15.75" customHeight="1" x14ac:dyDescent="0.25">
      <c r="A173" s="299">
        <v>2014</v>
      </c>
      <c r="B173" s="305" t="s">
        <v>74</v>
      </c>
      <c r="C173" s="318">
        <v>506833</v>
      </c>
      <c r="K173" s="79"/>
      <c r="L173" s="80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330"/>
    </row>
    <row r="174" spans="1:43" ht="15.75" customHeight="1" x14ac:dyDescent="0.25">
      <c r="A174" s="300">
        <v>2014</v>
      </c>
      <c r="B174" s="305" t="s">
        <v>44</v>
      </c>
      <c r="C174" s="318">
        <v>578976</v>
      </c>
    </row>
    <row r="175" spans="1:43" x14ac:dyDescent="0.25">
      <c r="A175" s="299">
        <v>2014</v>
      </c>
      <c r="B175" s="302" t="s">
        <v>65</v>
      </c>
      <c r="C175" s="318">
        <v>3165517</v>
      </c>
    </row>
    <row r="176" spans="1:43" x14ac:dyDescent="0.25">
      <c r="A176" s="300">
        <v>2015</v>
      </c>
      <c r="B176" s="304" t="s">
        <v>72</v>
      </c>
      <c r="C176" s="318">
        <v>706818</v>
      </c>
    </row>
    <row r="177" spans="1:20" x14ac:dyDescent="0.25">
      <c r="A177" s="299">
        <v>2015</v>
      </c>
      <c r="B177" s="305" t="s">
        <v>49</v>
      </c>
      <c r="C177" s="318">
        <v>138471</v>
      </c>
    </row>
    <row r="178" spans="1:20" x14ac:dyDescent="0.25">
      <c r="A178" s="300">
        <v>2015</v>
      </c>
      <c r="B178" s="305" t="s">
        <v>48</v>
      </c>
      <c r="C178" s="318">
        <v>392034</v>
      </c>
    </row>
    <row r="179" spans="1:20" x14ac:dyDescent="0.25">
      <c r="A179" s="299">
        <v>2015</v>
      </c>
      <c r="B179" s="305" t="s">
        <v>73</v>
      </c>
      <c r="C179" s="318">
        <v>547563</v>
      </c>
    </row>
    <row r="180" spans="1:20" x14ac:dyDescent="0.25">
      <c r="A180" s="300">
        <v>2015</v>
      </c>
      <c r="B180" s="305" t="s">
        <v>47</v>
      </c>
      <c r="C180" s="318">
        <v>304636</v>
      </c>
      <c r="F180" s="354" t="s">
        <v>92</v>
      </c>
      <c r="I180" s="311">
        <v>2009</v>
      </c>
      <c r="J180" s="311">
        <v>2010</v>
      </c>
      <c r="K180" s="311">
        <v>2011</v>
      </c>
      <c r="L180" s="311">
        <v>2012</v>
      </c>
      <c r="M180" s="311">
        <v>2013</v>
      </c>
      <c r="N180" s="311">
        <v>2014</v>
      </c>
      <c r="O180" s="311">
        <v>2015</v>
      </c>
    </row>
    <row r="181" spans="1:20" x14ac:dyDescent="0.25">
      <c r="A181" s="299">
        <v>2015</v>
      </c>
      <c r="B181" s="305" t="s">
        <v>74</v>
      </c>
      <c r="C181" s="318">
        <v>510544</v>
      </c>
      <c r="F181" s="332" t="s">
        <v>87</v>
      </c>
      <c r="I181" s="295">
        <v>650</v>
      </c>
      <c r="J181" s="295">
        <v>697</v>
      </c>
      <c r="K181" s="295">
        <v>697</v>
      </c>
      <c r="L181" s="295">
        <v>661</v>
      </c>
      <c r="M181" s="295">
        <v>669</v>
      </c>
      <c r="N181" s="295">
        <v>604</v>
      </c>
      <c r="O181" s="295">
        <v>389</v>
      </c>
    </row>
    <row r="182" spans="1:20" x14ac:dyDescent="0.25">
      <c r="A182" s="300">
        <v>2015</v>
      </c>
      <c r="B182" s="305" t="s">
        <v>44</v>
      </c>
      <c r="C182" s="318">
        <v>601625</v>
      </c>
      <c r="F182" s="332" t="s">
        <v>88</v>
      </c>
      <c r="I182" s="295">
        <v>167.5</v>
      </c>
      <c r="J182" s="295">
        <v>167.5</v>
      </c>
      <c r="K182" s="295">
        <v>167.5</v>
      </c>
      <c r="L182" s="295">
        <v>262</v>
      </c>
      <c r="M182" s="295">
        <v>254</v>
      </c>
      <c r="N182" s="295">
        <v>59</v>
      </c>
    </row>
    <row r="183" spans="1:20" x14ac:dyDescent="0.25">
      <c r="A183" s="299">
        <v>2015</v>
      </c>
      <c r="B183" s="302" t="s">
        <v>65</v>
      </c>
      <c r="C183" s="318">
        <v>3201691</v>
      </c>
      <c r="F183" s="332" t="s">
        <v>90</v>
      </c>
      <c r="I183" s="295">
        <v>36</v>
      </c>
      <c r="J183" s="295">
        <v>44</v>
      </c>
      <c r="K183" s="295">
        <v>44</v>
      </c>
      <c r="L183" s="295">
        <v>44</v>
      </c>
      <c r="M183" s="295">
        <v>44</v>
      </c>
      <c r="N183" s="308" t="s">
        <v>118</v>
      </c>
    </row>
    <row r="184" spans="1:20" x14ac:dyDescent="0.25">
      <c r="A184" s="299"/>
      <c r="B184" s="302"/>
      <c r="C184" s="318"/>
      <c r="F184" s="295" t="s">
        <v>114</v>
      </c>
      <c r="N184" s="295">
        <v>157</v>
      </c>
      <c r="O184" s="295">
        <v>102</v>
      </c>
    </row>
    <row r="185" spans="1:20" x14ac:dyDescent="0.25">
      <c r="A185" s="299"/>
      <c r="B185" s="302"/>
      <c r="C185" s="318"/>
      <c r="F185" s="333" t="s">
        <v>89</v>
      </c>
      <c r="I185" s="295">
        <v>146.5</v>
      </c>
      <c r="J185" s="295">
        <v>91.5</v>
      </c>
      <c r="K185" s="295">
        <v>91.5</v>
      </c>
      <c r="L185" s="295">
        <v>33</v>
      </c>
      <c r="M185" s="295">
        <v>33</v>
      </c>
      <c r="N185" s="295">
        <v>33</v>
      </c>
    </row>
    <row r="186" spans="1:20" x14ac:dyDescent="0.25">
      <c r="A186" s="299"/>
      <c r="B186" s="302"/>
      <c r="C186" s="318"/>
      <c r="F186" s="295" t="s">
        <v>113</v>
      </c>
      <c r="N186" s="295">
        <v>116</v>
      </c>
    </row>
    <row r="187" spans="1:20" x14ac:dyDescent="0.25">
      <c r="A187" s="299"/>
      <c r="B187" s="302"/>
      <c r="C187" s="318"/>
      <c r="F187" s="295" t="s">
        <v>186</v>
      </c>
      <c r="O187" s="295">
        <v>18</v>
      </c>
    </row>
    <row r="188" spans="1:20" x14ac:dyDescent="0.25">
      <c r="A188" s="299"/>
      <c r="B188" s="302"/>
      <c r="C188" s="318"/>
      <c r="F188" s="393" t="s">
        <v>206</v>
      </c>
      <c r="I188" s="311"/>
      <c r="J188" s="311"/>
      <c r="K188" s="311"/>
      <c r="L188" s="311"/>
      <c r="M188" s="311"/>
      <c r="N188" s="311"/>
      <c r="O188" s="295">
        <v>160</v>
      </c>
    </row>
    <row r="189" spans="1:20" x14ac:dyDescent="0.25">
      <c r="A189" s="299"/>
      <c r="B189" s="302"/>
      <c r="C189" s="318"/>
    </row>
    <row r="190" spans="1:20" x14ac:dyDescent="0.25">
      <c r="A190" s="299"/>
      <c r="B190" s="302"/>
      <c r="C190" s="318"/>
    </row>
    <row r="191" spans="1:20" x14ac:dyDescent="0.25">
      <c r="A191" s="299"/>
      <c r="B191" s="302"/>
      <c r="C191" s="318"/>
      <c r="F191" s="332" t="s">
        <v>91</v>
      </c>
      <c r="I191" s="295">
        <v>1000</v>
      </c>
      <c r="J191" s="295">
        <v>1000</v>
      </c>
      <c r="K191" s="295">
        <v>1000</v>
      </c>
      <c r="L191" s="295">
        <v>1000</v>
      </c>
      <c r="M191" s="295">
        <v>1000</v>
      </c>
      <c r="N191" s="295">
        <v>969</v>
      </c>
      <c r="O191" s="295">
        <v>669</v>
      </c>
    </row>
    <row r="192" spans="1:20" x14ac:dyDescent="0.25">
      <c r="A192" s="299"/>
      <c r="B192" s="302"/>
      <c r="C192" s="303"/>
      <c r="Q192" s="353"/>
      <c r="R192" s="353"/>
      <c r="S192" s="353"/>
      <c r="T192" s="353"/>
    </row>
    <row r="193" spans="1:20" hidden="1" x14ac:dyDescent="0.25">
      <c r="A193" s="311" t="s">
        <v>94</v>
      </c>
      <c r="C193" s="324" t="s">
        <v>78</v>
      </c>
      <c r="Q193" s="355"/>
      <c r="R193" s="355"/>
      <c r="S193" s="355"/>
      <c r="T193" s="355"/>
    </row>
    <row r="194" spans="1:20" hidden="1" x14ac:dyDescent="0.25">
      <c r="A194" s="295">
        <v>2015</v>
      </c>
      <c r="B194" s="295" t="s">
        <v>45</v>
      </c>
      <c r="C194" s="324">
        <v>657.54857706251039</v>
      </c>
      <c r="Q194" s="355"/>
      <c r="R194" s="355"/>
      <c r="S194" s="355"/>
      <c r="T194" s="355"/>
    </row>
    <row r="195" spans="1:20" hidden="1" x14ac:dyDescent="0.25">
      <c r="A195" s="295">
        <v>2015</v>
      </c>
      <c r="B195" s="295" t="s">
        <v>49</v>
      </c>
      <c r="C195" s="324">
        <v>659.0636022527583</v>
      </c>
      <c r="Q195" s="355"/>
      <c r="R195" s="355"/>
      <c r="S195" s="355"/>
      <c r="T195" s="355"/>
    </row>
    <row r="196" spans="1:20" hidden="1" x14ac:dyDescent="0.25">
      <c r="A196" s="295">
        <v>2015</v>
      </c>
      <c r="B196" s="295" t="s">
        <v>48</v>
      </c>
      <c r="C196" s="324">
        <v>662.51325859616691</v>
      </c>
      <c r="Q196" s="355"/>
      <c r="R196" s="355"/>
      <c r="S196" s="355"/>
      <c r="T196" s="355"/>
    </row>
    <row r="197" spans="1:20" hidden="1" x14ac:dyDescent="0.25">
      <c r="A197" s="295">
        <v>2015</v>
      </c>
      <c r="B197" s="295" t="s">
        <v>43</v>
      </c>
      <c r="C197" s="324">
        <v>660.65577314209497</v>
      </c>
      <c r="Q197" s="355"/>
      <c r="R197" s="355"/>
      <c r="S197" s="355"/>
      <c r="T197" s="355"/>
    </row>
    <row r="198" spans="1:20" hidden="1" x14ac:dyDescent="0.25">
      <c r="A198" s="295">
        <v>2015</v>
      </c>
      <c r="B198" s="295" t="s">
        <v>46</v>
      </c>
      <c r="C198" s="324">
        <v>662.33758895085646</v>
      </c>
      <c r="Q198" s="355"/>
      <c r="R198" s="355"/>
      <c r="S198" s="355"/>
      <c r="T198" s="355"/>
    </row>
    <row r="199" spans="1:20" hidden="1" x14ac:dyDescent="0.25">
      <c r="A199" s="295">
        <v>2015</v>
      </c>
      <c r="B199" s="295" t="s">
        <v>47</v>
      </c>
      <c r="C199" s="324">
        <v>665.47265578145482</v>
      </c>
      <c r="Q199" s="355"/>
      <c r="R199" s="355"/>
      <c r="S199" s="355"/>
      <c r="T199" s="355"/>
    </row>
    <row r="200" spans="1:20" hidden="1" x14ac:dyDescent="0.25">
      <c r="A200" s="295">
        <v>2015</v>
      </c>
      <c r="B200" s="295" t="s">
        <v>44</v>
      </c>
      <c r="C200" s="324">
        <v>662.44116060643807</v>
      </c>
      <c r="Q200" s="355"/>
      <c r="R200" s="355"/>
      <c r="S200" s="355"/>
      <c r="T200" s="355"/>
    </row>
    <row r="201" spans="1:20" hidden="1" x14ac:dyDescent="0.25">
      <c r="A201" s="295">
        <v>2015</v>
      </c>
      <c r="B201" s="295" t="s">
        <v>65</v>
      </c>
      <c r="C201" s="324">
        <v>661.29503679775371</v>
      </c>
      <c r="Q201" s="355"/>
      <c r="R201" s="355"/>
      <c r="S201" s="355"/>
      <c r="T201" s="355"/>
    </row>
    <row r="202" spans="1:20" hidden="1" x14ac:dyDescent="0.25">
      <c r="A202" s="295">
        <v>2014</v>
      </c>
      <c r="B202" s="310" t="s">
        <v>45</v>
      </c>
      <c r="C202" s="356">
        <v>941.37433480511731</v>
      </c>
      <c r="Q202" s="355"/>
      <c r="R202" s="355"/>
      <c r="S202" s="355"/>
      <c r="T202" s="355"/>
    </row>
    <row r="203" spans="1:20" hidden="1" x14ac:dyDescent="0.25">
      <c r="A203" s="295">
        <v>2014</v>
      </c>
      <c r="B203" s="310" t="s">
        <v>49</v>
      </c>
      <c r="C203" s="356">
        <v>948.21649735911706</v>
      </c>
      <c r="Q203" s="355"/>
      <c r="R203" s="355"/>
      <c r="S203" s="355"/>
      <c r="T203" s="355"/>
    </row>
    <row r="204" spans="1:20" hidden="1" x14ac:dyDescent="0.25">
      <c r="A204" s="295">
        <v>2014</v>
      </c>
      <c r="B204" s="310" t="s">
        <v>48</v>
      </c>
      <c r="C204" s="356">
        <v>947.42803593903204</v>
      </c>
      <c r="Q204" s="355"/>
      <c r="R204" s="355"/>
      <c r="S204" s="355"/>
      <c r="T204" s="355"/>
    </row>
    <row r="205" spans="1:20" hidden="1" x14ac:dyDescent="0.25">
      <c r="A205" s="295">
        <v>2014</v>
      </c>
      <c r="B205" s="310" t="s">
        <v>43</v>
      </c>
      <c r="C205" s="356">
        <v>954.09748156472619</v>
      </c>
      <c r="Q205" s="355"/>
      <c r="R205" s="355"/>
      <c r="S205" s="355"/>
      <c r="T205" s="355"/>
    </row>
    <row r="206" spans="1:20" hidden="1" x14ac:dyDescent="0.25">
      <c r="A206" s="295">
        <v>2014</v>
      </c>
      <c r="B206" s="310" t="s">
        <v>46</v>
      </c>
      <c r="C206" s="356">
        <v>951.89211866637891</v>
      </c>
    </row>
    <row r="207" spans="1:20" hidden="1" x14ac:dyDescent="0.25">
      <c r="A207" s="295">
        <v>2014</v>
      </c>
      <c r="B207" s="310" t="s">
        <v>47</v>
      </c>
      <c r="C207" s="356">
        <v>955.95979876001354</v>
      </c>
    </row>
    <row r="208" spans="1:20" hidden="1" x14ac:dyDescent="0.25">
      <c r="A208" s="295">
        <v>2014</v>
      </c>
      <c r="B208" s="310" t="s">
        <v>44</v>
      </c>
      <c r="C208" s="356">
        <v>954.70467682339984</v>
      </c>
    </row>
    <row r="209" spans="1:14" hidden="1" x14ac:dyDescent="0.25">
      <c r="A209" s="295">
        <v>2014</v>
      </c>
      <c r="B209" s="310" t="s">
        <v>65</v>
      </c>
      <c r="C209" s="356">
        <v>950.86919745729642</v>
      </c>
      <c r="F209" s="354"/>
      <c r="I209" s="311"/>
      <c r="J209" s="311"/>
      <c r="K209" s="311"/>
      <c r="L209" s="311"/>
      <c r="M209" s="311"/>
      <c r="N209" s="311"/>
    </row>
    <row r="210" spans="1:14" hidden="1" x14ac:dyDescent="0.25">
      <c r="A210" s="295">
        <v>2013</v>
      </c>
      <c r="B210" s="295" t="s">
        <v>65</v>
      </c>
      <c r="C210" s="357">
        <v>983.54479087600009</v>
      </c>
    </row>
    <row r="211" spans="1:14" hidden="1" x14ac:dyDescent="0.25">
      <c r="A211" s="295">
        <v>2013</v>
      </c>
      <c r="B211" s="295" t="s">
        <v>45</v>
      </c>
      <c r="C211" s="357">
        <v>977.43671168899994</v>
      </c>
    </row>
    <row r="212" spans="1:14" hidden="1" x14ac:dyDescent="0.25">
      <c r="A212" s="295">
        <v>2013</v>
      </c>
      <c r="B212" s="295" t="s">
        <v>49</v>
      </c>
      <c r="C212" s="357">
        <v>987.0066147440001</v>
      </c>
    </row>
    <row r="213" spans="1:14" hidden="1" x14ac:dyDescent="0.25">
      <c r="A213" s="295">
        <v>2013</v>
      </c>
      <c r="B213" s="295" t="s">
        <v>48</v>
      </c>
      <c r="C213" s="357">
        <v>975.47181247200024</v>
      </c>
    </row>
    <row r="214" spans="1:14" hidden="1" x14ac:dyDescent="0.25">
      <c r="A214" s="295">
        <v>2013</v>
      </c>
      <c r="B214" s="295" t="s">
        <v>43</v>
      </c>
      <c r="C214" s="357">
        <v>984.79642878899972</v>
      </c>
    </row>
    <row r="215" spans="1:14" hidden="1" x14ac:dyDescent="0.25">
      <c r="A215" s="295">
        <v>2013</v>
      </c>
      <c r="B215" s="295" t="s">
        <v>47</v>
      </c>
      <c r="C215" s="357">
        <v>984.02146307349994</v>
      </c>
      <c r="F215" s="333"/>
    </row>
    <row r="216" spans="1:14" hidden="1" x14ac:dyDescent="0.25">
      <c r="A216" s="295">
        <v>2013</v>
      </c>
      <c r="B216" s="295" t="s">
        <v>44</v>
      </c>
      <c r="C216" s="357">
        <v>986.74348224699997</v>
      </c>
      <c r="F216" s="358"/>
      <c r="I216" s="311"/>
      <c r="J216" s="311"/>
      <c r="K216" s="311"/>
      <c r="L216" s="311"/>
      <c r="M216" s="311"/>
      <c r="N216" s="311"/>
    </row>
    <row r="217" spans="1:14" hidden="1" x14ac:dyDescent="0.25">
      <c r="A217" s="295">
        <v>2013</v>
      </c>
      <c r="B217" s="295" t="s">
        <v>46</v>
      </c>
      <c r="C217" s="357">
        <v>982.7144290760001</v>
      </c>
      <c r="F217" s="332"/>
    </row>
    <row r="218" spans="1:14" hidden="1" x14ac:dyDescent="0.25">
      <c r="A218" s="295">
        <v>2012</v>
      </c>
      <c r="B218" s="310" t="s">
        <v>65</v>
      </c>
      <c r="C218" s="357">
        <v>987.91418499999997</v>
      </c>
      <c r="F218" s="332"/>
    </row>
    <row r="219" spans="1:14" hidden="1" x14ac:dyDescent="0.25">
      <c r="A219" s="295">
        <v>2012</v>
      </c>
      <c r="B219" s="310" t="s">
        <v>79</v>
      </c>
      <c r="C219" s="357">
        <v>983.69480999999996</v>
      </c>
      <c r="F219" s="333"/>
    </row>
    <row r="220" spans="1:14" hidden="1" x14ac:dyDescent="0.25">
      <c r="A220" s="295">
        <v>2012</v>
      </c>
      <c r="B220" s="310" t="s">
        <v>80</v>
      </c>
      <c r="C220" s="357">
        <v>985.92213000000004</v>
      </c>
      <c r="F220" s="332"/>
    </row>
    <row r="221" spans="1:14" hidden="1" x14ac:dyDescent="0.25">
      <c r="A221" s="295">
        <v>2012</v>
      </c>
      <c r="B221" s="310" t="s">
        <v>14</v>
      </c>
      <c r="C221" s="357">
        <v>990.42419000000029</v>
      </c>
      <c r="F221" s="332"/>
    </row>
    <row r="222" spans="1:14" hidden="1" x14ac:dyDescent="0.25">
      <c r="A222" s="295">
        <v>2012</v>
      </c>
      <c r="B222" s="310" t="s">
        <v>0</v>
      </c>
      <c r="C222" s="357">
        <v>988.10914000000002</v>
      </c>
    </row>
    <row r="223" spans="1:14" hidden="1" x14ac:dyDescent="0.25">
      <c r="A223" s="295">
        <v>2012</v>
      </c>
      <c r="B223" s="310" t="s">
        <v>81</v>
      </c>
      <c r="C223" s="357">
        <v>987.88166000000001</v>
      </c>
    </row>
    <row r="224" spans="1:14" hidden="1" x14ac:dyDescent="0.25">
      <c r="A224" s="295">
        <v>2012</v>
      </c>
      <c r="B224" s="310" t="s">
        <v>11</v>
      </c>
      <c r="C224" s="357">
        <v>989.67160999999999</v>
      </c>
    </row>
    <row r="225" spans="1:3" hidden="1" x14ac:dyDescent="0.25">
      <c r="A225" s="295">
        <v>2012</v>
      </c>
      <c r="B225" s="359" t="s">
        <v>82</v>
      </c>
      <c r="C225" s="357">
        <v>989.50910999999996</v>
      </c>
    </row>
    <row r="226" spans="1:3" hidden="1" x14ac:dyDescent="0.25">
      <c r="A226" s="295">
        <v>2011</v>
      </c>
      <c r="B226" s="310" t="s">
        <v>65</v>
      </c>
      <c r="C226" s="297">
        <v>968.45769071578979</v>
      </c>
    </row>
    <row r="227" spans="1:3" hidden="1" x14ac:dyDescent="0.25">
      <c r="A227" s="295">
        <v>2011</v>
      </c>
      <c r="B227" s="310" t="s">
        <v>45</v>
      </c>
      <c r="C227" s="297">
        <v>968.42416954040527</v>
      </c>
    </row>
    <row r="228" spans="1:3" hidden="1" x14ac:dyDescent="0.25">
      <c r="A228" s="295">
        <v>2011</v>
      </c>
      <c r="B228" s="310" t="s">
        <v>49</v>
      </c>
      <c r="C228" s="297">
        <v>971.45337909515388</v>
      </c>
    </row>
    <row r="229" spans="1:3" hidden="1" x14ac:dyDescent="0.25">
      <c r="A229" s="295">
        <v>2011</v>
      </c>
      <c r="B229" s="310" t="s">
        <v>48</v>
      </c>
      <c r="C229" s="297">
        <v>975.29154932498932</v>
      </c>
    </row>
    <row r="230" spans="1:3" hidden="1" x14ac:dyDescent="0.25">
      <c r="A230" s="295">
        <v>2011</v>
      </c>
      <c r="B230" s="310" t="s">
        <v>43</v>
      </c>
      <c r="C230" s="297">
        <v>971.37125110626221</v>
      </c>
    </row>
    <row r="231" spans="1:3" hidden="1" x14ac:dyDescent="0.25">
      <c r="A231" s="295">
        <v>2011</v>
      </c>
      <c r="B231" s="310" t="s">
        <v>47</v>
      </c>
      <c r="C231" s="297">
        <v>951.0051001906395</v>
      </c>
    </row>
    <row r="232" spans="1:3" hidden="1" x14ac:dyDescent="0.25">
      <c r="A232" s="295">
        <v>2011</v>
      </c>
      <c r="B232" s="310" t="s">
        <v>44</v>
      </c>
      <c r="C232" s="297">
        <v>969.25504899024963</v>
      </c>
    </row>
    <row r="233" spans="1:3" hidden="1" x14ac:dyDescent="0.25">
      <c r="A233" s="295">
        <v>2011</v>
      </c>
      <c r="B233" s="310" t="s">
        <v>46</v>
      </c>
      <c r="C233" s="297">
        <v>968.39534473419189</v>
      </c>
    </row>
    <row r="234" spans="1:3" hidden="1" x14ac:dyDescent="0.25">
      <c r="A234" s="295">
        <v>2010</v>
      </c>
      <c r="B234" s="309" t="s">
        <v>65</v>
      </c>
      <c r="C234" s="297">
        <v>962.81134551763535</v>
      </c>
    </row>
    <row r="235" spans="1:3" hidden="1" x14ac:dyDescent="0.25">
      <c r="A235" s="295">
        <v>2010</v>
      </c>
      <c r="B235" s="309" t="s">
        <v>45</v>
      </c>
      <c r="C235" s="297">
        <v>960.25681173801422</v>
      </c>
    </row>
    <row r="236" spans="1:3" hidden="1" x14ac:dyDescent="0.25">
      <c r="A236" s="295">
        <v>2010</v>
      </c>
      <c r="B236" s="309" t="s">
        <v>66</v>
      </c>
      <c r="C236" s="297">
        <v>949.86887669563203</v>
      </c>
    </row>
    <row r="237" spans="1:3" hidden="1" x14ac:dyDescent="0.25">
      <c r="A237" s="295">
        <v>2010</v>
      </c>
      <c r="B237" s="309" t="s">
        <v>48</v>
      </c>
      <c r="C237" s="297">
        <v>965.02343893051147</v>
      </c>
    </row>
    <row r="238" spans="1:3" hidden="1" x14ac:dyDescent="0.25">
      <c r="A238" s="295">
        <v>2010</v>
      </c>
      <c r="B238" s="309" t="s">
        <v>43</v>
      </c>
      <c r="C238" s="297">
        <v>967.05836951732635</v>
      </c>
    </row>
    <row r="239" spans="1:3" hidden="1" x14ac:dyDescent="0.25">
      <c r="A239" s="295">
        <v>2010</v>
      </c>
      <c r="B239" s="309" t="s">
        <v>47</v>
      </c>
      <c r="C239" s="297">
        <v>941.42532926797867</v>
      </c>
    </row>
    <row r="240" spans="1:3" hidden="1" x14ac:dyDescent="0.25">
      <c r="A240" s="295">
        <v>2010</v>
      </c>
      <c r="B240" s="309" t="s">
        <v>44</v>
      </c>
      <c r="C240" s="297">
        <v>972.55262392759323</v>
      </c>
    </row>
    <row r="241" spans="1:3" hidden="1" x14ac:dyDescent="0.25">
      <c r="A241" s="295">
        <v>2010</v>
      </c>
      <c r="B241" s="309" t="s">
        <v>46</v>
      </c>
      <c r="C241" s="297">
        <v>963.04855442047119</v>
      </c>
    </row>
    <row r="242" spans="1:3" hidden="1" x14ac:dyDescent="0.25"/>
    <row r="243" spans="1:3" hidden="1" x14ac:dyDescent="0.25">
      <c r="A243" s="311" t="s">
        <v>95</v>
      </c>
      <c r="C243" s="324" t="s">
        <v>78</v>
      </c>
    </row>
    <row r="244" spans="1:3" hidden="1" x14ac:dyDescent="0.25">
      <c r="A244" s="295">
        <v>2014</v>
      </c>
      <c r="B244" s="310" t="s">
        <v>65</v>
      </c>
      <c r="C244" s="356">
        <v>591.37415388573584</v>
      </c>
    </row>
    <row r="245" spans="1:3" hidden="1" x14ac:dyDescent="0.25">
      <c r="A245" s="295">
        <v>2014</v>
      </c>
      <c r="B245" s="310" t="s">
        <v>45</v>
      </c>
      <c r="C245" s="356">
        <v>585.5161141588485</v>
      </c>
    </row>
    <row r="246" spans="1:3" hidden="1" x14ac:dyDescent="0.25">
      <c r="A246" s="295">
        <v>2014</v>
      </c>
      <c r="B246" s="310" t="s">
        <v>49</v>
      </c>
      <c r="C246" s="356">
        <v>589.23306951341351</v>
      </c>
    </row>
    <row r="247" spans="1:3" hidden="1" x14ac:dyDescent="0.25">
      <c r="A247" s="295">
        <v>2014</v>
      </c>
      <c r="B247" s="310" t="s">
        <v>48</v>
      </c>
      <c r="C247" s="356">
        <v>587.29083144141146</v>
      </c>
    </row>
    <row r="248" spans="1:3" hidden="1" x14ac:dyDescent="0.25">
      <c r="A248" s="295">
        <v>2014</v>
      </c>
      <c r="B248" s="310" t="s">
        <v>43</v>
      </c>
      <c r="C248" s="356">
        <v>593</v>
      </c>
    </row>
    <row r="249" spans="1:3" hidden="1" x14ac:dyDescent="0.25">
      <c r="A249" s="295">
        <v>2014</v>
      </c>
      <c r="B249" s="310" t="s">
        <v>47</v>
      </c>
      <c r="C249" s="356">
        <v>593.62818725156478</v>
      </c>
    </row>
    <row r="250" spans="1:3" hidden="1" x14ac:dyDescent="0.25">
      <c r="A250" s="295">
        <v>2014</v>
      </c>
      <c r="B250" s="310" t="s">
        <v>44</v>
      </c>
      <c r="C250" s="356">
        <v>594.11562500000002</v>
      </c>
    </row>
    <row r="251" spans="1:3" hidden="1" x14ac:dyDescent="0.25">
      <c r="A251" s="295">
        <v>2014</v>
      </c>
      <c r="B251" s="310" t="s">
        <v>46</v>
      </c>
      <c r="C251" s="356">
        <v>594.42465753424653</v>
      </c>
    </row>
    <row r="252" spans="1:3" hidden="1" x14ac:dyDescent="0.25">
      <c r="A252" s="295">
        <v>2013</v>
      </c>
      <c r="B252" s="295" t="s">
        <v>65</v>
      </c>
      <c r="C252" s="297">
        <v>656.62839341100005</v>
      </c>
    </row>
    <row r="253" spans="1:3" hidden="1" x14ac:dyDescent="0.25">
      <c r="A253" s="295">
        <v>2013</v>
      </c>
      <c r="B253" s="295" t="s">
        <v>79</v>
      </c>
      <c r="C253" s="297">
        <v>652.46585506099996</v>
      </c>
    </row>
    <row r="254" spans="1:3" hidden="1" x14ac:dyDescent="0.25">
      <c r="A254" s="295">
        <v>2013</v>
      </c>
      <c r="B254" s="295" t="s">
        <v>80</v>
      </c>
      <c r="C254" s="297">
        <v>658.74312533799991</v>
      </c>
    </row>
    <row r="255" spans="1:3" hidden="1" x14ac:dyDescent="0.25">
      <c r="A255" s="295">
        <v>2013</v>
      </c>
      <c r="B255" s="295" t="s">
        <v>14</v>
      </c>
      <c r="C255" s="297">
        <v>649.8270887650001</v>
      </c>
    </row>
    <row r="256" spans="1:3" hidden="1" x14ac:dyDescent="0.25">
      <c r="A256" s="295">
        <v>2013</v>
      </c>
      <c r="B256" s="295" t="s">
        <v>0</v>
      </c>
      <c r="C256" s="297">
        <v>658.46669554300013</v>
      </c>
    </row>
    <row r="257" spans="1:8" hidden="1" x14ac:dyDescent="0.25">
      <c r="A257" s="295">
        <v>2013</v>
      </c>
      <c r="B257" s="295" t="s">
        <v>81</v>
      </c>
      <c r="C257" s="297">
        <v>655.78120346750006</v>
      </c>
    </row>
    <row r="258" spans="1:8" hidden="1" x14ac:dyDescent="0.25">
      <c r="A258" s="295">
        <v>2013</v>
      </c>
      <c r="B258" s="295" t="s">
        <v>11</v>
      </c>
      <c r="C258" s="297">
        <v>657.83561599500001</v>
      </c>
    </row>
    <row r="259" spans="1:8" hidden="1" x14ac:dyDescent="0.25">
      <c r="A259" s="295">
        <v>2013</v>
      </c>
      <c r="B259" s="295" t="s">
        <v>82</v>
      </c>
      <c r="C259" s="297">
        <v>658.45171241700007</v>
      </c>
      <c r="H259" s="360"/>
    </row>
    <row r="260" spans="1:8" hidden="1" x14ac:dyDescent="0.25">
      <c r="A260" s="295">
        <v>2012</v>
      </c>
      <c r="B260" s="295" t="s">
        <v>65</v>
      </c>
      <c r="C260" s="297">
        <v>654.15943500000003</v>
      </c>
    </row>
    <row r="261" spans="1:8" hidden="1" x14ac:dyDescent="0.25">
      <c r="A261" s="295">
        <v>2012</v>
      </c>
      <c r="B261" s="295" t="s">
        <v>79</v>
      </c>
      <c r="C261" s="297">
        <v>652.33569</v>
      </c>
    </row>
    <row r="262" spans="1:8" hidden="1" x14ac:dyDescent="0.25">
      <c r="A262" s="295">
        <v>2012</v>
      </c>
      <c r="B262" s="295" t="s">
        <v>80</v>
      </c>
      <c r="C262" s="297">
        <v>653.08323000000007</v>
      </c>
    </row>
    <row r="263" spans="1:8" hidden="1" x14ac:dyDescent="0.25">
      <c r="A263" s="295">
        <v>2012</v>
      </c>
      <c r="B263" s="295" t="s">
        <v>14</v>
      </c>
      <c r="C263" s="297">
        <v>654.76440999999988</v>
      </c>
    </row>
    <row r="264" spans="1:8" hidden="1" x14ac:dyDescent="0.25">
      <c r="A264" s="295">
        <v>2012</v>
      </c>
      <c r="B264" s="295" t="s">
        <v>0</v>
      </c>
      <c r="C264" s="297">
        <v>654.56208000000004</v>
      </c>
    </row>
    <row r="265" spans="1:8" hidden="1" x14ac:dyDescent="0.25">
      <c r="A265" s="295">
        <v>2012</v>
      </c>
      <c r="B265" s="295" t="s">
        <v>81</v>
      </c>
      <c r="C265" s="297">
        <v>652.71635500000002</v>
      </c>
    </row>
    <row r="266" spans="1:8" hidden="1" x14ac:dyDescent="0.25">
      <c r="A266" s="295">
        <v>2012</v>
      </c>
      <c r="B266" s="295" t="s">
        <v>11</v>
      </c>
      <c r="C266" s="297">
        <v>656.18817000000001</v>
      </c>
    </row>
    <row r="267" spans="1:8" hidden="1" x14ac:dyDescent="0.25">
      <c r="A267" s="295">
        <v>2012</v>
      </c>
      <c r="B267" s="295" t="s">
        <v>82</v>
      </c>
      <c r="C267" s="297">
        <v>654.96165000000008</v>
      </c>
    </row>
    <row r="268" spans="1:8" hidden="1" x14ac:dyDescent="0.25">
      <c r="A268" s="295">
        <v>2011</v>
      </c>
      <c r="B268" s="310" t="s">
        <v>65</v>
      </c>
      <c r="C268" s="297">
        <v>690.73348021507263</v>
      </c>
    </row>
    <row r="269" spans="1:8" hidden="1" x14ac:dyDescent="0.25">
      <c r="A269" s="295">
        <v>2011</v>
      </c>
      <c r="B269" s="310" t="s">
        <v>45</v>
      </c>
      <c r="C269" s="297">
        <v>688.07720816135406</v>
      </c>
    </row>
    <row r="270" spans="1:8" hidden="1" x14ac:dyDescent="0.25">
      <c r="A270" s="295">
        <v>2011</v>
      </c>
      <c r="B270" s="310" t="s">
        <v>49</v>
      </c>
      <c r="C270" s="297">
        <v>680.34179019927979</v>
      </c>
    </row>
    <row r="271" spans="1:8" hidden="1" x14ac:dyDescent="0.25">
      <c r="A271" s="295">
        <v>2011</v>
      </c>
      <c r="B271" s="310" t="s">
        <v>48</v>
      </c>
      <c r="C271" s="297">
        <v>689.39437007904053</v>
      </c>
    </row>
    <row r="272" spans="1:8" hidden="1" x14ac:dyDescent="0.25">
      <c r="A272" s="295">
        <v>2011</v>
      </c>
      <c r="B272" s="310" t="s">
        <v>43</v>
      </c>
      <c r="C272" s="297">
        <v>692.10213088989258</v>
      </c>
    </row>
    <row r="273" spans="1:3" hidden="1" x14ac:dyDescent="0.25">
      <c r="A273" s="295">
        <v>2011</v>
      </c>
      <c r="B273" s="310" t="s">
        <v>47</v>
      </c>
      <c r="C273" s="297">
        <v>688.32945108413696</v>
      </c>
    </row>
    <row r="274" spans="1:3" hidden="1" x14ac:dyDescent="0.25">
      <c r="A274" s="295">
        <v>2011</v>
      </c>
      <c r="B274" s="310" t="s">
        <v>44</v>
      </c>
      <c r="C274" s="297">
        <v>693.07805952429771</v>
      </c>
    </row>
    <row r="275" spans="1:3" hidden="1" x14ac:dyDescent="0.25">
      <c r="A275" s="295">
        <v>2011</v>
      </c>
      <c r="B275" s="359" t="s">
        <v>46</v>
      </c>
      <c r="C275" s="297">
        <v>690.34778010845184</v>
      </c>
    </row>
    <row r="276" spans="1:3" hidden="1" x14ac:dyDescent="0.25">
      <c r="A276" s="295">
        <v>2010</v>
      </c>
      <c r="B276" s="310" t="s">
        <v>65</v>
      </c>
      <c r="C276" s="297">
        <v>688.58621025085449</v>
      </c>
    </row>
    <row r="277" spans="1:3" hidden="1" x14ac:dyDescent="0.25">
      <c r="A277" s="295">
        <v>2010</v>
      </c>
      <c r="B277" s="310" t="s">
        <v>45</v>
      </c>
      <c r="C277" s="297">
        <v>685.49823999404907</v>
      </c>
    </row>
    <row r="278" spans="1:3" hidden="1" x14ac:dyDescent="0.25">
      <c r="A278" s="295">
        <v>2010</v>
      </c>
      <c r="B278" s="310" t="s">
        <v>66</v>
      </c>
      <c r="C278" s="297">
        <v>664.95795977115631</v>
      </c>
    </row>
    <row r="279" spans="1:3" hidden="1" x14ac:dyDescent="0.25">
      <c r="A279" s="295">
        <v>2010</v>
      </c>
      <c r="B279" s="310" t="s">
        <v>48</v>
      </c>
      <c r="C279" s="297">
        <v>691.82894039154053</v>
      </c>
    </row>
    <row r="280" spans="1:3" hidden="1" x14ac:dyDescent="0.25">
      <c r="A280" s="295">
        <v>2010</v>
      </c>
      <c r="B280" s="310" t="s">
        <v>43</v>
      </c>
      <c r="C280" s="297">
        <v>691.72413998842239</v>
      </c>
    </row>
    <row r="281" spans="1:3" hidden="1" x14ac:dyDescent="0.25">
      <c r="A281" s="295">
        <v>2010</v>
      </c>
      <c r="B281" s="310" t="s">
        <v>47</v>
      </c>
      <c r="C281" s="297">
        <v>676.02169054746628</v>
      </c>
    </row>
    <row r="282" spans="1:3" hidden="1" x14ac:dyDescent="0.25">
      <c r="A282" s="295">
        <v>2010</v>
      </c>
      <c r="B282" s="310" t="s">
        <v>44</v>
      </c>
      <c r="C282" s="297">
        <v>690.02699089050293</v>
      </c>
    </row>
    <row r="283" spans="1:3" hidden="1" x14ac:dyDescent="0.25">
      <c r="A283" s="295">
        <v>2010</v>
      </c>
      <c r="B283" s="359" t="s">
        <v>46</v>
      </c>
      <c r="C283" s="297">
        <v>689.13161528110504</v>
      </c>
    </row>
    <row r="284" spans="1:3" hidden="1" x14ac:dyDescent="0.25"/>
    <row r="285" spans="1:3" hidden="1" x14ac:dyDescent="0.25">
      <c r="A285" s="361" t="s">
        <v>85</v>
      </c>
      <c r="C285" s="324" t="s">
        <v>86</v>
      </c>
    </row>
    <row r="286" spans="1:3" hidden="1" x14ac:dyDescent="0.25">
      <c r="A286" s="295">
        <v>2014</v>
      </c>
      <c r="B286" s="295" t="s">
        <v>45</v>
      </c>
      <c r="C286" s="307">
        <v>59</v>
      </c>
    </row>
    <row r="287" spans="1:3" hidden="1" x14ac:dyDescent="0.25">
      <c r="A287" s="295">
        <v>2014</v>
      </c>
      <c r="B287" s="295" t="s">
        <v>49</v>
      </c>
      <c r="C287" s="307">
        <v>59</v>
      </c>
    </row>
    <row r="288" spans="1:3" hidden="1" x14ac:dyDescent="0.25">
      <c r="A288" s="295">
        <v>2014</v>
      </c>
      <c r="B288" s="295" t="s">
        <v>48</v>
      </c>
      <c r="C288" s="307">
        <v>59</v>
      </c>
    </row>
    <row r="289" spans="1:3" hidden="1" x14ac:dyDescent="0.25">
      <c r="A289" s="295">
        <v>2014</v>
      </c>
      <c r="B289" s="295" t="s">
        <v>43</v>
      </c>
      <c r="C289" s="307">
        <v>59</v>
      </c>
    </row>
    <row r="290" spans="1:3" hidden="1" x14ac:dyDescent="0.25">
      <c r="A290" s="295">
        <v>2014</v>
      </c>
      <c r="B290" s="295" t="s">
        <v>46</v>
      </c>
      <c r="C290" s="307">
        <v>59</v>
      </c>
    </row>
    <row r="291" spans="1:3" hidden="1" x14ac:dyDescent="0.25">
      <c r="A291" s="295">
        <v>2014</v>
      </c>
      <c r="B291" s="295" t="s">
        <v>47</v>
      </c>
      <c r="C291" s="307">
        <v>59</v>
      </c>
    </row>
    <row r="292" spans="1:3" hidden="1" x14ac:dyDescent="0.25">
      <c r="A292" s="295">
        <v>2014</v>
      </c>
      <c r="B292" s="295" t="s">
        <v>44</v>
      </c>
      <c r="C292" s="307">
        <v>59</v>
      </c>
    </row>
    <row r="293" spans="1:3" hidden="1" x14ac:dyDescent="0.25">
      <c r="A293" s="295">
        <v>2014</v>
      </c>
      <c r="B293" s="295" t="s">
        <v>65</v>
      </c>
      <c r="C293" s="307">
        <v>59</v>
      </c>
    </row>
    <row r="294" spans="1:3" hidden="1" x14ac:dyDescent="0.25">
      <c r="A294" s="295">
        <v>2013</v>
      </c>
      <c r="B294" s="295" t="s">
        <v>65</v>
      </c>
      <c r="C294" s="297">
        <v>254</v>
      </c>
    </row>
    <row r="295" spans="1:3" hidden="1" x14ac:dyDescent="0.25">
      <c r="A295" s="295">
        <v>2013</v>
      </c>
      <c r="B295" s="295" t="s">
        <v>79</v>
      </c>
      <c r="C295" s="297">
        <v>254</v>
      </c>
    </row>
    <row r="296" spans="1:3" hidden="1" x14ac:dyDescent="0.25">
      <c r="A296" s="295">
        <v>2013</v>
      </c>
      <c r="B296" s="295" t="s">
        <v>80</v>
      </c>
      <c r="C296" s="297">
        <v>254</v>
      </c>
    </row>
    <row r="297" spans="1:3" hidden="1" x14ac:dyDescent="0.25">
      <c r="A297" s="295">
        <v>2013</v>
      </c>
      <c r="B297" s="295" t="s">
        <v>14</v>
      </c>
      <c r="C297" s="297">
        <v>254</v>
      </c>
    </row>
    <row r="298" spans="1:3" hidden="1" x14ac:dyDescent="0.25">
      <c r="A298" s="295">
        <v>2013</v>
      </c>
      <c r="B298" s="295" t="s">
        <v>0</v>
      </c>
      <c r="C298" s="297">
        <v>254</v>
      </c>
    </row>
    <row r="299" spans="1:3" hidden="1" x14ac:dyDescent="0.25">
      <c r="A299" s="295">
        <v>2013</v>
      </c>
      <c r="B299" s="295" t="s">
        <v>81</v>
      </c>
      <c r="C299" s="297">
        <v>254</v>
      </c>
    </row>
    <row r="300" spans="1:3" hidden="1" x14ac:dyDescent="0.25">
      <c r="A300" s="295">
        <v>2013</v>
      </c>
      <c r="B300" s="295" t="s">
        <v>11</v>
      </c>
      <c r="C300" s="297">
        <v>254</v>
      </c>
    </row>
    <row r="301" spans="1:3" hidden="1" x14ac:dyDescent="0.25">
      <c r="A301" s="295">
        <v>2013</v>
      </c>
      <c r="B301" s="295" t="s">
        <v>82</v>
      </c>
      <c r="C301" s="297">
        <v>254</v>
      </c>
    </row>
    <row r="302" spans="1:3" hidden="1" x14ac:dyDescent="0.25">
      <c r="A302" s="295">
        <v>2012</v>
      </c>
      <c r="B302" s="295" t="s">
        <v>65</v>
      </c>
      <c r="C302" s="297">
        <v>258.33359999999999</v>
      </c>
    </row>
    <row r="303" spans="1:3" hidden="1" x14ac:dyDescent="0.25">
      <c r="A303" s="295">
        <v>2012</v>
      </c>
      <c r="B303" s="295" t="s">
        <v>79</v>
      </c>
      <c r="C303" s="297">
        <v>256.91250000000002</v>
      </c>
    </row>
    <row r="304" spans="1:3" hidden="1" x14ac:dyDescent="0.25">
      <c r="A304" s="295">
        <v>2012</v>
      </c>
      <c r="B304" s="295" t="s">
        <v>80</v>
      </c>
      <c r="C304" s="297">
        <v>256.1225</v>
      </c>
    </row>
    <row r="305" spans="1:3" hidden="1" x14ac:dyDescent="0.25">
      <c r="A305" s="295">
        <v>2012</v>
      </c>
      <c r="B305" s="295" t="s">
        <v>14</v>
      </c>
      <c r="C305" s="297">
        <v>257.72582</v>
      </c>
    </row>
    <row r="306" spans="1:3" hidden="1" x14ac:dyDescent="0.25">
      <c r="A306" s="295">
        <v>2012</v>
      </c>
      <c r="B306" s="295" t="s">
        <v>0</v>
      </c>
      <c r="C306" s="297">
        <v>258.72233</v>
      </c>
    </row>
    <row r="307" spans="1:3" hidden="1" x14ac:dyDescent="0.25">
      <c r="A307" s="295">
        <v>2012</v>
      </c>
      <c r="B307" s="295" t="s">
        <v>81</v>
      </c>
      <c r="C307" s="297">
        <v>260.07799999999997</v>
      </c>
    </row>
    <row r="308" spans="1:3" hidden="1" x14ac:dyDescent="0.25">
      <c r="A308" s="295">
        <v>2012</v>
      </c>
      <c r="B308" s="295" t="s">
        <v>11</v>
      </c>
      <c r="C308" s="297">
        <v>258.4425</v>
      </c>
    </row>
    <row r="309" spans="1:3" hidden="1" x14ac:dyDescent="0.25">
      <c r="A309" s="295">
        <v>2012</v>
      </c>
      <c r="B309" s="295" t="s">
        <v>82</v>
      </c>
      <c r="C309" s="297">
        <v>259.04227000000003</v>
      </c>
    </row>
    <row r="310" spans="1:3" hidden="1" x14ac:dyDescent="0.25">
      <c r="A310" s="295">
        <v>2011</v>
      </c>
      <c r="B310" s="310" t="s">
        <v>65</v>
      </c>
      <c r="C310" s="297">
        <v>165.80134963989258</v>
      </c>
    </row>
    <row r="311" spans="1:3" hidden="1" x14ac:dyDescent="0.25">
      <c r="A311" s="295">
        <v>2011</v>
      </c>
      <c r="B311" s="310" t="s">
        <v>45</v>
      </c>
      <c r="C311" s="297">
        <v>165.2602596282959</v>
      </c>
    </row>
    <row r="312" spans="1:3" hidden="1" x14ac:dyDescent="0.25">
      <c r="A312" s="295">
        <v>2011</v>
      </c>
      <c r="B312" s="310" t="s">
        <v>49</v>
      </c>
      <c r="C312" s="297">
        <v>164.83726024627686</v>
      </c>
    </row>
    <row r="313" spans="1:3" hidden="1" x14ac:dyDescent="0.25">
      <c r="A313" s="295">
        <v>2011</v>
      </c>
      <c r="B313" s="310" t="s">
        <v>48</v>
      </c>
      <c r="C313" s="297">
        <v>165.61693000793457</v>
      </c>
    </row>
    <row r="314" spans="1:3" hidden="1" x14ac:dyDescent="0.25">
      <c r="A314" s="295">
        <v>2011</v>
      </c>
      <c r="B314" s="310" t="s">
        <v>43</v>
      </c>
      <c r="C314" s="297">
        <v>166.37421989440918</v>
      </c>
    </row>
    <row r="315" spans="1:3" hidden="1" x14ac:dyDescent="0.25">
      <c r="A315" s="295">
        <v>2011</v>
      </c>
      <c r="B315" s="310" t="s">
        <v>47</v>
      </c>
      <c r="C315" s="297">
        <v>166.5</v>
      </c>
    </row>
    <row r="316" spans="1:3" hidden="1" x14ac:dyDescent="0.25">
      <c r="A316" s="295">
        <v>2011</v>
      </c>
      <c r="B316" s="310" t="s">
        <v>44</v>
      </c>
      <c r="C316" s="297">
        <v>166.33690500259399</v>
      </c>
    </row>
    <row r="317" spans="1:3" hidden="1" x14ac:dyDescent="0.25">
      <c r="A317" s="295">
        <v>2011</v>
      </c>
      <c r="B317" s="359" t="s">
        <v>46</v>
      </c>
      <c r="C317" s="297">
        <v>165.43630027770996</v>
      </c>
    </row>
    <row r="318" spans="1:3" hidden="1" x14ac:dyDescent="0.25">
      <c r="A318" s="295">
        <v>2010</v>
      </c>
      <c r="B318" s="310" t="s">
        <v>65</v>
      </c>
      <c r="C318" s="297">
        <v>165.3384895324707</v>
      </c>
    </row>
    <row r="319" spans="1:3" hidden="1" x14ac:dyDescent="0.25">
      <c r="A319" s="295">
        <v>2010</v>
      </c>
      <c r="B319" s="310" t="s">
        <v>45</v>
      </c>
      <c r="C319" s="297">
        <v>164.0901198387146</v>
      </c>
    </row>
    <row r="320" spans="1:3" hidden="1" x14ac:dyDescent="0.25">
      <c r="A320" s="295">
        <v>2010</v>
      </c>
      <c r="B320" s="310" t="s">
        <v>66</v>
      </c>
      <c r="C320" s="297">
        <v>164.44701957702637</v>
      </c>
    </row>
    <row r="321" spans="1:3" hidden="1" x14ac:dyDescent="0.25">
      <c r="A321" s="295">
        <v>2010</v>
      </c>
      <c r="B321" s="310" t="s">
        <v>48</v>
      </c>
      <c r="C321" s="297">
        <v>165.71842002868652</v>
      </c>
    </row>
    <row r="322" spans="1:3" hidden="1" x14ac:dyDescent="0.25">
      <c r="A322" s="295">
        <v>2010</v>
      </c>
      <c r="B322" s="310" t="s">
        <v>43</v>
      </c>
      <c r="C322" s="297">
        <v>166.22354984283447</v>
      </c>
    </row>
    <row r="323" spans="1:3" hidden="1" x14ac:dyDescent="0.25">
      <c r="A323" s="295">
        <v>2010</v>
      </c>
      <c r="B323" s="310" t="s">
        <v>47</v>
      </c>
      <c r="C323" s="297">
        <v>164.4707350730896</v>
      </c>
    </row>
    <row r="324" spans="1:3" hidden="1" x14ac:dyDescent="0.25">
      <c r="A324" s="295">
        <v>2010</v>
      </c>
      <c r="B324" s="310" t="s">
        <v>44</v>
      </c>
      <c r="C324" s="297">
        <v>166.02388000488281</v>
      </c>
    </row>
    <row r="325" spans="1:3" hidden="1" x14ac:dyDescent="0.25">
      <c r="A325" s="295">
        <v>2010</v>
      </c>
      <c r="B325" s="359" t="s">
        <v>46</v>
      </c>
      <c r="C325" s="297">
        <v>165.35711002349854</v>
      </c>
    </row>
    <row r="326" spans="1:3" hidden="1" x14ac:dyDescent="0.25"/>
    <row r="327" spans="1:3" hidden="1" x14ac:dyDescent="0.25">
      <c r="A327" s="361" t="s">
        <v>96</v>
      </c>
      <c r="C327" s="324" t="s">
        <v>115</v>
      </c>
    </row>
    <row r="328" spans="1:3" hidden="1" x14ac:dyDescent="0.25">
      <c r="A328" s="295">
        <v>2014</v>
      </c>
      <c r="B328" s="295" t="s">
        <v>45</v>
      </c>
      <c r="C328" s="324">
        <v>33</v>
      </c>
    </row>
    <row r="329" spans="1:3" hidden="1" x14ac:dyDescent="0.25">
      <c r="A329" s="295">
        <v>2014</v>
      </c>
      <c r="B329" s="295" t="s">
        <v>49</v>
      </c>
      <c r="C329" s="324">
        <v>33</v>
      </c>
    </row>
    <row r="330" spans="1:3" hidden="1" x14ac:dyDescent="0.25">
      <c r="A330" s="295">
        <v>2014</v>
      </c>
      <c r="B330" s="295" t="s">
        <v>48</v>
      </c>
      <c r="C330" s="324">
        <v>33</v>
      </c>
    </row>
    <row r="331" spans="1:3" hidden="1" x14ac:dyDescent="0.25">
      <c r="A331" s="295">
        <v>2014</v>
      </c>
      <c r="B331" s="295" t="s">
        <v>43</v>
      </c>
      <c r="C331" s="324">
        <v>33</v>
      </c>
    </row>
    <row r="332" spans="1:3" hidden="1" x14ac:dyDescent="0.25">
      <c r="A332" s="295">
        <v>2014</v>
      </c>
      <c r="B332" s="295" t="s">
        <v>46</v>
      </c>
      <c r="C332" s="324">
        <v>33</v>
      </c>
    </row>
    <row r="333" spans="1:3" hidden="1" x14ac:dyDescent="0.25">
      <c r="A333" s="295">
        <v>2014</v>
      </c>
      <c r="B333" s="295" t="s">
        <v>47</v>
      </c>
      <c r="C333" s="324">
        <v>33</v>
      </c>
    </row>
    <row r="334" spans="1:3" hidden="1" x14ac:dyDescent="0.25">
      <c r="A334" s="295">
        <v>2014</v>
      </c>
      <c r="B334" s="295" t="s">
        <v>44</v>
      </c>
      <c r="C334" s="324">
        <v>33</v>
      </c>
    </row>
    <row r="335" spans="1:3" hidden="1" x14ac:dyDescent="0.25">
      <c r="A335" s="295">
        <v>2014</v>
      </c>
      <c r="B335" s="295" t="s">
        <v>65</v>
      </c>
      <c r="C335" s="324">
        <v>33</v>
      </c>
    </row>
    <row r="336" spans="1:3" hidden="1" x14ac:dyDescent="0.25">
      <c r="A336" s="295">
        <v>2013</v>
      </c>
      <c r="B336" s="295" t="s">
        <v>45</v>
      </c>
      <c r="C336" s="297">
        <v>33</v>
      </c>
    </row>
    <row r="337" spans="1:3" hidden="1" x14ac:dyDescent="0.25">
      <c r="A337" s="295">
        <v>2013</v>
      </c>
      <c r="B337" s="295" t="s">
        <v>49</v>
      </c>
      <c r="C337" s="297">
        <v>33</v>
      </c>
    </row>
    <row r="338" spans="1:3" hidden="1" x14ac:dyDescent="0.25">
      <c r="A338" s="295">
        <v>2013</v>
      </c>
      <c r="B338" s="295" t="s">
        <v>48</v>
      </c>
      <c r="C338" s="297">
        <v>33</v>
      </c>
    </row>
    <row r="339" spans="1:3" hidden="1" x14ac:dyDescent="0.25">
      <c r="A339" s="295">
        <v>2013</v>
      </c>
      <c r="B339" s="295" t="s">
        <v>43</v>
      </c>
      <c r="C339" s="297">
        <v>33</v>
      </c>
    </row>
    <row r="340" spans="1:3" hidden="1" x14ac:dyDescent="0.25">
      <c r="A340" s="295">
        <v>2013</v>
      </c>
      <c r="B340" s="295" t="s">
        <v>46</v>
      </c>
      <c r="C340" s="297">
        <v>33</v>
      </c>
    </row>
    <row r="341" spans="1:3" hidden="1" x14ac:dyDescent="0.25">
      <c r="A341" s="295">
        <v>2013</v>
      </c>
      <c r="B341" s="295" t="s">
        <v>47</v>
      </c>
      <c r="C341" s="297">
        <v>33</v>
      </c>
    </row>
    <row r="342" spans="1:3" hidden="1" x14ac:dyDescent="0.25">
      <c r="A342" s="295">
        <v>2013</v>
      </c>
      <c r="B342" s="295" t="s">
        <v>44</v>
      </c>
      <c r="C342" s="297">
        <v>33</v>
      </c>
    </row>
    <row r="343" spans="1:3" hidden="1" x14ac:dyDescent="0.25">
      <c r="A343" s="295">
        <v>2013</v>
      </c>
      <c r="B343" s="295" t="s">
        <v>65</v>
      </c>
      <c r="C343" s="297">
        <v>33</v>
      </c>
    </row>
    <row r="344" spans="1:3" hidden="1" x14ac:dyDescent="0.25">
      <c r="A344" s="295">
        <v>2012</v>
      </c>
      <c r="B344" s="310" t="s">
        <v>45</v>
      </c>
      <c r="C344" s="297">
        <v>33</v>
      </c>
    </row>
    <row r="345" spans="1:3" hidden="1" x14ac:dyDescent="0.25">
      <c r="A345" s="295">
        <v>2012</v>
      </c>
      <c r="B345" s="310" t="s">
        <v>49</v>
      </c>
      <c r="C345" s="297">
        <v>33</v>
      </c>
    </row>
    <row r="346" spans="1:3" hidden="1" x14ac:dyDescent="0.25">
      <c r="A346" s="295">
        <v>2012</v>
      </c>
      <c r="B346" s="310" t="s">
        <v>48</v>
      </c>
      <c r="C346" s="297">
        <v>33</v>
      </c>
    </row>
    <row r="347" spans="1:3" hidden="1" x14ac:dyDescent="0.25">
      <c r="A347" s="295">
        <v>2012</v>
      </c>
      <c r="B347" s="310" t="s">
        <v>43</v>
      </c>
      <c r="C347" s="297">
        <v>33</v>
      </c>
    </row>
    <row r="348" spans="1:3" hidden="1" x14ac:dyDescent="0.25">
      <c r="A348" s="295">
        <v>2012</v>
      </c>
      <c r="B348" s="310" t="s">
        <v>46</v>
      </c>
      <c r="C348" s="297">
        <v>33</v>
      </c>
    </row>
    <row r="349" spans="1:3" hidden="1" x14ac:dyDescent="0.25">
      <c r="A349" s="295">
        <v>2012</v>
      </c>
      <c r="B349" s="310" t="s">
        <v>47</v>
      </c>
      <c r="C349" s="297">
        <v>33</v>
      </c>
    </row>
    <row r="350" spans="1:3" hidden="1" x14ac:dyDescent="0.25">
      <c r="A350" s="295">
        <v>2012</v>
      </c>
      <c r="B350" s="310" t="s">
        <v>44</v>
      </c>
      <c r="C350" s="297">
        <v>33</v>
      </c>
    </row>
    <row r="351" spans="1:3" hidden="1" x14ac:dyDescent="0.25">
      <c r="A351" s="295">
        <v>2012</v>
      </c>
      <c r="B351" s="359" t="s">
        <v>65</v>
      </c>
      <c r="C351" s="297">
        <v>33</v>
      </c>
    </row>
    <row r="352" spans="1:3" hidden="1" x14ac:dyDescent="0.25">
      <c r="A352" s="295">
        <v>2011</v>
      </c>
      <c r="B352" s="310" t="s">
        <v>45</v>
      </c>
      <c r="C352" s="297">
        <v>75.62848949432373</v>
      </c>
    </row>
    <row r="353" spans="1:8" hidden="1" x14ac:dyDescent="0.25">
      <c r="A353" s="295">
        <v>2011</v>
      </c>
      <c r="B353" s="310" t="s">
        <v>49</v>
      </c>
      <c r="C353" s="297">
        <v>80.386539459228516</v>
      </c>
    </row>
    <row r="354" spans="1:8" hidden="1" x14ac:dyDescent="0.25">
      <c r="A354" s="295">
        <v>2011</v>
      </c>
      <c r="B354" s="310" t="s">
        <v>48</v>
      </c>
      <c r="C354" s="297">
        <v>84.387950897216797</v>
      </c>
    </row>
    <row r="355" spans="1:8" hidden="1" x14ac:dyDescent="0.25">
      <c r="A355" s="295">
        <v>2011</v>
      </c>
      <c r="B355" s="310" t="s">
        <v>43</v>
      </c>
      <c r="C355" s="297">
        <v>77.240739822387695</v>
      </c>
    </row>
    <row r="356" spans="1:8" hidden="1" x14ac:dyDescent="0.25">
      <c r="A356" s="295">
        <v>2011</v>
      </c>
      <c r="B356" s="310" t="s">
        <v>46</v>
      </c>
      <c r="C356" s="297">
        <v>74.232769966125488</v>
      </c>
    </row>
    <row r="357" spans="1:8" hidden="1" x14ac:dyDescent="0.25">
      <c r="A357" s="295">
        <v>2011</v>
      </c>
      <c r="B357" s="310" t="s">
        <v>47</v>
      </c>
      <c r="C357" s="297">
        <v>69.834300994873047</v>
      </c>
    </row>
    <row r="358" spans="1:8" hidden="1" x14ac:dyDescent="0.25">
      <c r="A358" s="295">
        <v>2011</v>
      </c>
      <c r="B358" s="310" t="s">
        <v>44</v>
      </c>
      <c r="C358" s="297">
        <v>69.894559383392334</v>
      </c>
    </row>
    <row r="359" spans="1:8" hidden="1" x14ac:dyDescent="0.25">
      <c r="A359" s="295">
        <v>2011</v>
      </c>
      <c r="B359" s="359" t="s">
        <v>65</v>
      </c>
      <c r="C359" s="297">
        <v>76.243589401245117</v>
      </c>
    </row>
    <row r="360" spans="1:8" hidden="1" x14ac:dyDescent="0.25">
      <c r="A360" s="295">
        <v>2010</v>
      </c>
      <c r="B360" s="310" t="s">
        <v>65</v>
      </c>
      <c r="C360" s="297">
        <v>78.515985488891602</v>
      </c>
      <c r="H360" s="297"/>
    </row>
    <row r="361" spans="1:8" hidden="1" x14ac:dyDescent="0.25">
      <c r="A361" s="295">
        <v>2010</v>
      </c>
      <c r="B361" s="310" t="s">
        <v>45</v>
      </c>
      <c r="C361" s="297">
        <v>84.166667938232422</v>
      </c>
    </row>
    <row r="362" spans="1:8" hidden="1" x14ac:dyDescent="0.25">
      <c r="A362" s="295">
        <v>2010</v>
      </c>
      <c r="B362" s="310" t="s">
        <v>66</v>
      </c>
      <c r="C362" s="297">
        <v>87.044281005859375</v>
      </c>
    </row>
    <row r="363" spans="1:8" hidden="1" x14ac:dyDescent="0.25">
      <c r="A363" s="295">
        <v>2010</v>
      </c>
      <c r="B363" s="310" t="s">
        <v>48</v>
      </c>
      <c r="C363" s="297">
        <v>88.583332061767578</v>
      </c>
    </row>
    <row r="364" spans="1:8" hidden="1" x14ac:dyDescent="0.25">
      <c r="A364" s="295">
        <v>2010</v>
      </c>
      <c r="B364" s="310" t="s">
        <v>43</v>
      </c>
      <c r="C364" s="297">
        <v>75.034278869628906</v>
      </c>
    </row>
    <row r="365" spans="1:8" hidden="1" x14ac:dyDescent="0.25">
      <c r="A365" s="295">
        <v>2010</v>
      </c>
      <c r="B365" s="310" t="s">
        <v>47</v>
      </c>
      <c r="C365" s="297">
        <v>67.80644702911377</v>
      </c>
    </row>
    <row r="366" spans="1:8" hidden="1" x14ac:dyDescent="0.25">
      <c r="A366" s="295">
        <v>2010</v>
      </c>
      <c r="B366" s="310" t="s">
        <v>44</v>
      </c>
      <c r="C366" s="297">
        <v>77.934965133666992</v>
      </c>
    </row>
    <row r="367" spans="1:8" hidden="1" x14ac:dyDescent="0.25">
      <c r="A367" s="295">
        <v>2010</v>
      </c>
      <c r="B367" s="359" t="s">
        <v>46</v>
      </c>
      <c r="C367" s="297">
        <v>73.964312553405762</v>
      </c>
    </row>
    <row r="368" spans="1:8" hidden="1" x14ac:dyDescent="0.25"/>
    <row r="369" spans="1:3" hidden="1" x14ac:dyDescent="0.25">
      <c r="A369" s="361" t="s">
        <v>97</v>
      </c>
      <c r="C369" s="324" t="s">
        <v>86</v>
      </c>
    </row>
    <row r="370" spans="1:3" hidden="1" x14ac:dyDescent="0.25">
      <c r="A370" s="295">
        <v>2013</v>
      </c>
      <c r="B370" s="295" t="s">
        <v>65</v>
      </c>
      <c r="C370" s="297">
        <v>43.914614119999996</v>
      </c>
    </row>
    <row r="371" spans="1:3" hidden="1" x14ac:dyDescent="0.25">
      <c r="A371" s="295">
        <v>2013</v>
      </c>
      <c r="B371" s="295" t="s">
        <v>79</v>
      </c>
      <c r="C371" s="297">
        <v>43.739621012000001</v>
      </c>
    </row>
    <row r="372" spans="1:3" hidden="1" x14ac:dyDescent="0.25">
      <c r="A372" s="295">
        <v>2013</v>
      </c>
      <c r="B372" s="295" t="s">
        <v>80</v>
      </c>
      <c r="C372" s="297">
        <v>44</v>
      </c>
    </row>
    <row r="373" spans="1:3" hidden="1" x14ac:dyDescent="0.25">
      <c r="A373" s="295">
        <v>2013</v>
      </c>
      <c r="B373" s="295" t="s">
        <v>14</v>
      </c>
      <c r="C373" s="297">
        <v>44</v>
      </c>
    </row>
    <row r="374" spans="1:3" hidden="1" x14ac:dyDescent="0.25">
      <c r="A374" s="295">
        <v>2013</v>
      </c>
      <c r="B374" s="295" t="s">
        <v>0</v>
      </c>
      <c r="C374" s="297">
        <v>44</v>
      </c>
    </row>
    <row r="375" spans="1:3" hidden="1" x14ac:dyDescent="0.25">
      <c r="A375" s="295">
        <v>2013</v>
      </c>
      <c r="B375" s="295" t="s">
        <v>81</v>
      </c>
      <c r="C375" s="297">
        <v>44</v>
      </c>
    </row>
    <row r="376" spans="1:3" hidden="1" x14ac:dyDescent="0.25">
      <c r="A376" s="295">
        <v>2013</v>
      </c>
      <c r="B376" s="295" t="s">
        <v>11</v>
      </c>
      <c r="C376" s="297">
        <v>43.94486216</v>
      </c>
    </row>
    <row r="377" spans="1:3" hidden="1" x14ac:dyDescent="0.25">
      <c r="A377" s="295">
        <v>2013</v>
      </c>
      <c r="B377" s="295" t="s">
        <v>82</v>
      </c>
      <c r="C377" s="297">
        <v>43.667439950000002</v>
      </c>
    </row>
    <row r="378" spans="1:3" hidden="1" x14ac:dyDescent="0.25">
      <c r="A378" s="295">
        <v>2012</v>
      </c>
      <c r="B378" s="310" t="s">
        <v>65</v>
      </c>
      <c r="C378" s="297">
        <v>43.912324999999996</v>
      </c>
    </row>
    <row r="379" spans="1:3" hidden="1" x14ac:dyDescent="0.25">
      <c r="A379" s="295">
        <v>2012</v>
      </c>
      <c r="B379" s="310" t="s">
        <v>79</v>
      </c>
      <c r="C379" s="297">
        <v>43.660820000000001</v>
      </c>
    </row>
    <row r="380" spans="1:3" hidden="1" x14ac:dyDescent="0.25">
      <c r="A380" s="295">
        <v>2012</v>
      </c>
      <c r="B380" s="310" t="s">
        <v>80</v>
      </c>
      <c r="C380" s="297">
        <v>44</v>
      </c>
    </row>
    <row r="381" spans="1:3" hidden="1" x14ac:dyDescent="0.25">
      <c r="A381" s="295">
        <v>2012</v>
      </c>
      <c r="B381" s="310" t="s">
        <v>14</v>
      </c>
      <c r="C381" s="297">
        <v>43.937870000000004</v>
      </c>
    </row>
    <row r="382" spans="1:3" hidden="1" x14ac:dyDescent="0.25">
      <c r="A382" s="295">
        <v>2012</v>
      </c>
      <c r="B382" s="310" t="s">
        <v>0</v>
      </c>
      <c r="C382" s="297">
        <v>44</v>
      </c>
    </row>
    <row r="383" spans="1:3" hidden="1" x14ac:dyDescent="0.25">
      <c r="A383" s="295">
        <v>2012</v>
      </c>
      <c r="B383" s="310" t="s">
        <v>81</v>
      </c>
      <c r="C383" s="297">
        <v>43.953270000000003</v>
      </c>
    </row>
    <row r="384" spans="1:3" hidden="1" x14ac:dyDescent="0.25">
      <c r="A384" s="295">
        <v>2012</v>
      </c>
      <c r="B384" s="310" t="s">
        <v>11</v>
      </c>
      <c r="C384" s="297">
        <v>43.98462</v>
      </c>
    </row>
    <row r="385" spans="1:3" hidden="1" x14ac:dyDescent="0.25">
      <c r="A385" s="295">
        <v>2012</v>
      </c>
      <c r="B385" s="359" t="s">
        <v>82</v>
      </c>
      <c r="C385" s="297">
        <v>43.554699999999997</v>
      </c>
    </row>
    <row r="386" spans="1:3" hidden="1" x14ac:dyDescent="0.25">
      <c r="A386" s="295">
        <v>2011</v>
      </c>
      <c r="B386" s="310" t="s">
        <v>65</v>
      </c>
      <c r="C386" s="297">
        <v>44</v>
      </c>
    </row>
    <row r="387" spans="1:3" hidden="1" x14ac:dyDescent="0.25">
      <c r="A387" s="295">
        <v>2011</v>
      </c>
      <c r="B387" s="310" t="s">
        <v>45</v>
      </c>
      <c r="C387" s="297">
        <v>44</v>
      </c>
    </row>
    <row r="388" spans="1:3" hidden="1" x14ac:dyDescent="0.25">
      <c r="A388" s="295">
        <v>2011</v>
      </c>
      <c r="B388" s="310" t="s">
        <v>49</v>
      </c>
      <c r="C388" s="297">
        <v>44</v>
      </c>
    </row>
    <row r="389" spans="1:3" hidden="1" x14ac:dyDescent="0.25">
      <c r="A389" s="295">
        <v>2011</v>
      </c>
      <c r="B389" s="310" t="s">
        <v>48</v>
      </c>
      <c r="C389" s="297">
        <v>44</v>
      </c>
    </row>
    <row r="390" spans="1:3" hidden="1" x14ac:dyDescent="0.25">
      <c r="A390" s="295">
        <v>2011</v>
      </c>
      <c r="B390" s="310" t="s">
        <v>43</v>
      </c>
      <c r="C390" s="297">
        <v>44</v>
      </c>
    </row>
    <row r="391" spans="1:3" hidden="1" x14ac:dyDescent="0.25">
      <c r="A391" s="295">
        <v>2011</v>
      </c>
      <c r="B391" s="310" t="s">
        <v>47</v>
      </c>
      <c r="C391" s="297">
        <v>44</v>
      </c>
    </row>
    <row r="392" spans="1:3" hidden="1" x14ac:dyDescent="0.25">
      <c r="A392" s="295">
        <v>2011</v>
      </c>
      <c r="B392" s="310" t="s">
        <v>44</v>
      </c>
      <c r="C392" s="297">
        <v>44</v>
      </c>
    </row>
    <row r="393" spans="1:3" hidden="1" x14ac:dyDescent="0.25">
      <c r="A393" s="295">
        <v>2011</v>
      </c>
      <c r="B393" s="359" t="s">
        <v>46</v>
      </c>
      <c r="C393" s="297">
        <v>44</v>
      </c>
    </row>
    <row r="394" spans="1:3" hidden="1" x14ac:dyDescent="0.25">
      <c r="A394" s="295">
        <v>2010</v>
      </c>
      <c r="B394" s="310" t="s">
        <v>65</v>
      </c>
      <c r="C394" s="297">
        <v>43.62706995010376</v>
      </c>
    </row>
    <row r="395" spans="1:3" hidden="1" x14ac:dyDescent="0.25">
      <c r="A395" s="295">
        <v>2010</v>
      </c>
      <c r="B395" s="310" t="s">
        <v>45</v>
      </c>
      <c r="C395" s="297">
        <v>43.706379890441895</v>
      </c>
    </row>
    <row r="396" spans="1:3" hidden="1" x14ac:dyDescent="0.25">
      <c r="A396" s="295">
        <v>2010</v>
      </c>
      <c r="B396" s="310" t="s">
        <v>66</v>
      </c>
      <c r="C396" s="297">
        <v>41</v>
      </c>
    </row>
    <row r="397" spans="1:3" hidden="1" x14ac:dyDescent="0.25">
      <c r="A397" s="295">
        <v>2010</v>
      </c>
      <c r="B397" s="310" t="s">
        <v>48</v>
      </c>
      <c r="C397" s="297">
        <v>43.048219919204712</v>
      </c>
    </row>
    <row r="398" spans="1:3" hidden="1" x14ac:dyDescent="0.25">
      <c r="A398" s="295">
        <v>2010</v>
      </c>
      <c r="B398" s="310" t="s">
        <v>43</v>
      </c>
      <c r="C398" s="297">
        <v>43.470590114593506</v>
      </c>
    </row>
    <row r="399" spans="1:3" hidden="1" x14ac:dyDescent="0.25">
      <c r="A399" s="295">
        <v>2010</v>
      </c>
      <c r="B399" s="310" t="s">
        <v>47</v>
      </c>
      <c r="C399" s="297">
        <v>43.561829924583435</v>
      </c>
    </row>
    <row r="400" spans="1:3" hidden="1" x14ac:dyDescent="0.25">
      <c r="A400" s="295">
        <v>2010</v>
      </c>
      <c r="B400" s="310" t="s">
        <v>44</v>
      </c>
      <c r="C400" s="297">
        <v>44</v>
      </c>
    </row>
    <row r="401" spans="1:3" hidden="1" x14ac:dyDescent="0.25">
      <c r="A401" s="295">
        <v>2010</v>
      </c>
      <c r="B401" s="359" t="s">
        <v>46</v>
      </c>
      <c r="C401" s="297">
        <v>43.584555268287659</v>
      </c>
    </row>
    <row r="402" spans="1:3" hidden="1" x14ac:dyDescent="0.25"/>
    <row r="403" spans="1:3" hidden="1" x14ac:dyDescent="0.25">
      <c r="A403" s="361" t="s">
        <v>116</v>
      </c>
    </row>
    <row r="404" spans="1:3" hidden="1" x14ac:dyDescent="0.25">
      <c r="A404" s="295">
        <v>2014</v>
      </c>
      <c r="B404" s="295" t="s">
        <v>45</v>
      </c>
      <c r="C404" s="297">
        <v>58.110465765665097</v>
      </c>
    </row>
    <row r="405" spans="1:3" hidden="1" x14ac:dyDescent="0.25">
      <c r="A405" s="295">
        <v>2014</v>
      </c>
      <c r="B405" s="295" t="s">
        <v>49</v>
      </c>
      <c r="C405" s="297">
        <v>57.690100529016505</v>
      </c>
    </row>
    <row r="406" spans="1:3" hidden="1" x14ac:dyDescent="0.25">
      <c r="A406" s="295">
        <v>2014</v>
      </c>
      <c r="B406" s="295" t="s">
        <v>48</v>
      </c>
      <c r="C406" s="297">
        <v>57.566125160679398</v>
      </c>
    </row>
    <row r="407" spans="1:3" hidden="1" x14ac:dyDescent="0.25">
      <c r="A407" s="295">
        <v>2014</v>
      </c>
      <c r="B407" s="295" t="s">
        <v>43</v>
      </c>
      <c r="C407" s="297">
        <v>57.644418192557602</v>
      </c>
    </row>
    <row r="408" spans="1:3" hidden="1" x14ac:dyDescent="0.25">
      <c r="A408" s="295">
        <v>2014</v>
      </c>
      <c r="B408" s="295" t="s">
        <v>46</v>
      </c>
      <c r="C408" s="297">
        <v>57.097962382445104</v>
      </c>
    </row>
    <row r="409" spans="1:3" hidden="1" x14ac:dyDescent="0.25">
      <c r="A409" s="295">
        <v>2014</v>
      </c>
      <c r="B409" s="295" t="s">
        <v>47</v>
      </c>
      <c r="C409" s="297">
        <v>58.973041968753201</v>
      </c>
    </row>
    <row r="410" spans="1:3" hidden="1" x14ac:dyDescent="0.25">
      <c r="A410" s="295">
        <v>2014</v>
      </c>
      <c r="B410" s="295" t="s">
        <v>44</v>
      </c>
      <c r="C410" s="297">
        <v>58.5719602977668</v>
      </c>
    </row>
    <row r="411" spans="1:3" hidden="1" x14ac:dyDescent="0.25">
      <c r="A411" s="295">
        <v>2014</v>
      </c>
      <c r="B411" s="295" t="s">
        <v>65</v>
      </c>
      <c r="C411" s="297">
        <v>58.027179763186197</v>
      </c>
    </row>
    <row r="412" spans="1:3" hidden="1" x14ac:dyDescent="0.25"/>
    <row r="413" spans="1:3" hidden="1" x14ac:dyDescent="0.25">
      <c r="A413" s="361" t="s">
        <v>117</v>
      </c>
    </row>
    <row r="414" spans="1:3" hidden="1" x14ac:dyDescent="0.25">
      <c r="A414" s="295">
        <v>2014</v>
      </c>
      <c r="B414" s="295" t="s">
        <v>45</v>
      </c>
      <c r="C414" s="362">
        <v>58.110465765665097</v>
      </c>
    </row>
    <row r="415" spans="1:3" hidden="1" x14ac:dyDescent="0.25">
      <c r="A415" s="295">
        <v>2014</v>
      </c>
      <c r="B415" s="295" t="s">
        <v>49</v>
      </c>
      <c r="C415" s="362">
        <v>57.690100529016505</v>
      </c>
    </row>
    <row r="416" spans="1:3" hidden="1" x14ac:dyDescent="0.25">
      <c r="A416" s="295">
        <v>2014</v>
      </c>
      <c r="B416" s="295" t="s">
        <v>48</v>
      </c>
      <c r="C416" s="362">
        <v>57.566125160679398</v>
      </c>
    </row>
    <row r="417" spans="1:11" hidden="1" x14ac:dyDescent="0.25">
      <c r="A417" s="295">
        <v>2014</v>
      </c>
      <c r="B417" s="295" t="s">
        <v>43</v>
      </c>
      <c r="C417" s="362">
        <v>57.644418192557602</v>
      </c>
    </row>
    <row r="418" spans="1:11" hidden="1" x14ac:dyDescent="0.25">
      <c r="A418" s="295">
        <v>2014</v>
      </c>
      <c r="B418" s="295" t="s">
        <v>46</v>
      </c>
      <c r="C418" s="362">
        <v>57.097962382445104</v>
      </c>
    </row>
    <row r="419" spans="1:11" hidden="1" x14ac:dyDescent="0.25">
      <c r="A419" s="295">
        <v>2014</v>
      </c>
      <c r="B419" s="295" t="s">
        <v>47</v>
      </c>
      <c r="C419" s="362">
        <v>58.973041968753201</v>
      </c>
    </row>
    <row r="420" spans="1:11" hidden="1" x14ac:dyDescent="0.25">
      <c r="A420" s="295">
        <v>2014</v>
      </c>
      <c r="B420" s="295" t="s">
        <v>44</v>
      </c>
      <c r="C420" s="362">
        <v>58.5719602977668</v>
      </c>
    </row>
    <row r="421" spans="1:11" hidden="1" x14ac:dyDescent="0.25">
      <c r="A421" s="295">
        <v>2014</v>
      </c>
      <c r="B421" s="295" t="s">
        <v>65</v>
      </c>
      <c r="C421" s="362">
        <v>58.027179763186197</v>
      </c>
    </row>
    <row r="423" spans="1:11" x14ac:dyDescent="0.25">
      <c r="A423" s="334" t="s">
        <v>166</v>
      </c>
      <c r="B423" s="330"/>
      <c r="C423" s="335"/>
      <c r="D423" s="330"/>
      <c r="E423" s="330"/>
      <c r="F423" s="330"/>
      <c r="G423" s="330"/>
      <c r="H423" s="330"/>
      <c r="I423" s="330"/>
      <c r="J423" s="330"/>
      <c r="K423" s="330"/>
    </row>
    <row r="424" spans="1:11" x14ac:dyDescent="0.25">
      <c r="A424" s="238" t="s">
        <v>25</v>
      </c>
      <c r="B424" s="238" t="s">
        <v>155</v>
      </c>
      <c r="C424" s="238" t="s">
        <v>26</v>
      </c>
      <c r="D424" s="81"/>
      <c r="E424" s="330"/>
      <c r="F424" s="330"/>
      <c r="G424" s="330"/>
      <c r="H424" s="330"/>
      <c r="I424" s="330"/>
      <c r="J424" s="330"/>
      <c r="K424" s="330"/>
    </row>
    <row r="425" spans="1:11" x14ac:dyDescent="0.25">
      <c r="A425" s="239">
        <v>2009</v>
      </c>
      <c r="B425" s="363">
        <v>73591.483919999941</v>
      </c>
      <c r="C425" s="240" t="s">
        <v>43</v>
      </c>
      <c r="D425" s="80"/>
      <c r="E425" s="81"/>
      <c r="F425" s="81"/>
      <c r="G425" s="81"/>
      <c r="H425" s="330"/>
      <c r="I425" s="330"/>
      <c r="J425" s="330"/>
      <c r="K425" s="330"/>
    </row>
    <row r="426" spans="1:11" x14ac:dyDescent="0.25">
      <c r="A426" s="239">
        <v>2009</v>
      </c>
      <c r="B426" s="363">
        <v>90381.069939999943</v>
      </c>
      <c r="C426" s="240" t="s">
        <v>44</v>
      </c>
      <c r="D426" s="80"/>
      <c r="E426" s="79"/>
      <c r="F426" s="79"/>
      <c r="G426" s="330"/>
      <c r="H426" s="330"/>
      <c r="I426" s="330"/>
      <c r="J426" s="330"/>
      <c r="K426" s="330"/>
    </row>
    <row r="427" spans="1:11" x14ac:dyDescent="0.25">
      <c r="A427" s="239">
        <v>2009</v>
      </c>
      <c r="B427" s="363">
        <v>114725.06612999998</v>
      </c>
      <c r="C427" s="240" t="s">
        <v>45</v>
      </c>
      <c r="D427" s="253"/>
      <c r="E427" s="79"/>
      <c r="F427" s="79"/>
      <c r="G427" s="330"/>
      <c r="H427" s="330"/>
      <c r="I427" s="330"/>
      <c r="J427" s="330"/>
      <c r="K427" s="330"/>
    </row>
    <row r="428" spans="1:11" x14ac:dyDescent="0.25">
      <c r="A428" s="239">
        <v>2009</v>
      </c>
      <c r="B428" s="363">
        <v>66687.830219999989</v>
      </c>
      <c r="C428" s="240" t="s">
        <v>46</v>
      </c>
      <c r="D428" s="253"/>
      <c r="E428" s="79"/>
      <c r="F428" s="79"/>
      <c r="G428" s="330"/>
      <c r="H428" s="330"/>
      <c r="I428" s="330"/>
      <c r="J428" s="330"/>
      <c r="K428" s="330"/>
    </row>
    <row r="429" spans="1:11" x14ac:dyDescent="0.25">
      <c r="A429" s="239">
        <v>2009</v>
      </c>
      <c r="B429" s="363">
        <v>48705.721520000021</v>
      </c>
      <c r="C429" s="240" t="s">
        <v>47</v>
      </c>
      <c r="D429" s="253"/>
      <c r="E429" s="79"/>
      <c r="F429" s="79"/>
      <c r="G429" s="330"/>
      <c r="H429" s="330"/>
      <c r="I429" s="330"/>
      <c r="J429" s="330"/>
      <c r="K429" s="330"/>
    </row>
    <row r="430" spans="1:11" x14ac:dyDescent="0.25">
      <c r="A430" s="239">
        <v>2009</v>
      </c>
      <c r="B430" s="363">
        <v>54105.203940000036</v>
      </c>
      <c r="C430" s="240" t="s">
        <v>48</v>
      </c>
      <c r="D430" s="253"/>
      <c r="E430" s="79"/>
      <c r="F430" s="79"/>
      <c r="G430" s="330"/>
      <c r="H430" s="330"/>
      <c r="I430" s="330"/>
      <c r="J430" s="330"/>
      <c r="K430" s="330"/>
    </row>
    <row r="431" spans="1:11" x14ac:dyDescent="0.25">
      <c r="A431" s="275">
        <v>2009</v>
      </c>
      <c r="B431" s="364">
        <v>16470.287790000002</v>
      </c>
      <c r="C431" s="240" t="s">
        <v>49</v>
      </c>
      <c r="D431" s="253"/>
      <c r="E431" s="79"/>
      <c r="F431" s="79"/>
      <c r="G431" s="330"/>
      <c r="H431" s="330"/>
      <c r="I431" s="330"/>
      <c r="J431" s="330"/>
      <c r="K431" s="330"/>
    </row>
    <row r="432" spans="1:11" x14ac:dyDescent="0.25">
      <c r="A432" s="275">
        <v>2010</v>
      </c>
      <c r="B432" s="365">
        <v>114788.36644111201</v>
      </c>
      <c r="C432" s="253" t="s">
        <v>45</v>
      </c>
      <c r="E432" s="79"/>
      <c r="F432" s="79"/>
      <c r="G432" s="330"/>
      <c r="H432" s="330"/>
      <c r="I432" s="330"/>
      <c r="J432" s="330"/>
      <c r="K432" s="330"/>
    </row>
    <row r="433" spans="1:11" x14ac:dyDescent="0.25">
      <c r="A433" s="275">
        <v>2010</v>
      </c>
      <c r="B433" s="365">
        <v>16000.900801688433</v>
      </c>
      <c r="C433" s="253" t="s">
        <v>49</v>
      </c>
      <c r="F433" s="330"/>
      <c r="G433" s="330"/>
      <c r="H433" s="330"/>
      <c r="I433" s="330"/>
      <c r="J433" s="330"/>
      <c r="K433" s="330"/>
    </row>
    <row r="434" spans="1:11" x14ac:dyDescent="0.25">
      <c r="A434" s="275">
        <v>2010</v>
      </c>
      <c r="B434" s="365">
        <v>53001.386136033572</v>
      </c>
      <c r="C434" s="330" t="s">
        <v>48</v>
      </c>
      <c r="F434" s="330"/>
      <c r="G434" s="330"/>
      <c r="H434" s="330"/>
      <c r="I434" s="330"/>
      <c r="J434" s="330"/>
      <c r="K434" s="330"/>
    </row>
    <row r="435" spans="1:11" x14ac:dyDescent="0.25">
      <c r="A435" s="275">
        <v>2010</v>
      </c>
      <c r="B435" s="365">
        <v>73442.015747517347</v>
      </c>
      <c r="C435" s="80" t="s">
        <v>43</v>
      </c>
      <c r="F435" s="330"/>
      <c r="G435" s="330"/>
      <c r="H435" s="330"/>
      <c r="I435" s="330"/>
      <c r="J435" s="330"/>
      <c r="K435" s="330"/>
    </row>
    <row r="436" spans="1:11" x14ac:dyDescent="0.25">
      <c r="A436" s="275">
        <v>2010</v>
      </c>
      <c r="B436" s="365">
        <v>66533.714983686805</v>
      </c>
      <c r="C436" s="80" t="s">
        <v>46</v>
      </c>
      <c r="F436" s="330"/>
      <c r="G436" s="330"/>
      <c r="H436" s="330"/>
      <c r="I436" s="330"/>
      <c r="J436" s="330"/>
      <c r="K436" s="330"/>
    </row>
    <row r="437" spans="1:11" x14ac:dyDescent="0.25">
      <c r="A437" s="275">
        <v>2010</v>
      </c>
      <c r="B437" s="365">
        <v>48574.204538181424</v>
      </c>
      <c r="C437" s="80" t="s">
        <v>47</v>
      </c>
      <c r="F437" s="330"/>
      <c r="G437" s="330"/>
      <c r="H437" s="330"/>
      <c r="I437" s="330"/>
      <c r="J437" s="330"/>
      <c r="K437" s="330"/>
    </row>
    <row r="438" spans="1:11" x14ac:dyDescent="0.25">
      <c r="A438" s="275">
        <v>2010</v>
      </c>
      <c r="B438" s="365">
        <v>89345.60439273715</v>
      </c>
      <c r="C438" s="80" t="s">
        <v>44</v>
      </c>
      <c r="F438" s="330"/>
      <c r="G438" s="330"/>
      <c r="H438" s="330"/>
      <c r="I438" s="330"/>
      <c r="J438" s="330"/>
      <c r="K438" s="330"/>
    </row>
    <row r="439" spans="1:11" x14ac:dyDescent="0.25">
      <c r="A439" s="275">
        <v>2011</v>
      </c>
      <c r="B439" s="364">
        <v>74030.568992484506</v>
      </c>
      <c r="C439" s="240" t="s">
        <v>43</v>
      </c>
      <c r="D439" s="80"/>
      <c r="E439" s="330"/>
      <c r="F439" s="330"/>
      <c r="G439" s="330"/>
      <c r="H439" s="330"/>
      <c r="I439" s="330"/>
      <c r="J439" s="330"/>
      <c r="K439" s="330"/>
    </row>
    <row r="440" spans="1:11" x14ac:dyDescent="0.25">
      <c r="A440" s="239">
        <v>2011</v>
      </c>
      <c r="B440" s="363">
        <v>88252.196605570847</v>
      </c>
      <c r="C440" s="240" t="s">
        <v>44</v>
      </c>
      <c r="D440" s="80"/>
      <c r="E440" s="330"/>
      <c r="F440" s="330"/>
      <c r="G440" s="330"/>
      <c r="H440" s="330"/>
      <c r="I440" s="330"/>
      <c r="J440" s="330"/>
      <c r="K440" s="330"/>
    </row>
    <row r="441" spans="1:11" x14ac:dyDescent="0.25">
      <c r="A441" s="239">
        <v>2011</v>
      </c>
      <c r="B441" s="363">
        <v>115999.21890019381</v>
      </c>
      <c r="C441" s="240" t="s">
        <v>45</v>
      </c>
      <c r="D441" s="80"/>
      <c r="E441" s="330"/>
      <c r="F441" s="330"/>
      <c r="G441" s="330"/>
      <c r="H441" s="330"/>
      <c r="I441" s="330"/>
      <c r="J441" s="330"/>
      <c r="K441" s="330"/>
    </row>
    <row r="442" spans="1:11" x14ac:dyDescent="0.25">
      <c r="A442" s="239">
        <v>2011</v>
      </c>
      <c r="B442" s="363">
        <v>65420.500870248798</v>
      </c>
      <c r="C442" s="240" t="s">
        <v>46</v>
      </c>
      <c r="D442" s="80"/>
      <c r="E442" s="330"/>
      <c r="F442" s="330"/>
      <c r="G442" s="330"/>
      <c r="H442" s="330"/>
      <c r="I442" s="330"/>
      <c r="J442" s="330"/>
      <c r="K442" s="330"/>
    </row>
    <row r="443" spans="1:11" x14ac:dyDescent="0.25">
      <c r="A443" s="239">
        <v>2011</v>
      </c>
      <c r="B443" s="363">
        <v>48310.247724659435</v>
      </c>
      <c r="C443" s="240" t="s">
        <v>47</v>
      </c>
      <c r="D443" s="80"/>
      <c r="E443" s="330"/>
      <c r="F443" s="330"/>
      <c r="G443" s="330"/>
      <c r="H443" s="330"/>
      <c r="I443" s="330"/>
      <c r="J443" s="330"/>
      <c r="K443" s="330"/>
    </row>
    <row r="444" spans="1:11" x14ac:dyDescent="0.25">
      <c r="A444" s="239">
        <v>2011</v>
      </c>
      <c r="B444" s="363">
        <v>53156.957029861762</v>
      </c>
      <c r="C444" s="240" t="s">
        <v>48</v>
      </c>
      <c r="D444" s="80"/>
      <c r="E444" s="330"/>
      <c r="F444" s="330"/>
      <c r="G444" s="330"/>
      <c r="H444" s="330"/>
      <c r="I444" s="330"/>
      <c r="J444" s="330"/>
      <c r="K444" s="330"/>
    </row>
    <row r="445" spans="1:11" x14ac:dyDescent="0.25">
      <c r="A445" s="239">
        <v>2011</v>
      </c>
      <c r="B445" s="363">
        <v>16409.185552016865</v>
      </c>
      <c r="C445" s="240" t="s">
        <v>49</v>
      </c>
      <c r="D445" s="80"/>
      <c r="E445" s="330"/>
      <c r="F445" s="330"/>
      <c r="G445" s="330"/>
      <c r="H445" s="330"/>
      <c r="I445" s="330"/>
      <c r="J445" s="330"/>
      <c r="K445" s="330"/>
    </row>
    <row r="446" spans="1:11" x14ac:dyDescent="0.25">
      <c r="A446" s="239">
        <v>2012</v>
      </c>
      <c r="B446" s="366">
        <v>115180.40373000001</v>
      </c>
      <c r="C446" s="240" t="s">
        <v>45</v>
      </c>
      <c r="E446" s="330"/>
      <c r="F446" s="330"/>
      <c r="G446" s="330"/>
      <c r="H446" s="330"/>
      <c r="I446" s="330"/>
      <c r="J446" s="330"/>
      <c r="K446" s="330"/>
    </row>
    <row r="447" spans="1:11" x14ac:dyDescent="0.25">
      <c r="A447" s="239">
        <v>2012</v>
      </c>
      <c r="B447" s="366">
        <v>16715.4758</v>
      </c>
      <c r="C447" s="240" t="s">
        <v>49</v>
      </c>
      <c r="E447" s="330"/>
      <c r="F447" s="330"/>
      <c r="G447" s="330"/>
      <c r="H447" s="330"/>
      <c r="I447" s="330"/>
      <c r="J447" s="330"/>
      <c r="K447" s="330"/>
    </row>
    <row r="448" spans="1:11" x14ac:dyDescent="0.25">
      <c r="A448" s="239">
        <v>2012</v>
      </c>
      <c r="B448" s="366">
        <v>53856.223489999997</v>
      </c>
      <c r="C448" s="240" t="s">
        <v>48</v>
      </c>
      <c r="E448" s="330"/>
      <c r="F448" s="330"/>
      <c r="G448" s="330"/>
      <c r="H448" s="330"/>
      <c r="I448" s="330"/>
      <c r="J448" s="330"/>
      <c r="K448" s="330"/>
    </row>
    <row r="449" spans="1:11" x14ac:dyDescent="0.25">
      <c r="A449" s="239">
        <v>2012</v>
      </c>
      <c r="B449" s="366">
        <v>75012.178600000014</v>
      </c>
      <c r="C449" s="240" t="s">
        <v>43</v>
      </c>
      <c r="G449" s="330"/>
      <c r="H449" s="330"/>
      <c r="I449" s="330"/>
      <c r="J449" s="330"/>
      <c r="K449" s="330"/>
    </row>
    <row r="450" spans="1:11" x14ac:dyDescent="0.25">
      <c r="A450" s="239">
        <v>2012</v>
      </c>
      <c r="B450" s="366">
        <v>65664.185890000022</v>
      </c>
      <c r="C450" s="240" t="s">
        <v>46</v>
      </c>
      <c r="G450" s="330"/>
      <c r="H450" s="330"/>
      <c r="I450" s="330"/>
      <c r="J450" s="330"/>
      <c r="K450" s="330"/>
    </row>
    <row r="451" spans="1:11" x14ac:dyDescent="0.25">
      <c r="A451" s="275">
        <v>2012</v>
      </c>
      <c r="B451" s="366">
        <v>46836.750350000009</v>
      </c>
      <c r="C451" s="240" t="s">
        <v>47</v>
      </c>
      <c r="G451" s="330"/>
      <c r="H451" s="330"/>
      <c r="I451" s="330"/>
      <c r="J451" s="330"/>
      <c r="K451" s="330"/>
    </row>
    <row r="452" spans="1:11" x14ac:dyDescent="0.25">
      <c r="A452" s="275">
        <v>2012</v>
      </c>
      <c r="B452" s="366">
        <v>89118.346690654696</v>
      </c>
      <c r="C452" s="240" t="s">
        <v>44</v>
      </c>
      <c r="G452" s="330"/>
      <c r="H452" s="330"/>
      <c r="I452" s="330"/>
      <c r="J452" s="330"/>
      <c r="K452" s="330"/>
    </row>
    <row r="453" spans="1:11" x14ac:dyDescent="0.25">
      <c r="A453" s="275">
        <v>2013</v>
      </c>
      <c r="B453" s="318">
        <v>113386.71986727</v>
      </c>
      <c r="C453" s="295" t="s">
        <v>45</v>
      </c>
      <c r="D453" s="80"/>
      <c r="G453" s="330"/>
      <c r="H453" s="330"/>
      <c r="I453" s="330"/>
      <c r="J453" s="330"/>
      <c r="K453" s="330"/>
    </row>
    <row r="454" spans="1:11" x14ac:dyDescent="0.25">
      <c r="A454" s="275">
        <v>2013</v>
      </c>
      <c r="B454" s="367">
        <v>16668.039449022996</v>
      </c>
      <c r="C454" s="295" t="s">
        <v>49</v>
      </c>
      <c r="D454" s="80"/>
      <c r="G454" s="330"/>
      <c r="H454" s="330"/>
      <c r="I454" s="330"/>
      <c r="J454" s="330"/>
      <c r="K454" s="330"/>
    </row>
    <row r="455" spans="1:11" x14ac:dyDescent="0.25">
      <c r="A455" s="275">
        <v>2013</v>
      </c>
      <c r="B455" s="367">
        <v>53172.282579923012</v>
      </c>
      <c r="C455" s="295" t="s">
        <v>48</v>
      </c>
      <c r="D455" s="80"/>
      <c r="G455" s="330"/>
      <c r="H455" s="330"/>
      <c r="I455" s="330"/>
      <c r="J455" s="330"/>
      <c r="K455" s="330"/>
    </row>
    <row r="456" spans="1:11" x14ac:dyDescent="0.25">
      <c r="A456" s="275">
        <v>2013</v>
      </c>
      <c r="B456" s="367">
        <v>74612.646862100024</v>
      </c>
      <c r="C456" s="295" t="s">
        <v>43</v>
      </c>
      <c r="D456" s="80"/>
      <c r="F456" s="294"/>
      <c r="G456" s="330"/>
      <c r="H456" s="330"/>
      <c r="I456" s="330"/>
      <c r="J456" s="330"/>
      <c r="K456" s="330"/>
    </row>
    <row r="457" spans="1:11" x14ac:dyDescent="0.25">
      <c r="A457" s="275">
        <v>2013</v>
      </c>
      <c r="B457" s="367">
        <v>65417.613830843999</v>
      </c>
      <c r="C457" s="295" t="s">
        <v>46</v>
      </c>
      <c r="D457" s="80"/>
      <c r="F457" s="294"/>
      <c r="G457" s="330"/>
      <c r="H457" s="330"/>
      <c r="I457" s="330"/>
      <c r="J457" s="330"/>
      <c r="K457" s="330"/>
    </row>
    <row r="458" spans="1:11" x14ac:dyDescent="0.25">
      <c r="A458" s="275">
        <v>2013</v>
      </c>
      <c r="B458" s="367">
        <v>46470.168296020012</v>
      </c>
      <c r="C458" s="295" t="s">
        <v>47</v>
      </c>
      <c r="D458" s="330"/>
      <c r="E458" s="330"/>
      <c r="F458" s="330"/>
      <c r="G458" s="330"/>
      <c r="H458" s="330"/>
      <c r="I458" s="330"/>
      <c r="J458" s="330"/>
      <c r="K458" s="330"/>
    </row>
    <row r="459" spans="1:11" x14ac:dyDescent="0.25">
      <c r="A459" s="275">
        <v>2013</v>
      </c>
      <c r="B459" s="367">
        <v>87041.397858447002</v>
      </c>
      <c r="C459" s="295" t="s">
        <v>44</v>
      </c>
    </row>
    <row r="460" spans="1:11" x14ac:dyDescent="0.25">
      <c r="A460" s="275">
        <v>2014</v>
      </c>
      <c r="B460" s="363">
        <v>70880.43051179238</v>
      </c>
      <c r="C460" s="240" t="s">
        <v>43</v>
      </c>
    </row>
    <row r="461" spans="1:11" x14ac:dyDescent="0.25">
      <c r="A461" s="275">
        <v>2014</v>
      </c>
      <c r="B461" s="363">
        <v>81704.246620727557</v>
      </c>
      <c r="C461" s="240" t="s">
        <v>44</v>
      </c>
    </row>
    <row r="462" spans="1:11" x14ac:dyDescent="0.25">
      <c r="A462" s="275">
        <v>2014</v>
      </c>
      <c r="B462" s="363">
        <v>105588.57398064177</v>
      </c>
      <c r="C462" s="240" t="s">
        <v>45</v>
      </c>
    </row>
    <row r="463" spans="1:11" x14ac:dyDescent="0.25">
      <c r="A463" s="275">
        <v>2014</v>
      </c>
      <c r="B463" s="363">
        <v>62602.818899424703</v>
      </c>
      <c r="C463" s="240" t="s">
        <v>46</v>
      </c>
    </row>
    <row r="464" spans="1:11" x14ac:dyDescent="0.25">
      <c r="A464" s="239">
        <v>2014</v>
      </c>
      <c r="B464" s="363">
        <v>43893.460215076739</v>
      </c>
      <c r="C464" s="240" t="s">
        <v>47</v>
      </c>
    </row>
    <row r="465" spans="1:3" x14ac:dyDescent="0.25">
      <c r="A465" s="239">
        <v>2014</v>
      </c>
      <c r="B465" s="363">
        <v>52208.58501219625</v>
      </c>
      <c r="C465" s="240" t="s">
        <v>48</v>
      </c>
    </row>
    <row r="466" spans="1:3" x14ac:dyDescent="0.25">
      <c r="A466" s="239">
        <v>2014</v>
      </c>
      <c r="B466" s="363">
        <v>15044.767263123236</v>
      </c>
      <c r="C466" s="240" t="s">
        <v>49</v>
      </c>
    </row>
    <row r="467" spans="1:3" x14ac:dyDescent="0.25">
      <c r="A467" s="309">
        <v>2015</v>
      </c>
      <c r="B467" s="318">
        <v>48727.102471017344</v>
      </c>
      <c r="C467" s="240" t="s">
        <v>43</v>
      </c>
    </row>
    <row r="468" spans="1:3" x14ac:dyDescent="0.25">
      <c r="A468" s="309">
        <v>2015</v>
      </c>
      <c r="B468" s="318">
        <v>57162.884543022483</v>
      </c>
      <c r="C468" s="240" t="s">
        <v>44</v>
      </c>
    </row>
    <row r="469" spans="1:3" x14ac:dyDescent="0.25">
      <c r="A469" s="309">
        <v>2015</v>
      </c>
      <c r="B469" s="318">
        <v>72560.01597519801</v>
      </c>
      <c r="C469" s="240" t="s">
        <v>45</v>
      </c>
    </row>
    <row r="470" spans="1:3" x14ac:dyDescent="0.25">
      <c r="A470" s="309">
        <v>2015</v>
      </c>
      <c r="B470" s="318">
        <v>43024.739202905927</v>
      </c>
      <c r="C470" s="240" t="s">
        <v>46</v>
      </c>
    </row>
    <row r="471" spans="1:3" x14ac:dyDescent="0.25">
      <c r="A471" s="309">
        <v>2015</v>
      </c>
      <c r="B471" s="318">
        <v>29952.697121138401</v>
      </c>
      <c r="C471" s="240" t="s">
        <v>47</v>
      </c>
    </row>
    <row r="472" spans="1:3" x14ac:dyDescent="0.25">
      <c r="A472" s="309">
        <v>2015</v>
      </c>
      <c r="B472" s="318">
        <v>35373.750036531346</v>
      </c>
      <c r="C472" s="240" t="s">
        <v>48</v>
      </c>
    </row>
    <row r="473" spans="1:3" x14ac:dyDescent="0.25">
      <c r="A473" s="309">
        <v>2015</v>
      </c>
      <c r="B473" s="318">
        <v>11094.444403123705</v>
      </c>
      <c r="C473" s="240" t="s">
        <v>49</v>
      </c>
    </row>
    <row r="474" spans="1:3" x14ac:dyDescent="0.25">
      <c r="A474" s="309"/>
      <c r="B474" s="318"/>
      <c r="C474" s="80"/>
    </row>
    <row r="475" spans="1:3" x14ac:dyDescent="0.25">
      <c r="A475" s="311" t="s">
        <v>164</v>
      </c>
      <c r="B475" s="318"/>
      <c r="C475" s="295"/>
    </row>
    <row r="476" spans="1:3" x14ac:dyDescent="0.25">
      <c r="A476" s="295">
        <v>2014</v>
      </c>
      <c r="B476" s="367">
        <v>17322.625690202945</v>
      </c>
      <c r="C476" s="295" t="s">
        <v>45</v>
      </c>
    </row>
    <row r="477" spans="1:3" x14ac:dyDescent="0.25">
      <c r="A477" s="295">
        <v>2014</v>
      </c>
      <c r="B477" s="367">
        <v>2433.4583454787498</v>
      </c>
      <c r="C477" s="295" t="s">
        <v>49</v>
      </c>
    </row>
    <row r="478" spans="1:3" x14ac:dyDescent="0.25">
      <c r="A478" s="295">
        <v>2014</v>
      </c>
      <c r="B478" s="367">
        <v>8449.6234571396835</v>
      </c>
      <c r="C478" s="295" t="s">
        <v>48</v>
      </c>
    </row>
    <row r="479" spans="1:3" x14ac:dyDescent="0.25">
      <c r="A479" s="295">
        <v>2014</v>
      </c>
      <c r="B479" s="367">
        <v>11618.361540181619</v>
      </c>
      <c r="C479" s="295" t="s">
        <v>43</v>
      </c>
    </row>
    <row r="480" spans="1:3" x14ac:dyDescent="0.25">
      <c r="A480" s="295">
        <v>2014</v>
      </c>
      <c r="B480" s="367">
        <v>10033.275354373638</v>
      </c>
      <c r="C480" s="295" t="s">
        <v>46</v>
      </c>
    </row>
    <row r="481" spans="1:3" x14ac:dyDescent="0.25">
      <c r="A481" s="295">
        <v>2014</v>
      </c>
      <c r="B481" s="367">
        <v>7222.2673811575041</v>
      </c>
      <c r="C481" s="295" t="s">
        <v>47</v>
      </c>
    </row>
    <row r="482" spans="1:3" x14ac:dyDescent="0.25">
      <c r="A482" s="295">
        <v>2014</v>
      </c>
      <c r="B482" s="367">
        <v>13344.474692797445</v>
      </c>
      <c r="C482" s="295" t="s">
        <v>44</v>
      </c>
    </row>
    <row r="483" spans="1:3" x14ac:dyDescent="0.25">
      <c r="A483" s="309">
        <v>2015</v>
      </c>
      <c r="B483" s="318">
        <v>11091.884329711962</v>
      </c>
      <c r="C483" s="295" t="s">
        <v>45</v>
      </c>
    </row>
    <row r="484" spans="1:3" x14ac:dyDescent="0.25">
      <c r="A484" s="309">
        <v>2015</v>
      </c>
      <c r="B484" s="318">
        <v>1696.8668533671937</v>
      </c>
      <c r="C484" s="295" t="s">
        <v>49</v>
      </c>
    </row>
    <row r="485" spans="1:3" x14ac:dyDescent="0.25">
      <c r="A485" s="309">
        <v>2015</v>
      </c>
      <c r="B485" s="318">
        <v>5315.3612737350031</v>
      </c>
      <c r="C485" s="295" t="s">
        <v>48</v>
      </c>
    </row>
    <row r="486" spans="1:3" x14ac:dyDescent="0.25">
      <c r="A486" s="309">
        <v>2015</v>
      </c>
      <c r="B486" s="318">
        <v>7400.1458546309768</v>
      </c>
      <c r="C486" s="295" t="s">
        <v>43</v>
      </c>
    </row>
    <row r="487" spans="1:3" x14ac:dyDescent="0.25">
      <c r="A487" s="309">
        <v>2015</v>
      </c>
      <c r="B487" s="318">
        <v>6443.5951144629153</v>
      </c>
      <c r="C487" s="295" t="s">
        <v>46</v>
      </c>
    </row>
    <row r="488" spans="1:3" x14ac:dyDescent="0.25">
      <c r="A488" s="309">
        <v>2015</v>
      </c>
      <c r="B488" s="318">
        <v>4602.9108100996827</v>
      </c>
      <c r="C488" s="295" t="s">
        <v>47</v>
      </c>
    </row>
    <row r="489" spans="1:3" x14ac:dyDescent="0.25">
      <c r="A489" s="295">
        <v>2015</v>
      </c>
      <c r="B489" s="318">
        <v>8635.9642071902254</v>
      </c>
      <c r="C489" s="295" t="s">
        <v>44</v>
      </c>
    </row>
    <row r="490" spans="1:3" x14ac:dyDescent="0.25">
      <c r="B490" s="318"/>
    </row>
    <row r="491" spans="1:3" x14ac:dyDescent="0.25">
      <c r="A491" s="311" t="s">
        <v>168</v>
      </c>
      <c r="B491" s="318"/>
    </row>
    <row r="492" spans="1:3" x14ac:dyDescent="0.25">
      <c r="A492" s="295">
        <v>2009</v>
      </c>
      <c r="B492" s="368">
        <v>76554.212610000002</v>
      </c>
      <c r="C492" s="295" t="s">
        <v>45</v>
      </c>
    </row>
    <row r="493" spans="1:3" x14ac:dyDescent="0.25">
      <c r="A493" s="295">
        <v>2009</v>
      </c>
      <c r="B493" s="368">
        <v>10885.259469999999</v>
      </c>
      <c r="C493" s="295" t="s">
        <v>49</v>
      </c>
    </row>
    <row r="494" spans="1:3" x14ac:dyDescent="0.25">
      <c r="A494" s="295">
        <v>2009</v>
      </c>
      <c r="B494" s="369">
        <v>35972.951919999992</v>
      </c>
      <c r="C494" s="278" t="s">
        <v>48</v>
      </c>
    </row>
    <row r="495" spans="1:3" x14ac:dyDescent="0.25">
      <c r="A495" s="295">
        <v>2009</v>
      </c>
      <c r="B495" s="370">
        <v>49179.007160000001</v>
      </c>
      <c r="C495" s="279" t="s">
        <v>43</v>
      </c>
    </row>
    <row r="496" spans="1:3" x14ac:dyDescent="0.25">
      <c r="A496" s="295">
        <v>2009</v>
      </c>
      <c r="B496" s="370">
        <v>44510.834340000023</v>
      </c>
      <c r="C496" s="279" t="s">
        <v>46</v>
      </c>
    </row>
    <row r="497" spans="1:3" x14ac:dyDescent="0.25">
      <c r="A497" s="295">
        <v>2009</v>
      </c>
      <c r="B497" s="370">
        <v>32890.885920000008</v>
      </c>
      <c r="C497" s="279" t="s">
        <v>47</v>
      </c>
    </row>
    <row r="498" spans="1:3" x14ac:dyDescent="0.25">
      <c r="A498" s="295">
        <v>2009</v>
      </c>
      <c r="B498" s="370">
        <v>60706.392300000007</v>
      </c>
      <c r="C498" s="279" t="s">
        <v>44</v>
      </c>
    </row>
    <row r="499" spans="1:3" x14ac:dyDescent="0.25">
      <c r="A499" s="295">
        <v>2010</v>
      </c>
      <c r="B499" s="318">
        <v>81210.59900771454</v>
      </c>
      <c r="C499" s="295" t="s">
        <v>45</v>
      </c>
    </row>
    <row r="500" spans="1:3" x14ac:dyDescent="0.25">
      <c r="A500" s="295">
        <v>2010</v>
      </c>
      <c r="B500" s="371">
        <v>11192.013588577509</v>
      </c>
      <c r="C500" s="295" t="s">
        <v>49</v>
      </c>
    </row>
    <row r="501" spans="1:3" x14ac:dyDescent="0.25">
      <c r="A501" s="295">
        <v>2010</v>
      </c>
      <c r="B501" s="318">
        <v>37304.661066047847</v>
      </c>
      <c r="C501" s="295" t="s">
        <v>48</v>
      </c>
    </row>
    <row r="502" spans="1:3" x14ac:dyDescent="0.25">
      <c r="A502" s="295">
        <v>2010</v>
      </c>
      <c r="B502" s="318">
        <v>52226.685522198677</v>
      </c>
      <c r="C502" s="295" t="s">
        <v>43</v>
      </c>
    </row>
    <row r="503" spans="1:3" x14ac:dyDescent="0.25">
      <c r="A503" s="295">
        <v>2010</v>
      </c>
      <c r="B503" s="318">
        <v>47268.674406155944</v>
      </c>
      <c r="C503" s="295" t="s">
        <v>46</v>
      </c>
    </row>
    <row r="504" spans="1:3" x14ac:dyDescent="0.25">
      <c r="A504" s="295">
        <v>2010</v>
      </c>
      <c r="B504" s="318">
        <v>34673.732063800097</v>
      </c>
      <c r="C504" s="295" t="s">
        <v>47</v>
      </c>
    </row>
    <row r="505" spans="1:3" x14ac:dyDescent="0.25">
      <c r="A505" s="295">
        <v>2010</v>
      </c>
      <c r="B505" s="318">
        <v>63501.614970177412</v>
      </c>
      <c r="C505" s="295" t="s">
        <v>44</v>
      </c>
    </row>
    <row r="506" spans="1:3" x14ac:dyDescent="0.25">
      <c r="A506" s="295">
        <v>2011</v>
      </c>
      <c r="B506" s="318">
        <v>82192.681617990136</v>
      </c>
      <c r="C506" s="295" t="s">
        <v>45</v>
      </c>
    </row>
    <row r="507" spans="1:3" x14ac:dyDescent="0.25">
      <c r="A507" s="295">
        <v>2011</v>
      </c>
      <c r="B507" s="318">
        <v>11558.042159959674</v>
      </c>
      <c r="C507" s="295" t="s">
        <v>49</v>
      </c>
    </row>
    <row r="508" spans="1:3" x14ac:dyDescent="0.25">
      <c r="A508" s="295">
        <v>2011</v>
      </c>
      <c r="B508" s="318">
        <v>37410.34864898026</v>
      </c>
      <c r="C508" s="295" t="s">
        <v>48</v>
      </c>
    </row>
    <row r="509" spans="1:3" x14ac:dyDescent="0.25">
      <c r="A509" s="295">
        <v>2011</v>
      </c>
      <c r="B509" s="318">
        <v>52593.661068290472</v>
      </c>
      <c r="C509" s="295" t="s">
        <v>43</v>
      </c>
    </row>
    <row r="510" spans="1:3" x14ac:dyDescent="0.25">
      <c r="A510" s="295">
        <v>2011</v>
      </c>
      <c r="B510" s="318">
        <v>46431.074726179242</v>
      </c>
      <c r="C510" s="295" t="s">
        <v>46</v>
      </c>
    </row>
    <row r="511" spans="1:3" x14ac:dyDescent="0.25">
      <c r="A511" s="295">
        <v>2011</v>
      </c>
      <c r="B511" s="318">
        <v>34470.355404824018</v>
      </c>
      <c r="C511" s="295" t="s">
        <v>47</v>
      </c>
    </row>
    <row r="512" spans="1:3" x14ac:dyDescent="0.25">
      <c r="A512" s="295">
        <v>2011</v>
      </c>
      <c r="B512" s="318">
        <v>63028.066444545984</v>
      </c>
      <c r="C512" s="295" t="s">
        <v>44</v>
      </c>
    </row>
    <row r="513" spans="1:6" x14ac:dyDescent="0.25">
      <c r="A513" s="295">
        <v>2012</v>
      </c>
      <c r="B513" s="318">
        <v>76759.141900000002</v>
      </c>
      <c r="C513" s="295" t="s">
        <v>45</v>
      </c>
    </row>
    <row r="514" spans="1:6" x14ac:dyDescent="0.25">
      <c r="A514" s="295">
        <v>2012</v>
      </c>
      <c r="B514" s="318">
        <v>11080.21005</v>
      </c>
      <c r="C514" s="295" t="s">
        <v>49</v>
      </c>
    </row>
    <row r="515" spans="1:6" x14ac:dyDescent="0.25">
      <c r="A515" s="295">
        <v>2012</v>
      </c>
      <c r="B515" s="318">
        <v>35537.000929999995</v>
      </c>
      <c r="C515" s="295" t="s">
        <v>48</v>
      </c>
    </row>
    <row r="516" spans="1:6" x14ac:dyDescent="0.25">
      <c r="A516" s="295">
        <v>2012</v>
      </c>
      <c r="B516" s="318">
        <v>49792.216680000012</v>
      </c>
      <c r="C516" s="295" t="s">
        <v>43</v>
      </c>
    </row>
    <row r="517" spans="1:6" x14ac:dyDescent="0.25">
      <c r="A517" s="295">
        <v>2012</v>
      </c>
      <c r="B517" s="318">
        <v>43362.459049999998</v>
      </c>
      <c r="C517" s="295" t="s">
        <v>46</v>
      </c>
    </row>
    <row r="518" spans="1:6" x14ac:dyDescent="0.25">
      <c r="A518" s="295">
        <v>2012</v>
      </c>
      <c r="B518" s="318">
        <v>30980.372989999993</v>
      </c>
      <c r="C518" s="295" t="s">
        <v>47</v>
      </c>
    </row>
    <row r="519" spans="1:6" x14ac:dyDescent="0.25">
      <c r="A519" s="295">
        <v>2012</v>
      </c>
      <c r="B519" s="318">
        <v>58995.568910000002</v>
      </c>
      <c r="C519" s="295" t="s">
        <v>44</v>
      </c>
    </row>
    <row r="520" spans="1:6" x14ac:dyDescent="0.25">
      <c r="A520" s="295">
        <v>2013</v>
      </c>
      <c r="B520" s="372">
        <v>75765.478149181974</v>
      </c>
      <c r="C520" s="295" t="s">
        <v>45</v>
      </c>
    </row>
    <row r="521" spans="1:6" x14ac:dyDescent="0.25">
      <c r="A521" s="295">
        <v>2013</v>
      </c>
      <c r="B521" s="372">
        <v>11060.683032184001</v>
      </c>
      <c r="C521" s="295" t="s">
        <v>49</v>
      </c>
    </row>
    <row r="522" spans="1:6" x14ac:dyDescent="0.25">
      <c r="A522" s="295">
        <v>2013</v>
      </c>
      <c r="B522" s="372">
        <v>35459.543581875012</v>
      </c>
      <c r="C522" s="295" t="s">
        <v>48</v>
      </c>
    </row>
    <row r="523" spans="1:6" x14ac:dyDescent="0.25">
      <c r="A523" s="295">
        <v>2013</v>
      </c>
      <c r="B523" s="372">
        <v>49678.777382409993</v>
      </c>
      <c r="C523" s="295" t="s">
        <v>43</v>
      </c>
    </row>
    <row r="524" spans="1:6" x14ac:dyDescent="0.25">
      <c r="A524" s="295">
        <v>2013</v>
      </c>
      <c r="B524" s="372">
        <v>43664.942713175005</v>
      </c>
      <c r="C524" s="295" t="s">
        <v>46</v>
      </c>
    </row>
    <row r="525" spans="1:6" x14ac:dyDescent="0.25">
      <c r="A525" s="295">
        <v>2013</v>
      </c>
      <c r="B525" s="372">
        <v>31041.147097326</v>
      </c>
      <c r="C525" s="295" t="s">
        <v>47</v>
      </c>
    </row>
    <row r="526" spans="1:6" x14ac:dyDescent="0.25">
      <c r="A526" s="295">
        <v>2013</v>
      </c>
      <c r="B526" s="372">
        <v>58112.400732444999</v>
      </c>
      <c r="C526" s="295" t="s">
        <v>44</v>
      </c>
    </row>
    <row r="527" spans="1:6" x14ac:dyDescent="0.25">
      <c r="A527" s="295">
        <v>2014</v>
      </c>
      <c r="B527" s="318">
        <v>65629.94829043877</v>
      </c>
      <c r="C527" s="295" t="s">
        <v>45</v>
      </c>
      <c r="F527" s="81"/>
    </row>
    <row r="528" spans="1:6" x14ac:dyDescent="0.25">
      <c r="A528" s="295">
        <v>2014</v>
      </c>
      <c r="B528" s="318">
        <v>9283.3089176444828</v>
      </c>
      <c r="C528" s="295" t="s">
        <v>49</v>
      </c>
      <c r="F528" s="330"/>
    </row>
    <row r="529" spans="1:8" x14ac:dyDescent="0.25">
      <c r="A529" s="295">
        <v>2014</v>
      </c>
      <c r="B529" s="318">
        <v>32341.96155505655</v>
      </c>
      <c r="C529" s="295" t="s">
        <v>48</v>
      </c>
      <c r="F529" s="330"/>
    </row>
    <row r="530" spans="1:8" x14ac:dyDescent="0.25">
      <c r="A530" s="295">
        <v>2014</v>
      </c>
      <c r="B530" s="318">
        <v>44184.568971610825</v>
      </c>
      <c r="C530" s="295" t="s">
        <v>43</v>
      </c>
      <c r="F530" s="330"/>
    </row>
    <row r="531" spans="1:8" x14ac:dyDescent="0.25">
      <c r="A531" s="295">
        <v>2014</v>
      </c>
      <c r="B531" s="318">
        <v>38947.043545051099</v>
      </c>
      <c r="C531" s="295" t="s">
        <v>46</v>
      </c>
      <c r="F531" s="330"/>
    </row>
    <row r="532" spans="1:8" x14ac:dyDescent="0.25">
      <c r="A532" s="295">
        <v>2014</v>
      </c>
      <c r="B532" s="318">
        <v>27235.192833919253</v>
      </c>
      <c r="C532" s="295" t="s">
        <v>47</v>
      </c>
      <c r="D532" s="79"/>
      <c r="E532" s="330"/>
      <c r="F532" s="330"/>
    </row>
    <row r="533" spans="1:8" x14ac:dyDescent="0.25">
      <c r="A533" s="295">
        <v>2014</v>
      </c>
      <c r="B533" s="318">
        <v>50922.271927930116</v>
      </c>
      <c r="C533" s="295" t="s">
        <v>44</v>
      </c>
      <c r="D533" s="79"/>
      <c r="E533" s="330"/>
      <c r="F533" s="330"/>
    </row>
    <row r="534" spans="1:8" x14ac:dyDescent="0.25">
      <c r="A534" s="309">
        <v>2015</v>
      </c>
      <c r="B534" s="367">
        <v>42047.13164548605</v>
      </c>
      <c r="C534" s="295" t="s">
        <v>45</v>
      </c>
      <c r="F534" s="330"/>
    </row>
    <row r="535" spans="1:8" x14ac:dyDescent="0.25">
      <c r="A535" s="309">
        <v>2015</v>
      </c>
      <c r="B535" s="367">
        <v>6390.5775497565091</v>
      </c>
      <c r="C535" s="295" t="s">
        <v>49</v>
      </c>
      <c r="F535" s="330"/>
    </row>
    <row r="536" spans="1:8" x14ac:dyDescent="0.25">
      <c r="A536" s="309">
        <v>2015</v>
      </c>
      <c r="B536" s="367">
        <v>20491.38876279633</v>
      </c>
      <c r="C536" s="295" t="s">
        <v>48</v>
      </c>
      <c r="F536" s="330"/>
    </row>
    <row r="537" spans="1:8" x14ac:dyDescent="0.25">
      <c r="A537" s="309">
        <v>2015</v>
      </c>
      <c r="B537" s="367">
        <v>28200.956616386356</v>
      </c>
      <c r="C537" s="295" t="s">
        <v>43</v>
      </c>
      <c r="F537" s="330"/>
    </row>
    <row r="538" spans="1:8" x14ac:dyDescent="0.25">
      <c r="A538" s="309">
        <v>2015</v>
      </c>
      <c r="B538" s="367">
        <v>25062.144088443001</v>
      </c>
      <c r="C538" s="295" t="s">
        <v>46</v>
      </c>
      <c r="F538" s="330"/>
    </row>
    <row r="539" spans="1:8" x14ac:dyDescent="0.25">
      <c r="A539" s="309">
        <v>2015</v>
      </c>
      <c r="B539" s="367">
        <v>17308.786311038715</v>
      </c>
      <c r="C539" s="295" t="s">
        <v>47</v>
      </c>
      <c r="F539" s="330"/>
    </row>
    <row r="540" spans="1:8" x14ac:dyDescent="0.25">
      <c r="A540" s="295">
        <v>2015</v>
      </c>
      <c r="B540" s="367">
        <v>33134.920335832263</v>
      </c>
      <c r="C540" s="295" t="s">
        <v>44</v>
      </c>
      <c r="F540" s="330"/>
    </row>
    <row r="541" spans="1:8" x14ac:dyDescent="0.25">
      <c r="B541" s="318"/>
    </row>
    <row r="542" spans="1:8" x14ac:dyDescent="0.25">
      <c r="A542" s="311" t="s">
        <v>169</v>
      </c>
      <c r="B542" s="318"/>
      <c r="C542" s="295"/>
    </row>
    <row r="543" spans="1:8" x14ac:dyDescent="0.25">
      <c r="A543" s="295">
        <v>2009</v>
      </c>
      <c r="B543" s="368">
        <v>18968.901239999996</v>
      </c>
      <c r="C543" s="336" t="s">
        <v>45</v>
      </c>
    </row>
    <row r="544" spans="1:8" x14ac:dyDescent="0.25">
      <c r="A544" s="295">
        <v>2009</v>
      </c>
      <c r="B544" s="369">
        <v>2787.5714899999998</v>
      </c>
      <c r="C544" s="278" t="s">
        <v>49</v>
      </c>
      <c r="F544" s="81"/>
      <c r="G544" s="330"/>
      <c r="H544" s="330"/>
    </row>
    <row r="545" spans="1:8" x14ac:dyDescent="0.25">
      <c r="A545" s="295">
        <v>2009</v>
      </c>
      <c r="B545" s="370">
        <v>9073.0512200000012</v>
      </c>
      <c r="C545" s="279" t="s">
        <v>48</v>
      </c>
      <c r="F545" s="330"/>
      <c r="G545" s="330"/>
      <c r="H545" s="330"/>
    </row>
    <row r="546" spans="1:8" x14ac:dyDescent="0.25">
      <c r="A546" s="295">
        <v>2009</v>
      </c>
      <c r="B546" s="370">
        <v>12378.97654</v>
      </c>
      <c r="C546" s="279" t="s">
        <v>43</v>
      </c>
      <c r="F546" s="330"/>
      <c r="G546" s="330"/>
      <c r="H546" s="330"/>
    </row>
    <row r="547" spans="1:8" x14ac:dyDescent="0.25">
      <c r="A547" s="295">
        <v>2009</v>
      </c>
      <c r="B547" s="370">
        <v>11308.481200000002</v>
      </c>
      <c r="C547" s="279" t="s">
        <v>46</v>
      </c>
      <c r="F547" s="330"/>
      <c r="G547" s="330"/>
      <c r="H547" s="330"/>
    </row>
    <row r="548" spans="1:8" x14ac:dyDescent="0.25">
      <c r="A548" s="295">
        <v>2009</v>
      </c>
      <c r="B548" s="370">
        <v>8209.9134200000008</v>
      </c>
      <c r="C548" s="279" t="s">
        <v>47</v>
      </c>
      <c r="F548" s="330"/>
      <c r="G548" s="330"/>
      <c r="H548" s="330"/>
    </row>
    <row r="549" spans="1:8" x14ac:dyDescent="0.25">
      <c r="A549" s="295">
        <v>2009</v>
      </c>
      <c r="B549" s="370">
        <v>15264.646179999998</v>
      </c>
      <c r="C549" s="279" t="s">
        <v>44</v>
      </c>
      <c r="F549" s="330"/>
      <c r="G549" s="330"/>
      <c r="H549" s="330"/>
    </row>
    <row r="550" spans="1:8" x14ac:dyDescent="0.25">
      <c r="A550" s="295">
        <v>2010</v>
      </c>
      <c r="B550" s="368">
        <v>19123.196409225464</v>
      </c>
      <c r="C550" s="295" t="s">
        <v>45</v>
      </c>
      <c r="D550" s="79"/>
      <c r="E550" s="330"/>
      <c r="F550" s="330"/>
      <c r="G550" s="330"/>
      <c r="H550" s="330"/>
    </row>
    <row r="551" spans="1:8" x14ac:dyDescent="0.25">
      <c r="A551" s="295">
        <v>2010</v>
      </c>
      <c r="B551" s="368">
        <v>2782.631959438324</v>
      </c>
      <c r="C551" s="295" t="s">
        <v>49</v>
      </c>
      <c r="D551" s="79"/>
      <c r="E551" s="330"/>
      <c r="F551" s="330"/>
      <c r="G551" s="330"/>
      <c r="H551" s="330"/>
    </row>
    <row r="552" spans="1:8" x14ac:dyDescent="0.25">
      <c r="A552" s="295">
        <v>2010</v>
      </c>
      <c r="B552" s="368">
        <v>8986.9819812774658</v>
      </c>
      <c r="C552" s="295" t="s">
        <v>48</v>
      </c>
      <c r="D552" s="330"/>
      <c r="E552" s="330"/>
      <c r="F552" s="330"/>
      <c r="G552" s="330"/>
      <c r="H552" s="330"/>
    </row>
    <row r="553" spans="1:8" x14ac:dyDescent="0.25">
      <c r="A553" s="295">
        <v>2010</v>
      </c>
      <c r="B553" s="368">
        <v>12398.784218788147</v>
      </c>
      <c r="C553" s="295" t="s">
        <v>43</v>
      </c>
      <c r="D553" s="330"/>
      <c r="E553" s="330"/>
      <c r="F553" s="330"/>
      <c r="G553" s="330"/>
      <c r="H553" s="330"/>
    </row>
    <row r="554" spans="1:8" x14ac:dyDescent="0.25">
      <c r="A554" s="295">
        <v>2010</v>
      </c>
      <c r="B554" s="368">
        <v>11372.132966041565</v>
      </c>
      <c r="C554" s="295" t="s">
        <v>46</v>
      </c>
      <c r="D554" s="330"/>
      <c r="E554" s="330"/>
      <c r="F554" s="330"/>
      <c r="G554" s="330"/>
      <c r="H554" s="330"/>
    </row>
    <row r="555" spans="1:8" x14ac:dyDescent="0.25">
      <c r="A555" s="295">
        <v>2010</v>
      </c>
      <c r="B555" s="368">
        <v>8284.3675084114075</v>
      </c>
      <c r="C555" s="295" t="s">
        <v>47</v>
      </c>
      <c r="D555" s="330"/>
      <c r="E555" s="330"/>
      <c r="F555" s="330"/>
      <c r="G555" s="330"/>
      <c r="H555" s="330"/>
    </row>
    <row r="556" spans="1:8" x14ac:dyDescent="0.25">
      <c r="A556" s="295">
        <v>2010</v>
      </c>
      <c r="B556" s="368">
        <v>15184.503789424896</v>
      </c>
      <c r="C556" s="295" t="s">
        <v>44</v>
      </c>
      <c r="D556" s="330"/>
      <c r="E556" s="330"/>
      <c r="F556" s="330"/>
      <c r="G556" s="330"/>
      <c r="H556" s="330"/>
    </row>
    <row r="557" spans="1:8" x14ac:dyDescent="0.25">
      <c r="A557" s="295">
        <v>2011</v>
      </c>
      <c r="B557" s="368">
        <v>19423.005947589874</v>
      </c>
      <c r="C557" s="295" t="s">
        <v>45</v>
      </c>
    </row>
    <row r="558" spans="1:8" x14ac:dyDescent="0.25">
      <c r="A558" s="295">
        <v>2011</v>
      </c>
      <c r="B558" s="368">
        <v>2797.8821706771851</v>
      </c>
      <c r="C558" s="295" t="s">
        <v>49</v>
      </c>
    </row>
    <row r="559" spans="1:8" x14ac:dyDescent="0.25">
      <c r="A559" s="295">
        <v>2011</v>
      </c>
      <c r="B559" s="368">
        <v>9053.4626312255859</v>
      </c>
      <c r="C559" s="295" t="s">
        <v>48</v>
      </c>
    </row>
    <row r="560" spans="1:8" x14ac:dyDescent="0.25">
      <c r="A560" s="295">
        <v>2011</v>
      </c>
      <c r="B560" s="318">
        <v>12440.099792003632</v>
      </c>
      <c r="C560" s="295" t="s">
        <v>43</v>
      </c>
    </row>
    <row r="561" spans="1:3" x14ac:dyDescent="0.25">
      <c r="A561" s="295">
        <v>2011</v>
      </c>
      <c r="B561" s="318">
        <v>11111.180335998535</v>
      </c>
      <c r="C561" s="295" t="s">
        <v>46</v>
      </c>
    </row>
    <row r="562" spans="1:3" x14ac:dyDescent="0.25">
      <c r="A562" s="295">
        <v>2011</v>
      </c>
      <c r="B562" s="318">
        <v>8217.5523505210876</v>
      </c>
      <c r="C562" s="295" t="s">
        <v>47</v>
      </c>
    </row>
    <row r="563" spans="1:3" x14ac:dyDescent="0.25">
      <c r="A563" s="295">
        <v>2011</v>
      </c>
      <c r="B563" s="318">
        <v>15065.906249046326</v>
      </c>
      <c r="C563" s="295" t="s">
        <v>44</v>
      </c>
    </row>
    <row r="564" spans="1:3" x14ac:dyDescent="0.25">
      <c r="A564" s="295">
        <v>2012</v>
      </c>
      <c r="B564" s="318">
        <v>29496.449649999988</v>
      </c>
      <c r="C564" s="295" t="s">
        <v>45</v>
      </c>
    </row>
    <row r="565" spans="1:3" x14ac:dyDescent="0.25">
      <c r="A565" s="295">
        <v>2012</v>
      </c>
      <c r="B565" s="318">
        <v>4340.26127</v>
      </c>
      <c r="C565" s="295" t="s">
        <v>49</v>
      </c>
    </row>
    <row r="566" spans="1:3" x14ac:dyDescent="0.25">
      <c r="A566" s="295">
        <v>2012</v>
      </c>
      <c r="B566" s="318">
        <v>14150.879159999999</v>
      </c>
      <c r="C566" s="295" t="s">
        <v>48</v>
      </c>
    </row>
    <row r="567" spans="1:3" x14ac:dyDescent="0.25">
      <c r="A567" s="295">
        <v>2012</v>
      </c>
      <c r="B567" s="318">
        <v>19470.332759999998</v>
      </c>
      <c r="C567" s="295" t="s">
        <v>43</v>
      </c>
    </row>
    <row r="568" spans="1:3" x14ac:dyDescent="0.25">
      <c r="A568" s="295">
        <v>2012</v>
      </c>
      <c r="B568" s="318">
        <v>17258.281529999993</v>
      </c>
      <c r="C568" s="295" t="s">
        <v>46</v>
      </c>
    </row>
    <row r="569" spans="1:3" x14ac:dyDescent="0.25">
      <c r="A569" s="295">
        <v>2012</v>
      </c>
      <c r="B569" s="318">
        <v>12205.650879999997</v>
      </c>
      <c r="C569" s="295" t="s">
        <v>47</v>
      </c>
    </row>
    <row r="570" spans="1:3" x14ac:dyDescent="0.25">
      <c r="A570" s="295">
        <v>2012</v>
      </c>
      <c r="B570" s="318">
        <v>23170.414790654726</v>
      </c>
      <c r="C570" s="295" t="s">
        <v>44</v>
      </c>
    </row>
    <row r="571" spans="1:3" x14ac:dyDescent="0.25">
      <c r="A571" s="295">
        <v>2013</v>
      </c>
      <c r="B571" s="318">
        <v>28724.5</v>
      </c>
      <c r="C571" s="295" t="s">
        <v>45</v>
      </c>
    </row>
    <row r="572" spans="1:3" x14ac:dyDescent="0.25">
      <c r="A572" s="295">
        <v>2013</v>
      </c>
      <c r="B572" s="318">
        <v>4309</v>
      </c>
      <c r="C572" s="295" t="s">
        <v>49</v>
      </c>
    </row>
    <row r="573" spans="1:3" x14ac:dyDescent="0.25">
      <c r="A573" s="295">
        <v>2013</v>
      </c>
      <c r="B573" s="318">
        <v>13549</v>
      </c>
      <c r="C573" s="295" t="s">
        <v>48</v>
      </c>
    </row>
    <row r="574" spans="1:3" x14ac:dyDescent="0.25">
      <c r="A574" s="295">
        <v>2013</v>
      </c>
      <c r="B574" s="318">
        <v>19159</v>
      </c>
      <c r="C574" s="295" t="s">
        <v>43</v>
      </c>
    </row>
    <row r="575" spans="1:3" x14ac:dyDescent="0.25">
      <c r="A575" s="295">
        <v>2013</v>
      </c>
      <c r="B575" s="318">
        <v>16699.5</v>
      </c>
      <c r="C575" s="295" t="s">
        <v>46</v>
      </c>
    </row>
    <row r="576" spans="1:3" x14ac:dyDescent="0.25">
      <c r="A576" s="295">
        <v>2013</v>
      </c>
      <c r="B576" s="318">
        <v>11795</v>
      </c>
      <c r="C576" s="295" t="s">
        <v>47</v>
      </c>
    </row>
    <row r="577" spans="1:3" x14ac:dyDescent="0.25">
      <c r="A577" s="295">
        <v>2013</v>
      </c>
      <c r="B577" s="318">
        <v>22193</v>
      </c>
      <c r="C577" s="295" t="s">
        <v>44</v>
      </c>
    </row>
    <row r="578" spans="1:3" x14ac:dyDescent="0.25">
      <c r="A578" s="295">
        <v>2014</v>
      </c>
      <c r="B578" s="367">
        <v>6592</v>
      </c>
      <c r="C578" s="295" t="s">
        <v>45</v>
      </c>
    </row>
    <row r="579" spans="1:3" x14ac:dyDescent="0.25">
      <c r="A579" s="295">
        <v>2014</v>
      </c>
      <c r="B579" s="367">
        <v>944</v>
      </c>
      <c r="C579" s="295" t="s">
        <v>49</v>
      </c>
    </row>
    <row r="580" spans="1:3" x14ac:dyDescent="0.25">
      <c r="A580" s="295">
        <v>2014</v>
      </c>
      <c r="B580" s="367">
        <v>3254</v>
      </c>
      <c r="C580" s="295" t="s">
        <v>48</v>
      </c>
    </row>
    <row r="581" spans="1:3" x14ac:dyDescent="0.25">
      <c r="A581" s="295">
        <v>2014</v>
      </c>
      <c r="B581" s="367">
        <v>4417</v>
      </c>
      <c r="C581" s="295" t="s">
        <v>43</v>
      </c>
    </row>
    <row r="582" spans="1:3" x14ac:dyDescent="0.25">
      <c r="A582" s="295">
        <v>2014</v>
      </c>
      <c r="B582" s="367">
        <v>3899</v>
      </c>
      <c r="C582" s="295" t="s">
        <v>46</v>
      </c>
    </row>
    <row r="583" spans="1:3" x14ac:dyDescent="0.25">
      <c r="A583" s="295">
        <v>2014</v>
      </c>
      <c r="B583" s="367">
        <v>2705</v>
      </c>
      <c r="C583" s="295" t="s">
        <v>47</v>
      </c>
    </row>
    <row r="584" spans="1:3" x14ac:dyDescent="0.25">
      <c r="A584" s="295">
        <v>2014</v>
      </c>
      <c r="B584" s="367">
        <v>5055</v>
      </c>
      <c r="C584" s="295" t="s">
        <v>44</v>
      </c>
    </row>
    <row r="585" spans="1:3" x14ac:dyDescent="0.25">
      <c r="B585" s="367"/>
      <c r="C585" s="295"/>
    </row>
    <row r="586" spans="1:3" x14ac:dyDescent="0.25">
      <c r="B586" s="318"/>
      <c r="C586" s="295"/>
    </row>
    <row r="587" spans="1:3" x14ac:dyDescent="0.25">
      <c r="A587" s="311" t="s">
        <v>171</v>
      </c>
      <c r="B587" s="318"/>
      <c r="C587" s="295"/>
    </row>
    <row r="588" spans="1:3" x14ac:dyDescent="0.25">
      <c r="A588" s="295">
        <v>2014</v>
      </c>
      <c r="B588" s="318">
        <v>12414</v>
      </c>
      <c r="C588" s="295" t="s">
        <v>45</v>
      </c>
    </row>
    <row r="589" spans="1:3" x14ac:dyDescent="0.25">
      <c r="A589" s="295">
        <v>2014</v>
      </c>
      <c r="B589" s="318">
        <v>1856</v>
      </c>
      <c r="C589" s="295" t="s">
        <v>49</v>
      </c>
    </row>
    <row r="590" spans="1:3" x14ac:dyDescent="0.25">
      <c r="A590" s="295">
        <v>2014</v>
      </c>
      <c r="B590" s="318">
        <v>6315</v>
      </c>
      <c r="C590" s="295" t="s">
        <v>48</v>
      </c>
    </row>
    <row r="591" spans="1:3" x14ac:dyDescent="0.25">
      <c r="A591" s="295">
        <v>2014</v>
      </c>
      <c r="B591" s="318">
        <v>8152.5</v>
      </c>
      <c r="C591" s="295" t="s">
        <v>43</v>
      </c>
    </row>
    <row r="592" spans="1:3" x14ac:dyDescent="0.25">
      <c r="A592" s="295">
        <v>2014</v>
      </c>
      <c r="B592" s="318">
        <v>7512.5</v>
      </c>
      <c r="C592" s="297" t="s">
        <v>46</v>
      </c>
    </row>
    <row r="593" spans="1:6" x14ac:dyDescent="0.25">
      <c r="A593" s="295">
        <v>2014</v>
      </c>
      <c r="B593" s="318">
        <v>5180</v>
      </c>
      <c r="C593" s="297" t="s">
        <v>47</v>
      </c>
    </row>
    <row r="594" spans="1:6" x14ac:dyDescent="0.25">
      <c r="A594" s="295">
        <v>2014</v>
      </c>
      <c r="B594" s="318">
        <v>9544.5</v>
      </c>
      <c r="C594" s="297" t="s">
        <v>44</v>
      </c>
    </row>
    <row r="595" spans="1:6" x14ac:dyDescent="0.25">
      <c r="B595" s="372"/>
    </row>
    <row r="596" spans="1:6" x14ac:dyDescent="0.25">
      <c r="B596" s="372"/>
    </row>
    <row r="597" spans="1:6" x14ac:dyDescent="0.25">
      <c r="A597" s="311" t="s">
        <v>172</v>
      </c>
      <c r="B597" s="372"/>
    </row>
    <row r="598" spans="1:6" x14ac:dyDescent="0.25">
      <c r="A598" s="295">
        <v>2009</v>
      </c>
      <c r="B598" s="363">
        <v>9313.4261600000027</v>
      </c>
      <c r="C598" s="277" t="s">
        <v>43</v>
      </c>
      <c r="D598" s="81"/>
      <c r="E598" s="81"/>
      <c r="F598" s="81"/>
    </row>
    <row r="599" spans="1:6" x14ac:dyDescent="0.25">
      <c r="A599" s="295">
        <v>2009</v>
      </c>
      <c r="B599" s="363">
        <v>11051.161539999994</v>
      </c>
      <c r="C599" s="277" t="s">
        <v>44</v>
      </c>
      <c r="D599" s="79"/>
      <c r="E599" s="330"/>
      <c r="F599" s="330"/>
    </row>
    <row r="600" spans="1:6" x14ac:dyDescent="0.25">
      <c r="A600" s="295">
        <v>2009</v>
      </c>
      <c r="B600" s="363">
        <v>14948.690570000004</v>
      </c>
      <c r="C600" s="277" t="s">
        <v>45</v>
      </c>
      <c r="D600" s="79"/>
      <c r="E600" s="330"/>
      <c r="F600" s="330"/>
    </row>
    <row r="601" spans="1:6" x14ac:dyDescent="0.25">
      <c r="A601" s="295">
        <v>2009</v>
      </c>
      <c r="B601" s="363">
        <v>8403.1153399999985</v>
      </c>
      <c r="C601" s="277" t="s">
        <v>46</v>
      </c>
      <c r="D601" s="79"/>
      <c r="E601" s="330"/>
      <c r="F601" s="330"/>
    </row>
    <row r="602" spans="1:6" x14ac:dyDescent="0.25">
      <c r="A602" s="295">
        <v>2009</v>
      </c>
      <c r="B602" s="363">
        <v>5803.8014099999991</v>
      </c>
      <c r="C602" s="277" t="s">
        <v>47</v>
      </c>
      <c r="D602" s="79"/>
      <c r="E602" s="330"/>
      <c r="F602" s="330"/>
    </row>
    <row r="603" spans="1:6" x14ac:dyDescent="0.25">
      <c r="A603" s="295">
        <v>2009</v>
      </c>
      <c r="B603" s="363">
        <v>7070.1604499999994</v>
      </c>
      <c r="C603" s="277" t="s">
        <v>48</v>
      </c>
      <c r="D603" s="79"/>
      <c r="E603" s="330"/>
      <c r="F603" s="330"/>
    </row>
    <row r="604" spans="1:6" x14ac:dyDescent="0.25">
      <c r="A604" s="295">
        <v>2009</v>
      </c>
      <c r="B604" s="363">
        <v>2191.5074299999997</v>
      </c>
      <c r="C604" s="277" t="s">
        <v>49</v>
      </c>
      <c r="D604" s="79"/>
      <c r="E604" s="330"/>
      <c r="F604" s="330"/>
    </row>
    <row r="605" spans="1:6" x14ac:dyDescent="0.25">
      <c r="A605" s="295">
        <v>2010</v>
      </c>
      <c r="B605" s="318">
        <v>9304.154144346714</v>
      </c>
      <c r="C605" s="295" t="s">
        <v>45</v>
      </c>
      <c r="D605" s="79"/>
      <c r="E605" s="330"/>
      <c r="F605" s="330"/>
    </row>
    <row r="606" spans="1:6" x14ac:dyDescent="0.25">
      <c r="A606" s="295">
        <v>2010</v>
      </c>
      <c r="B606" s="318">
        <v>1328.5638732910156</v>
      </c>
      <c r="C606" s="295" t="s">
        <v>49</v>
      </c>
    </row>
    <row r="607" spans="1:6" x14ac:dyDescent="0.25">
      <c r="A607" s="295">
        <v>2010</v>
      </c>
      <c r="B607" s="318">
        <v>4380.5898358821869</v>
      </c>
      <c r="C607" s="295" t="s">
        <v>48</v>
      </c>
    </row>
    <row r="608" spans="1:6" x14ac:dyDescent="0.25">
      <c r="A608" s="295">
        <v>2010</v>
      </c>
      <c r="B608" s="318">
        <v>5560.7438260316849</v>
      </c>
      <c r="C608" s="295" t="s">
        <v>43</v>
      </c>
    </row>
    <row r="609" spans="1:3" x14ac:dyDescent="0.25">
      <c r="A609" s="295">
        <v>2010</v>
      </c>
      <c r="B609" s="318">
        <v>4931.3483611345291</v>
      </c>
      <c r="C609" s="295" t="s">
        <v>46</v>
      </c>
    </row>
    <row r="610" spans="1:3" x14ac:dyDescent="0.25">
      <c r="A610" s="295">
        <v>2010</v>
      </c>
      <c r="B610" s="318">
        <v>3424.7321056425571</v>
      </c>
      <c r="C610" s="295" t="s">
        <v>47</v>
      </c>
    </row>
    <row r="611" spans="1:3" x14ac:dyDescent="0.25">
      <c r="A611" s="295">
        <v>2010</v>
      </c>
      <c r="B611" s="318">
        <v>6642.5527020990849</v>
      </c>
      <c r="C611" s="295" t="s">
        <v>44</v>
      </c>
    </row>
    <row r="612" spans="1:3" x14ac:dyDescent="0.25">
      <c r="A612" s="295">
        <v>2011</v>
      </c>
      <c r="B612" s="318">
        <v>9173.2090946137905</v>
      </c>
      <c r="C612" s="297" t="s">
        <v>45</v>
      </c>
    </row>
    <row r="613" spans="1:3" x14ac:dyDescent="0.25">
      <c r="A613" s="295">
        <v>2011</v>
      </c>
      <c r="B613" s="318">
        <v>1319.6084613800049</v>
      </c>
      <c r="C613" s="297" t="s">
        <v>49</v>
      </c>
    </row>
    <row r="614" spans="1:3" x14ac:dyDescent="0.25">
      <c r="A614" s="295">
        <v>2011</v>
      </c>
      <c r="B614" s="318">
        <v>4308.9382996559143</v>
      </c>
      <c r="C614" s="297" t="s">
        <v>48</v>
      </c>
    </row>
    <row r="615" spans="1:3" x14ac:dyDescent="0.25">
      <c r="A615" s="295">
        <v>2011</v>
      </c>
      <c r="B615" s="318">
        <v>5690.7515821903944</v>
      </c>
      <c r="C615" s="297" t="s">
        <v>43</v>
      </c>
    </row>
    <row r="616" spans="1:3" x14ac:dyDescent="0.25">
      <c r="A616" s="295">
        <v>2011</v>
      </c>
      <c r="B616" s="318">
        <v>4959.291678071022</v>
      </c>
      <c r="C616" s="297" t="s">
        <v>46</v>
      </c>
    </row>
    <row r="617" spans="1:3" x14ac:dyDescent="0.25">
      <c r="A617" s="295">
        <v>2011</v>
      </c>
      <c r="B617" s="318">
        <v>3438.2154793143272</v>
      </c>
      <c r="C617" s="297" t="s">
        <v>47</v>
      </c>
    </row>
    <row r="618" spans="1:3" x14ac:dyDescent="0.25">
      <c r="A618" s="295">
        <v>2011</v>
      </c>
      <c r="B618" s="318">
        <v>6142.5571119785309</v>
      </c>
      <c r="C618" s="297" t="s">
        <v>44</v>
      </c>
    </row>
    <row r="619" spans="1:3" x14ac:dyDescent="0.25">
      <c r="A619" s="295">
        <v>2012</v>
      </c>
      <c r="B619" s="318">
        <v>3894</v>
      </c>
      <c r="C619" s="297" t="s">
        <v>45</v>
      </c>
    </row>
    <row r="620" spans="1:3" x14ac:dyDescent="0.25">
      <c r="A620" s="295">
        <v>2012</v>
      </c>
      <c r="B620" s="318">
        <v>561</v>
      </c>
      <c r="C620" s="297" t="s">
        <v>49</v>
      </c>
    </row>
    <row r="621" spans="1:3" x14ac:dyDescent="0.25">
      <c r="A621" s="295">
        <v>2012</v>
      </c>
      <c r="B621" s="318">
        <v>1815</v>
      </c>
      <c r="C621" s="297" t="s">
        <v>48</v>
      </c>
    </row>
    <row r="622" spans="1:3" x14ac:dyDescent="0.25">
      <c r="A622" s="295">
        <v>2012</v>
      </c>
      <c r="B622" s="318">
        <v>2475</v>
      </c>
      <c r="C622" s="297" t="s">
        <v>43</v>
      </c>
    </row>
    <row r="623" spans="1:3" x14ac:dyDescent="0.25">
      <c r="A623" s="295">
        <v>2012</v>
      </c>
      <c r="B623" s="318">
        <v>2211</v>
      </c>
      <c r="C623" s="297" t="s">
        <v>46</v>
      </c>
    </row>
    <row r="624" spans="1:3" x14ac:dyDescent="0.25">
      <c r="A624" s="295">
        <v>2012</v>
      </c>
      <c r="B624" s="318">
        <v>1584</v>
      </c>
      <c r="C624" s="297" t="s">
        <v>47</v>
      </c>
    </row>
    <row r="625" spans="1:3" x14ac:dyDescent="0.25">
      <c r="A625" s="295">
        <v>2012</v>
      </c>
      <c r="B625" s="318">
        <v>3003</v>
      </c>
      <c r="C625" s="297" t="s">
        <v>44</v>
      </c>
    </row>
    <row r="626" spans="1:3" x14ac:dyDescent="0.25">
      <c r="A626" s="295">
        <v>2013</v>
      </c>
      <c r="B626" s="318">
        <v>3861</v>
      </c>
      <c r="C626" s="295" t="s">
        <v>45</v>
      </c>
    </row>
    <row r="627" spans="1:3" x14ac:dyDescent="0.25">
      <c r="A627" s="295">
        <v>2013</v>
      </c>
      <c r="B627" s="318">
        <v>561</v>
      </c>
      <c r="C627" s="297" t="s">
        <v>49</v>
      </c>
    </row>
    <row r="628" spans="1:3" x14ac:dyDescent="0.25">
      <c r="A628" s="295">
        <v>2013</v>
      </c>
      <c r="B628" s="318">
        <v>1815</v>
      </c>
      <c r="C628" s="297" t="s">
        <v>48</v>
      </c>
    </row>
    <row r="629" spans="1:3" x14ac:dyDescent="0.25">
      <c r="A629" s="295">
        <v>2013</v>
      </c>
      <c r="B629" s="318">
        <v>2508</v>
      </c>
      <c r="C629" s="297" t="s">
        <v>43</v>
      </c>
    </row>
    <row r="630" spans="1:3" x14ac:dyDescent="0.25">
      <c r="A630" s="295">
        <v>2013</v>
      </c>
      <c r="B630" s="318">
        <v>2211</v>
      </c>
      <c r="C630" s="297" t="s">
        <v>46</v>
      </c>
    </row>
    <row r="631" spans="1:3" x14ac:dyDescent="0.25">
      <c r="A631" s="295">
        <v>2013</v>
      </c>
      <c r="B631" s="318">
        <v>1584</v>
      </c>
      <c r="C631" s="297" t="s">
        <v>47</v>
      </c>
    </row>
    <row r="632" spans="1:3" x14ac:dyDescent="0.25">
      <c r="A632" s="295">
        <v>2013</v>
      </c>
      <c r="B632" s="318">
        <v>2904</v>
      </c>
      <c r="C632" s="297" t="s">
        <v>44</v>
      </c>
    </row>
    <row r="633" spans="1:3" x14ac:dyDescent="0.25">
      <c r="A633" s="295">
        <v>2014</v>
      </c>
      <c r="B633" s="318">
        <v>3630</v>
      </c>
      <c r="C633" s="310" t="s">
        <v>45</v>
      </c>
    </row>
    <row r="634" spans="1:3" x14ac:dyDescent="0.25">
      <c r="A634" s="295">
        <v>2014</v>
      </c>
      <c r="B634" s="318">
        <v>528</v>
      </c>
      <c r="C634" s="295" t="s">
        <v>49</v>
      </c>
    </row>
    <row r="635" spans="1:3" x14ac:dyDescent="0.25">
      <c r="A635" s="295">
        <v>2014</v>
      </c>
      <c r="B635" s="318">
        <v>1848</v>
      </c>
      <c r="C635" s="295" t="s">
        <v>48</v>
      </c>
    </row>
    <row r="636" spans="1:3" x14ac:dyDescent="0.25">
      <c r="A636" s="295">
        <v>2014</v>
      </c>
      <c r="B636" s="318">
        <v>2508</v>
      </c>
      <c r="C636" s="295" t="s">
        <v>43</v>
      </c>
    </row>
    <row r="637" spans="1:3" x14ac:dyDescent="0.25">
      <c r="A637" s="295">
        <v>2014</v>
      </c>
      <c r="B637" s="318">
        <v>2211</v>
      </c>
      <c r="C637" s="295" t="s">
        <v>46</v>
      </c>
    </row>
    <row r="638" spans="1:3" x14ac:dyDescent="0.25">
      <c r="A638" s="295">
        <v>2014</v>
      </c>
      <c r="B638" s="318">
        <v>1551</v>
      </c>
      <c r="C638" s="295" t="s">
        <v>47</v>
      </c>
    </row>
    <row r="639" spans="1:3" x14ac:dyDescent="0.25">
      <c r="A639" s="295">
        <v>2014</v>
      </c>
      <c r="B639" s="318">
        <v>2838</v>
      </c>
      <c r="C639" s="295" t="s">
        <v>44</v>
      </c>
    </row>
    <row r="640" spans="1:3" x14ac:dyDescent="0.25">
      <c r="B640" s="318"/>
    </row>
    <row r="641" spans="1:7" x14ac:dyDescent="0.25">
      <c r="A641" s="311" t="s">
        <v>175</v>
      </c>
      <c r="B641" s="318"/>
    </row>
    <row r="642" spans="1:7" x14ac:dyDescent="0.25">
      <c r="A642" s="295">
        <v>2009</v>
      </c>
      <c r="B642" s="363">
        <v>2720.0740600000004</v>
      </c>
      <c r="C642" s="240" t="s">
        <v>43</v>
      </c>
    </row>
    <row r="643" spans="1:7" x14ac:dyDescent="0.25">
      <c r="A643" s="295">
        <v>2009</v>
      </c>
      <c r="B643" s="363">
        <v>3358.8699199999992</v>
      </c>
      <c r="C643" s="240" t="s">
        <v>44</v>
      </c>
    </row>
    <row r="644" spans="1:7" x14ac:dyDescent="0.25">
      <c r="A644" s="295">
        <v>2009</v>
      </c>
      <c r="B644" s="363">
        <v>4253.2617100000007</v>
      </c>
      <c r="C644" s="277" t="s">
        <v>45</v>
      </c>
      <c r="D644" s="81"/>
      <c r="E644" s="81"/>
      <c r="F644" s="81"/>
      <c r="G644" s="330"/>
    </row>
    <row r="645" spans="1:7" x14ac:dyDescent="0.25">
      <c r="A645" s="295">
        <v>2009</v>
      </c>
      <c r="B645" s="363">
        <v>2465.3993399999999</v>
      </c>
      <c r="C645" s="277" t="s">
        <v>46</v>
      </c>
      <c r="D645" s="79"/>
      <c r="E645" s="330"/>
      <c r="F645" s="330"/>
      <c r="G645" s="330"/>
    </row>
    <row r="646" spans="1:7" x14ac:dyDescent="0.25">
      <c r="A646" s="295">
        <v>2009</v>
      </c>
      <c r="B646" s="363">
        <v>1801.12077</v>
      </c>
      <c r="C646" s="277" t="s">
        <v>47</v>
      </c>
      <c r="D646" s="79"/>
      <c r="E646" s="330"/>
      <c r="F646" s="330"/>
      <c r="G646" s="330"/>
    </row>
    <row r="647" spans="1:7" x14ac:dyDescent="0.25">
      <c r="A647" s="295">
        <v>2009</v>
      </c>
      <c r="B647" s="363">
        <v>1989.0403499999998</v>
      </c>
      <c r="C647" s="277" t="s">
        <v>48</v>
      </c>
      <c r="D647" s="79"/>
      <c r="E647" s="330"/>
      <c r="F647" s="330"/>
      <c r="G647" s="330"/>
    </row>
    <row r="648" spans="1:7" x14ac:dyDescent="0.25">
      <c r="A648" s="295">
        <v>2009</v>
      </c>
      <c r="B648" s="363">
        <v>605.94939999999997</v>
      </c>
      <c r="C648" s="277" t="s">
        <v>49</v>
      </c>
      <c r="D648" s="79"/>
      <c r="E648" s="330"/>
      <c r="F648" s="330"/>
      <c r="G648" s="330"/>
    </row>
    <row r="649" spans="1:7" x14ac:dyDescent="0.25">
      <c r="A649" s="295">
        <v>2010</v>
      </c>
      <c r="B649" s="318">
        <v>5150.416879825294</v>
      </c>
      <c r="C649" s="297" t="s">
        <v>45</v>
      </c>
      <c r="D649" s="79"/>
      <c r="E649" s="330"/>
      <c r="F649" s="330"/>
      <c r="G649" s="330"/>
    </row>
    <row r="650" spans="1:7" x14ac:dyDescent="0.25">
      <c r="A650" s="295">
        <v>2010</v>
      </c>
      <c r="B650" s="318">
        <v>697.69138038158417</v>
      </c>
      <c r="C650" s="297" t="s">
        <v>49</v>
      </c>
      <c r="D650" s="79"/>
      <c r="E650" s="330"/>
      <c r="F650" s="330"/>
      <c r="G650" s="330"/>
    </row>
    <row r="651" spans="1:7" x14ac:dyDescent="0.25">
      <c r="A651" s="295">
        <v>2010</v>
      </c>
      <c r="B651" s="318">
        <v>2329.1532528260723</v>
      </c>
      <c r="C651" s="297" t="s">
        <v>48</v>
      </c>
      <c r="D651" s="79"/>
      <c r="E651" s="330"/>
      <c r="F651" s="330"/>
      <c r="G651" s="330"/>
    </row>
    <row r="652" spans="1:7" x14ac:dyDescent="0.25">
      <c r="A652" s="295">
        <v>2010</v>
      </c>
      <c r="B652" s="318">
        <v>3255.8021804988384</v>
      </c>
      <c r="C652" s="297" t="s">
        <v>43</v>
      </c>
      <c r="D652" s="330"/>
      <c r="E652" s="330"/>
      <c r="F652" s="330"/>
      <c r="G652" s="330"/>
    </row>
    <row r="653" spans="1:7" x14ac:dyDescent="0.25">
      <c r="A653" s="295">
        <v>2010</v>
      </c>
      <c r="B653" s="318">
        <v>2961.5592503547668</v>
      </c>
      <c r="C653" s="297" t="s">
        <v>46</v>
      </c>
    </row>
    <row r="654" spans="1:7" x14ac:dyDescent="0.25">
      <c r="A654" s="295">
        <v>2010</v>
      </c>
      <c r="B654" s="318">
        <v>2191.372860327363</v>
      </c>
      <c r="C654" s="297" t="s">
        <v>47</v>
      </c>
    </row>
    <row r="655" spans="1:7" x14ac:dyDescent="0.25">
      <c r="A655" s="295">
        <v>2010</v>
      </c>
      <c r="B655" s="318">
        <v>4016.9329310357571</v>
      </c>
      <c r="C655" s="297" t="s">
        <v>44</v>
      </c>
    </row>
    <row r="656" spans="1:7" x14ac:dyDescent="0.25">
      <c r="A656" s="295">
        <v>2011</v>
      </c>
      <c r="B656" s="318">
        <v>5210.3222400000022</v>
      </c>
      <c r="C656" s="297" t="s">
        <v>45</v>
      </c>
    </row>
    <row r="657" spans="1:3" x14ac:dyDescent="0.25">
      <c r="A657" s="295">
        <v>2011</v>
      </c>
      <c r="B657" s="318">
        <v>733.65275999999994</v>
      </c>
      <c r="C657" s="297" t="s">
        <v>49</v>
      </c>
    </row>
    <row r="658" spans="1:3" x14ac:dyDescent="0.25">
      <c r="A658" s="295">
        <v>2011</v>
      </c>
      <c r="B658" s="318">
        <v>2384.2074500000003</v>
      </c>
      <c r="C658" s="297" t="s">
        <v>48</v>
      </c>
    </row>
    <row r="659" spans="1:3" x14ac:dyDescent="0.25">
      <c r="A659" s="295">
        <v>2011</v>
      </c>
      <c r="B659" s="318">
        <v>3306.0565500000007</v>
      </c>
      <c r="C659" s="297" t="s">
        <v>43</v>
      </c>
    </row>
    <row r="660" spans="1:3" x14ac:dyDescent="0.25">
      <c r="A660" s="295">
        <v>2011</v>
      </c>
      <c r="B660" s="318">
        <v>2918.9541300000001</v>
      </c>
      <c r="C660" s="297" t="s">
        <v>46</v>
      </c>
    </row>
    <row r="661" spans="1:3" x14ac:dyDescent="0.25">
      <c r="A661" s="295">
        <v>2011</v>
      </c>
      <c r="B661" s="318">
        <v>2184.1244900000002</v>
      </c>
      <c r="C661" s="297" t="s">
        <v>47</v>
      </c>
    </row>
    <row r="662" spans="1:3" x14ac:dyDescent="0.25">
      <c r="A662" s="295">
        <v>2011</v>
      </c>
      <c r="B662" s="318">
        <v>4015.6667999999991</v>
      </c>
      <c r="C662" s="297" t="s">
        <v>44</v>
      </c>
    </row>
    <row r="663" spans="1:3" x14ac:dyDescent="0.25">
      <c r="A663" s="295">
        <v>2012</v>
      </c>
      <c r="B663" s="318">
        <v>5030.8121800000008</v>
      </c>
      <c r="C663" s="297" t="s">
        <v>45</v>
      </c>
    </row>
    <row r="664" spans="1:3" x14ac:dyDescent="0.25">
      <c r="A664" s="295">
        <v>2012</v>
      </c>
      <c r="B664" s="318">
        <v>734.00448000000006</v>
      </c>
      <c r="C664" s="297" t="s">
        <v>49</v>
      </c>
    </row>
    <row r="665" spans="1:3" x14ac:dyDescent="0.25">
      <c r="A665" s="295">
        <v>2012</v>
      </c>
      <c r="B665" s="318">
        <v>2353.3434000000002</v>
      </c>
      <c r="C665" s="297" t="s">
        <v>48</v>
      </c>
    </row>
    <row r="666" spans="1:3" x14ac:dyDescent="0.25">
      <c r="A666" s="295">
        <v>2012</v>
      </c>
      <c r="B666" s="318">
        <v>3274.6291600000004</v>
      </c>
      <c r="C666" s="297" t="s">
        <v>43</v>
      </c>
    </row>
    <row r="667" spans="1:3" x14ac:dyDescent="0.25">
      <c r="A667" s="295">
        <v>2012</v>
      </c>
      <c r="B667" s="318">
        <v>2832.4453099999992</v>
      </c>
      <c r="C667" s="297" t="s">
        <v>46</v>
      </c>
    </row>
    <row r="668" spans="1:3" x14ac:dyDescent="0.25">
      <c r="A668" s="295">
        <v>2012</v>
      </c>
      <c r="B668" s="318">
        <v>2066.7264800000003</v>
      </c>
      <c r="C668" s="297" t="s">
        <v>47</v>
      </c>
    </row>
    <row r="669" spans="1:3" x14ac:dyDescent="0.25">
      <c r="A669" s="295">
        <v>2012</v>
      </c>
      <c r="B669" s="318">
        <v>3949.3629900000001</v>
      </c>
      <c r="C669" s="297" t="s">
        <v>44</v>
      </c>
    </row>
    <row r="670" spans="1:3" x14ac:dyDescent="0.25">
      <c r="A670" s="295">
        <v>2013</v>
      </c>
      <c r="B670" s="318">
        <v>5035.7417180880002</v>
      </c>
      <c r="C670" s="295" t="s">
        <v>45</v>
      </c>
    </row>
    <row r="671" spans="1:3" x14ac:dyDescent="0.25">
      <c r="A671" s="295">
        <v>2013</v>
      </c>
      <c r="B671" s="318">
        <v>737.35641683899996</v>
      </c>
      <c r="C671" s="295" t="s">
        <v>49</v>
      </c>
    </row>
    <row r="672" spans="1:3" x14ac:dyDescent="0.25">
      <c r="A672" s="295">
        <v>2013</v>
      </c>
      <c r="B672" s="318">
        <v>2348.7389980480002</v>
      </c>
      <c r="C672" s="295" t="s">
        <v>48</v>
      </c>
    </row>
    <row r="673" spans="1:3" x14ac:dyDescent="0.25">
      <c r="A673" s="295">
        <v>2013</v>
      </c>
      <c r="B673" s="318">
        <v>3266.869479689999</v>
      </c>
      <c r="C673" s="295" t="s">
        <v>43</v>
      </c>
    </row>
    <row r="674" spans="1:3" x14ac:dyDescent="0.25">
      <c r="A674" s="295">
        <v>2013</v>
      </c>
      <c r="B674" s="318">
        <v>2842.1711176689996</v>
      </c>
      <c r="C674" s="295" t="s">
        <v>46</v>
      </c>
    </row>
    <row r="675" spans="1:3" x14ac:dyDescent="0.25">
      <c r="A675" s="295">
        <v>2013</v>
      </c>
      <c r="B675" s="318">
        <v>2050.0211986940003</v>
      </c>
      <c r="C675" s="295" t="s">
        <v>47</v>
      </c>
    </row>
    <row r="676" spans="1:3" x14ac:dyDescent="0.25">
      <c r="A676" s="295">
        <v>2013</v>
      </c>
      <c r="B676" s="318">
        <v>3831.9971260019988</v>
      </c>
      <c r="C676" s="295" t="s">
        <v>44</v>
      </c>
    </row>
    <row r="677" spans="1:3" x14ac:dyDescent="0.25">
      <c r="B677" s="318"/>
    </row>
    <row r="678" spans="1:3" x14ac:dyDescent="0.25">
      <c r="A678" s="311"/>
      <c r="B678" s="318"/>
    </row>
    <row r="679" spans="1:3" x14ac:dyDescent="0.25">
      <c r="A679" s="311" t="s">
        <v>202</v>
      </c>
      <c r="B679" s="318"/>
    </row>
    <row r="680" spans="1:3" x14ac:dyDescent="0.25">
      <c r="A680" s="295">
        <v>2015</v>
      </c>
      <c r="B680" s="318">
        <v>1996</v>
      </c>
      <c r="C680" s="295" t="s">
        <v>45</v>
      </c>
    </row>
    <row r="681" spans="1:3" x14ac:dyDescent="0.25">
      <c r="A681" s="295">
        <v>2015</v>
      </c>
      <c r="B681" s="318">
        <v>302</v>
      </c>
      <c r="C681" s="295" t="s">
        <v>49</v>
      </c>
    </row>
    <row r="682" spans="1:3" x14ac:dyDescent="0.25">
      <c r="A682" s="295">
        <v>2105</v>
      </c>
      <c r="B682" s="318">
        <v>962</v>
      </c>
      <c r="C682" s="295" t="s">
        <v>48</v>
      </c>
    </row>
    <row r="683" spans="1:3" x14ac:dyDescent="0.25">
      <c r="A683" s="295">
        <v>2015</v>
      </c>
      <c r="B683" s="318">
        <v>1336</v>
      </c>
      <c r="C683" s="295" t="s">
        <v>43</v>
      </c>
    </row>
    <row r="684" spans="1:3" x14ac:dyDescent="0.25">
      <c r="A684" s="295">
        <v>2015</v>
      </c>
      <c r="B684" s="318">
        <v>1164</v>
      </c>
      <c r="C684" s="295" t="s">
        <v>46</v>
      </c>
    </row>
    <row r="685" spans="1:3" x14ac:dyDescent="0.25">
      <c r="A685" s="295">
        <v>2015</v>
      </c>
      <c r="B685" s="318">
        <v>816</v>
      </c>
      <c r="C685" s="295" t="s">
        <v>47</v>
      </c>
    </row>
    <row r="686" spans="1:3" x14ac:dyDescent="0.25">
      <c r="A686" s="295">
        <v>2015</v>
      </c>
      <c r="B686" s="318">
        <v>1542</v>
      </c>
      <c r="C686" s="295" t="s">
        <v>44</v>
      </c>
    </row>
    <row r="687" spans="1:3" x14ac:dyDescent="0.25">
      <c r="B687" s="318"/>
    </row>
    <row r="688" spans="1:3" x14ac:dyDescent="0.25">
      <c r="B688" s="318"/>
    </row>
    <row r="689" spans="1:3" x14ac:dyDescent="0.25">
      <c r="A689" s="311" t="s">
        <v>207</v>
      </c>
      <c r="B689" s="318"/>
    </row>
    <row r="690" spans="1:3" x14ac:dyDescent="0.25">
      <c r="A690" s="295">
        <v>2015</v>
      </c>
      <c r="B690" s="318">
        <f>SUM('[1]QOF Cluster Network Development'!$E$168:$E$281)</f>
        <v>17425</v>
      </c>
      <c r="C690" s="42" t="s">
        <v>45</v>
      </c>
    </row>
    <row r="691" spans="1:3" x14ac:dyDescent="0.25">
      <c r="A691" s="295">
        <v>2015</v>
      </c>
      <c r="B691" s="318">
        <f>SUM('[1]QOF Cluster Network Development'!$E$448:$E$464)</f>
        <v>2705</v>
      </c>
      <c r="C691" s="42" t="s">
        <v>49</v>
      </c>
    </row>
    <row r="692" spans="1:3" x14ac:dyDescent="0.25">
      <c r="A692" s="295">
        <v>2015</v>
      </c>
      <c r="B692" s="318">
        <f>SUM('[1]QOF Cluster Network Development'!$E$394:$E$447)</f>
        <v>8605</v>
      </c>
      <c r="C692" s="42" t="s">
        <v>48</v>
      </c>
    </row>
    <row r="693" spans="1:3" x14ac:dyDescent="0.25">
      <c r="A693" s="295">
        <v>2015</v>
      </c>
      <c r="B693" s="318">
        <f>SUM('[1]QOF Cluster Network Development'!$E$6:$E$80)</f>
        <v>11790</v>
      </c>
      <c r="C693" s="42" t="s">
        <v>43</v>
      </c>
    </row>
    <row r="694" spans="1:3" x14ac:dyDescent="0.25">
      <c r="A694" s="295">
        <v>2015</v>
      </c>
      <c r="B694" s="318">
        <f>SUM('[1]QOF Cluster Network Development'!$E$282:$E$347)</f>
        <v>10355</v>
      </c>
      <c r="C694" s="42" t="s">
        <v>46</v>
      </c>
    </row>
    <row r="695" spans="1:3" x14ac:dyDescent="0.25">
      <c r="A695" s="295">
        <v>2015</v>
      </c>
      <c r="B695" s="318">
        <f>SUM('[1]QOF Cluster Network Development'!$E$348:$E$393)</f>
        <v>7225</v>
      </c>
      <c r="C695" s="42" t="s">
        <v>47</v>
      </c>
    </row>
    <row r="696" spans="1:3" x14ac:dyDescent="0.25">
      <c r="A696" s="295">
        <v>2015</v>
      </c>
      <c r="B696" s="318">
        <f>SUM('[1]QOF Cluster Network Development'!$E$81:$E$167)</f>
        <v>13850</v>
      </c>
      <c r="C696" s="42" t="s">
        <v>44</v>
      </c>
    </row>
  </sheetData>
  <autoFilter ref="A1:DE64"/>
  <sortState ref="A449:C490">
    <sortCondition ref="A449:A4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W216"/>
  <sheetViews>
    <sheetView zoomScale="85" zoomScaleNormal="85" zoomScaleSheetLayoutView="66" workbookViewId="0">
      <pane xSplit="1" ySplit="10" topLeftCell="B203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4.25" x14ac:dyDescent="0.2"/>
  <cols>
    <col min="1" max="1" width="68.25" style="6" customWidth="1"/>
    <col min="2" max="2" width="5.625" style="6" customWidth="1"/>
    <col min="3" max="6" width="18.375" style="6" customWidth="1"/>
    <col min="7" max="7" width="15.75" style="6" customWidth="1"/>
    <col min="8" max="9" width="18.375" style="6" customWidth="1"/>
    <col min="10" max="10" width="10.375" style="6" customWidth="1"/>
    <col min="11" max="11" width="10.625" style="6" customWidth="1"/>
    <col min="12" max="12" width="4.5" style="6" customWidth="1"/>
    <col min="13" max="13" width="12.125" style="6" customWidth="1"/>
    <col min="14" max="14" width="3.75" style="6" customWidth="1"/>
    <col min="15" max="15" width="9" style="6"/>
    <col min="16" max="16" width="4.25" style="6" customWidth="1"/>
    <col min="17" max="20" width="9" style="6"/>
    <col min="21" max="21" width="12.875" style="6" customWidth="1"/>
    <col min="22" max="22" width="2" style="6" customWidth="1"/>
    <col min="23" max="16384" width="9" style="6"/>
  </cols>
  <sheetData>
    <row r="1" spans="1:23" ht="18" x14ac:dyDescent="0.25">
      <c r="A1" s="244" t="s">
        <v>154</v>
      </c>
      <c r="B1" s="2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 customHeight="1" x14ac:dyDescent="0.2">
      <c r="A2" s="10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 thickBot="1" x14ac:dyDescent="0.3">
      <c r="C3" s="9" t="s">
        <v>177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.75" customHeight="1" x14ac:dyDescent="0.2">
      <c r="A4" s="61"/>
      <c r="B4" s="61"/>
      <c r="C4" s="63"/>
      <c r="D4" s="64"/>
      <c r="E4" s="64"/>
      <c r="F4" s="64"/>
      <c r="G4" s="64"/>
      <c r="H4" s="6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customHeight="1" x14ac:dyDescent="0.2">
      <c r="A5" s="61"/>
      <c r="B5" s="61"/>
      <c r="C5" s="66"/>
      <c r="D5" s="67"/>
      <c r="E5" s="67"/>
      <c r="F5" s="67"/>
      <c r="G5" s="67"/>
      <c r="H5" s="6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 customHeight="1" thickBot="1" x14ac:dyDescent="0.25">
      <c r="A6" s="61"/>
      <c r="B6" s="61"/>
      <c r="C6" s="69"/>
      <c r="D6" s="70"/>
      <c r="E6" s="70"/>
      <c r="F6" s="70"/>
      <c r="G6" s="70"/>
      <c r="H6" s="7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8.25" customHeight="1" x14ac:dyDescent="0.2">
      <c r="A7" s="62"/>
      <c r="B7" s="62"/>
      <c r="C7" s="62"/>
      <c r="D7" s="62"/>
      <c r="E7" s="62"/>
      <c r="F7" s="72"/>
      <c r="G7" s="72"/>
      <c r="H7" s="72"/>
      <c r="I7" s="5"/>
      <c r="J7" s="5"/>
      <c r="K7" s="5"/>
      <c r="L7" s="5"/>
      <c r="M7" s="7"/>
      <c r="N7" s="5"/>
      <c r="O7" s="8"/>
      <c r="P7" s="8"/>
      <c r="Q7" s="8"/>
      <c r="R7" s="8"/>
      <c r="S7" s="8"/>
      <c r="T7" s="8"/>
      <c r="U7" s="8"/>
      <c r="V7" s="5"/>
    </row>
    <row r="8" spans="1:23" ht="15" customHeight="1" x14ac:dyDescent="0.25">
      <c r="A8" s="62"/>
      <c r="B8" s="10"/>
      <c r="C8" s="534" t="s">
        <v>151</v>
      </c>
      <c r="D8" s="534"/>
      <c r="E8" s="534"/>
      <c r="F8" s="534"/>
      <c r="G8" s="534"/>
      <c r="H8" s="534"/>
      <c r="I8" s="291"/>
      <c r="J8" s="5"/>
      <c r="K8" s="5"/>
      <c r="L8" s="5"/>
      <c r="M8" s="7"/>
      <c r="N8" s="5"/>
      <c r="O8" s="8"/>
      <c r="P8" s="8"/>
      <c r="Q8" s="8"/>
      <c r="R8" s="8"/>
      <c r="S8" s="8"/>
      <c r="T8" s="8"/>
      <c r="U8" s="8"/>
      <c r="V8" s="5"/>
    </row>
    <row r="9" spans="1:23" ht="28.5" customHeight="1" x14ac:dyDescent="0.25">
      <c r="A9" s="243" t="s">
        <v>211</v>
      </c>
      <c r="B9" s="290"/>
      <c r="C9" s="241" t="s">
        <v>132</v>
      </c>
      <c r="D9" s="241" t="s">
        <v>140</v>
      </c>
      <c r="E9" s="250" t="s">
        <v>139</v>
      </c>
      <c r="F9" s="250" t="s">
        <v>138</v>
      </c>
      <c r="G9" s="250" t="s">
        <v>137</v>
      </c>
      <c r="H9" s="250" t="s">
        <v>133</v>
      </c>
      <c r="I9" s="250" t="s">
        <v>187</v>
      </c>
      <c r="K9" s="5"/>
      <c r="L9" s="5"/>
      <c r="M9" s="9"/>
      <c r="N9" s="5"/>
      <c r="O9" s="8"/>
      <c r="P9" s="8"/>
      <c r="Q9" s="8"/>
      <c r="R9" s="8"/>
      <c r="S9" s="8"/>
      <c r="T9" s="8"/>
      <c r="U9" s="8"/>
      <c r="V9" s="5"/>
    </row>
    <row r="10" spans="1:23" ht="3" customHeight="1" x14ac:dyDescent="0.25">
      <c r="A10" s="29"/>
      <c r="B10" s="29"/>
      <c r="C10" s="27"/>
      <c r="D10" s="27"/>
      <c r="E10" s="28"/>
      <c r="F10" s="28"/>
      <c r="G10" s="28"/>
      <c r="K10" s="5"/>
      <c r="L10" s="5"/>
      <c r="M10" s="9"/>
      <c r="N10" s="5"/>
      <c r="O10" s="8"/>
      <c r="P10" s="8"/>
      <c r="Q10" s="8"/>
      <c r="R10" s="8"/>
      <c r="S10" s="8"/>
      <c r="T10" s="8"/>
      <c r="U10" s="8"/>
      <c r="V10" s="5"/>
    </row>
    <row r="11" spans="1:23" ht="5.25" customHeight="1" x14ac:dyDescent="0.25">
      <c r="A11" s="29"/>
      <c r="B11" s="29"/>
      <c r="C11" s="27"/>
      <c r="D11" s="27"/>
      <c r="E11" s="28"/>
      <c r="F11" s="28"/>
      <c r="G11" s="28"/>
      <c r="K11" s="5"/>
      <c r="L11" s="5"/>
      <c r="M11" s="9"/>
      <c r="N11" s="5"/>
      <c r="O11" s="8"/>
      <c r="P11" s="8"/>
      <c r="Q11" s="8"/>
      <c r="R11" s="8"/>
      <c r="S11" s="8"/>
      <c r="T11" s="8"/>
      <c r="U11" s="8"/>
      <c r="V11" s="5"/>
    </row>
    <row r="12" spans="1:23" ht="18" x14ac:dyDescent="0.25">
      <c r="A12" s="25" t="s">
        <v>100</v>
      </c>
      <c r="B12" s="29"/>
      <c r="C12" s="27"/>
      <c r="D12" s="27"/>
      <c r="E12" s="28"/>
      <c r="F12" s="28"/>
      <c r="G12" s="28"/>
      <c r="K12" s="5"/>
      <c r="L12" s="5"/>
      <c r="M12" s="9"/>
      <c r="N12" s="5"/>
      <c r="O12" s="8"/>
      <c r="P12" s="8"/>
      <c r="Q12" s="8"/>
      <c r="R12" s="8"/>
      <c r="S12" s="8"/>
      <c r="T12" s="8"/>
      <c r="U12" s="8"/>
      <c r="V12" s="5"/>
    </row>
    <row r="13" spans="1:23" ht="6.75" customHeight="1" x14ac:dyDescent="0.25">
      <c r="A13" s="25"/>
      <c r="B13" s="29"/>
      <c r="C13" s="27"/>
      <c r="D13" s="27"/>
      <c r="E13" s="28"/>
      <c r="F13" s="28"/>
      <c r="G13" s="28"/>
      <c r="K13" s="5"/>
      <c r="L13" s="5"/>
      <c r="M13" s="9"/>
      <c r="N13" s="5"/>
      <c r="O13" s="8"/>
      <c r="P13" s="8"/>
      <c r="Q13" s="8"/>
      <c r="R13" s="8"/>
      <c r="S13" s="8"/>
      <c r="T13" s="8"/>
      <c r="U13" s="8"/>
      <c r="V13" s="5"/>
    </row>
    <row r="14" spans="1:23" ht="3.75" customHeight="1" x14ac:dyDescent="0.25">
      <c r="A14" s="53"/>
      <c r="B14" s="54"/>
      <c r="C14" s="55"/>
      <c r="D14" s="55"/>
      <c r="E14" s="56"/>
      <c r="F14" s="56"/>
      <c r="G14" s="56"/>
      <c r="H14" s="44"/>
      <c r="I14" s="44"/>
      <c r="K14" s="5"/>
      <c r="L14" s="5"/>
      <c r="M14" s="9"/>
      <c r="N14" s="5"/>
      <c r="O14" s="8"/>
      <c r="P14" s="8"/>
      <c r="Q14" s="8"/>
      <c r="R14" s="8"/>
      <c r="S14" s="8"/>
      <c r="T14" s="8"/>
      <c r="U14" s="8"/>
      <c r="V14" s="5"/>
    </row>
    <row r="15" spans="1:23" ht="12.75" customHeight="1" x14ac:dyDescent="0.25">
      <c r="A15" s="28" t="s">
        <v>64</v>
      </c>
      <c r="B15" s="29"/>
      <c r="C15" s="50">
        <f ca="1">Lookup!B24</f>
        <v>486</v>
      </c>
      <c r="D15" s="50">
        <f ca="1">Lookup!B25</f>
        <v>485</v>
      </c>
      <c r="E15" s="51">
        <f ca="1">Lookup!B26</f>
        <v>481</v>
      </c>
      <c r="F15" s="51">
        <f ca="1">Lookup!B27</f>
        <v>474</v>
      </c>
      <c r="G15" s="51">
        <f ca="1">Lookup!B28</f>
        <v>471</v>
      </c>
      <c r="H15" s="51">
        <f ca="1">Lookup!B29</f>
        <v>465</v>
      </c>
      <c r="I15" s="233">
        <f ca="1">Lookup!B30</f>
        <v>459</v>
      </c>
      <c r="K15" s="5"/>
      <c r="L15" s="5"/>
      <c r="M15" s="9"/>
      <c r="N15" s="5"/>
      <c r="O15" s="8"/>
      <c r="P15" s="8"/>
      <c r="Q15" s="8"/>
      <c r="R15" s="8"/>
      <c r="S15" s="8"/>
      <c r="T15" s="8"/>
      <c r="U15" s="8"/>
      <c r="V15" s="5"/>
    </row>
    <row r="16" spans="1:23" ht="12.75" customHeight="1" x14ac:dyDescent="0.25">
      <c r="A16" s="28" t="s">
        <v>135</v>
      </c>
      <c r="B16" s="29"/>
      <c r="C16" s="50">
        <f ca="1">Lookup!B32</f>
        <v>3147550</v>
      </c>
      <c r="D16" s="50">
        <f ca="1">Lookup!B33</f>
        <v>3155692</v>
      </c>
      <c r="E16" s="51">
        <f ca="1">Lookup!B34</f>
        <v>3168721</v>
      </c>
      <c r="F16" s="51">
        <f ca="1">Lookup!B35</f>
        <v>3185538</v>
      </c>
      <c r="G16" s="51">
        <f ca="1">Lookup!B36</f>
        <v>3184260</v>
      </c>
      <c r="H16" s="51">
        <f ca="1">Lookup!B37</f>
        <v>3165517</v>
      </c>
      <c r="I16" s="233">
        <f ca="1">Lookup!B38</f>
        <v>3201691</v>
      </c>
      <c r="K16" s="5"/>
      <c r="L16" s="5"/>
      <c r="M16" s="9"/>
      <c r="N16" s="5"/>
      <c r="O16" s="8"/>
      <c r="P16" s="8"/>
      <c r="Q16" s="8"/>
      <c r="R16" s="8"/>
      <c r="S16" s="8"/>
      <c r="T16" s="8"/>
      <c r="U16" s="8"/>
      <c r="V16" s="5"/>
    </row>
    <row r="17" spans="1:22" ht="12.75" customHeight="1" x14ac:dyDescent="0.25">
      <c r="A17" s="28" t="s">
        <v>83</v>
      </c>
      <c r="B17" s="29"/>
      <c r="C17" s="51">
        <f t="shared" ref="C17:G17" ca="1" si="0">C16/C15</f>
        <v>6476.4403292181069</v>
      </c>
      <c r="D17" s="51">
        <f t="shared" ca="1" si="0"/>
        <v>6506.5814432989691</v>
      </c>
      <c r="E17" s="51">
        <f t="shared" ca="1" si="0"/>
        <v>6587.7775467775464</v>
      </c>
      <c r="F17" s="51">
        <f t="shared" ca="1" si="0"/>
        <v>6720.5443037974683</v>
      </c>
      <c r="G17" s="51">
        <f t="shared" ca="1" si="0"/>
        <v>6760.6369426751589</v>
      </c>
      <c r="H17" s="51">
        <f ca="1">H16/H15</f>
        <v>6807.5634408602155</v>
      </c>
      <c r="I17" s="51">
        <f ca="1">I16/I15</f>
        <v>6975.3616557734204</v>
      </c>
      <c r="K17" s="5"/>
      <c r="L17" s="5"/>
      <c r="M17" s="9"/>
      <c r="N17" s="5"/>
      <c r="O17" s="8"/>
      <c r="P17" s="8"/>
      <c r="Q17" s="8"/>
      <c r="R17" s="8"/>
      <c r="S17" s="8"/>
      <c r="T17" s="8"/>
      <c r="U17" s="8"/>
      <c r="V17" s="5"/>
    </row>
    <row r="18" spans="1:22" ht="6.75" customHeight="1" x14ac:dyDescent="0.25">
      <c r="A18" s="57"/>
      <c r="B18" s="58"/>
      <c r="C18" s="59"/>
      <c r="D18" s="59"/>
      <c r="E18" s="60"/>
      <c r="F18" s="60"/>
      <c r="G18" s="60"/>
      <c r="H18" s="401"/>
      <c r="I18" s="401"/>
      <c r="K18" s="5"/>
      <c r="L18" s="5"/>
      <c r="M18" s="9"/>
      <c r="N18" s="5"/>
      <c r="O18" s="8"/>
      <c r="P18" s="8"/>
      <c r="Q18" s="8"/>
      <c r="R18" s="8"/>
      <c r="S18" s="8"/>
      <c r="T18" s="8"/>
      <c r="U18" s="8"/>
      <c r="V18" s="5"/>
    </row>
    <row r="19" spans="1:22" ht="18" x14ac:dyDescent="0.25">
      <c r="A19" s="25"/>
      <c r="B19" s="29"/>
      <c r="C19" s="27"/>
      <c r="D19" s="27"/>
      <c r="E19" s="28"/>
      <c r="F19" s="28"/>
      <c r="G19" s="28"/>
      <c r="K19" s="5"/>
      <c r="L19" s="5"/>
      <c r="M19" s="9"/>
      <c r="N19" s="5"/>
      <c r="O19" s="8"/>
      <c r="P19" s="8"/>
      <c r="Q19" s="8"/>
      <c r="R19" s="8"/>
      <c r="S19" s="8"/>
      <c r="T19" s="8"/>
      <c r="U19" s="8"/>
      <c r="V19" s="5"/>
    </row>
    <row r="20" spans="1:22" ht="15.75" x14ac:dyDescent="0.25">
      <c r="A20" s="237" t="s">
        <v>136</v>
      </c>
      <c r="B20" s="29"/>
      <c r="D20" s="538" t="s">
        <v>134</v>
      </c>
      <c r="E20" s="538"/>
      <c r="F20" s="538"/>
      <c r="G20" s="538"/>
      <c r="K20" s="5"/>
      <c r="L20" s="5"/>
      <c r="M20" s="9"/>
      <c r="N20" s="5"/>
      <c r="O20" s="8"/>
      <c r="P20" s="8"/>
      <c r="Q20" s="8"/>
      <c r="R20" s="8"/>
      <c r="S20" s="8"/>
      <c r="T20" s="8"/>
      <c r="U20" s="8"/>
      <c r="V20" s="5"/>
    </row>
    <row r="21" spans="1:22" ht="18" x14ac:dyDescent="0.25">
      <c r="A21" s="25"/>
      <c r="B21" s="29"/>
      <c r="C21" s="27"/>
      <c r="D21" s="27"/>
      <c r="E21" s="28"/>
      <c r="F21" s="28"/>
      <c r="G21" s="28"/>
      <c r="K21" s="5"/>
      <c r="L21" s="5"/>
      <c r="M21" s="9"/>
      <c r="N21" s="5"/>
      <c r="O21" s="8"/>
      <c r="P21" s="8"/>
      <c r="Q21" s="8"/>
      <c r="R21" s="8"/>
      <c r="S21" s="8"/>
      <c r="T21" s="8"/>
      <c r="U21" s="8"/>
      <c r="V21" s="5"/>
    </row>
    <row r="22" spans="1:22" ht="18" x14ac:dyDescent="0.25">
      <c r="A22" s="25"/>
      <c r="B22" s="29"/>
      <c r="C22" s="27"/>
      <c r="D22" s="27"/>
      <c r="E22" s="28"/>
      <c r="F22" s="28"/>
      <c r="G22" s="28"/>
      <c r="K22" s="5"/>
      <c r="L22" s="5"/>
      <c r="M22" s="9"/>
      <c r="N22" s="5"/>
      <c r="O22" s="8"/>
      <c r="P22" s="8"/>
      <c r="Q22" s="8"/>
      <c r="R22" s="8"/>
      <c r="S22" s="8"/>
      <c r="T22" s="8"/>
      <c r="U22" s="8"/>
      <c r="V22" s="5"/>
    </row>
    <row r="23" spans="1:22" ht="18" x14ac:dyDescent="0.25">
      <c r="A23" s="25"/>
      <c r="B23" s="29"/>
      <c r="C23" s="27"/>
      <c r="D23" s="27"/>
      <c r="E23" s="28"/>
      <c r="F23" s="28"/>
      <c r="G23" s="28"/>
      <c r="K23" s="5"/>
      <c r="L23" s="5"/>
      <c r="M23" s="9"/>
      <c r="N23" s="5"/>
      <c r="O23" s="8"/>
      <c r="P23" s="8"/>
      <c r="Q23" s="8"/>
      <c r="R23" s="8"/>
      <c r="S23" s="8"/>
      <c r="T23" s="8"/>
      <c r="U23" s="8"/>
      <c r="V23" s="5"/>
    </row>
    <row r="24" spans="1:22" ht="18" x14ac:dyDescent="0.25">
      <c r="A24" s="25"/>
      <c r="B24" s="29"/>
      <c r="C24" s="27"/>
      <c r="D24" s="27"/>
      <c r="E24" s="28"/>
      <c r="F24" s="28"/>
      <c r="G24" s="28"/>
      <c r="K24" s="5"/>
      <c r="L24" s="5"/>
      <c r="M24" s="9"/>
      <c r="N24" s="5"/>
      <c r="O24" s="8"/>
      <c r="P24" s="8"/>
      <c r="Q24" s="8"/>
      <c r="R24" s="8"/>
      <c r="S24" s="8"/>
      <c r="T24" s="8"/>
      <c r="U24" s="8"/>
      <c r="V24" s="5"/>
    </row>
    <row r="25" spans="1:22" ht="18" x14ac:dyDescent="0.25">
      <c r="A25" s="25"/>
      <c r="B25" s="29"/>
      <c r="C25" s="27"/>
      <c r="D25" s="27"/>
      <c r="E25" s="28"/>
      <c r="F25" s="28"/>
      <c r="G25" s="28"/>
      <c r="K25" s="5"/>
      <c r="L25" s="5"/>
      <c r="M25" s="9"/>
      <c r="N25" s="5"/>
      <c r="O25" s="8"/>
      <c r="P25" s="8"/>
      <c r="Q25" s="8"/>
      <c r="R25" s="8"/>
      <c r="S25" s="8"/>
      <c r="T25" s="8"/>
      <c r="U25" s="8"/>
      <c r="V25" s="5"/>
    </row>
    <row r="26" spans="1:22" ht="18" x14ac:dyDescent="0.25">
      <c r="A26" s="25"/>
      <c r="B26" s="29"/>
      <c r="C26" s="27"/>
      <c r="D26" s="27"/>
      <c r="E26" s="28"/>
      <c r="F26" s="28"/>
      <c r="G26" s="28"/>
      <c r="K26" s="5"/>
      <c r="L26" s="5"/>
      <c r="M26" s="9"/>
      <c r="N26" s="5"/>
      <c r="O26" s="8"/>
      <c r="P26" s="8"/>
      <c r="Q26" s="8"/>
      <c r="R26" s="8"/>
      <c r="S26" s="8"/>
      <c r="T26" s="8"/>
      <c r="U26" s="8"/>
      <c r="V26" s="5"/>
    </row>
    <row r="27" spans="1:22" ht="18" x14ac:dyDescent="0.25">
      <c r="A27" s="25"/>
      <c r="B27" s="29"/>
      <c r="C27" s="27"/>
      <c r="D27" s="27"/>
      <c r="E27" s="28"/>
      <c r="F27" s="28"/>
      <c r="G27" s="28"/>
      <c r="K27" s="5"/>
      <c r="L27" s="5"/>
      <c r="M27" s="9"/>
      <c r="N27" s="5"/>
      <c r="O27" s="8"/>
      <c r="P27" s="8"/>
      <c r="Q27" s="8"/>
      <c r="R27" s="8"/>
      <c r="S27" s="8"/>
      <c r="T27" s="8"/>
      <c r="U27" s="8"/>
      <c r="V27" s="5"/>
    </row>
    <row r="28" spans="1:22" ht="18" x14ac:dyDescent="0.25">
      <c r="A28" s="25"/>
      <c r="B28" s="29"/>
      <c r="C28" s="27"/>
      <c r="D28" s="27"/>
      <c r="E28" s="28"/>
      <c r="F28" s="28"/>
      <c r="G28" s="28"/>
      <c r="K28" s="5"/>
      <c r="L28" s="5"/>
      <c r="M28" s="9"/>
      <c r="N28" s="5"/>
      <c r="O28" s="8"/>
      <c r="P28" s="8"/>
      <c r="Q28" s="8"/>
      <c r="R28" s="8"/>
      <c r="S28" s="8"/>
      <c r="T28" s="8"/>
      <c r="U28" s="8"/>
      <c r="V28" s="5"/>
    </row>
    <row r="29" spans="1:22" ht="18" x14ac:dyDescent="0.25">
      <c r="A29" s="25"/>
      <c r="B29" s="29"/>
      <c r="C29" s="27"/>
      <c r="D29" s="27"/>
      <c r="E29" s="28"/>
      <c r="F29" s="28"/>
      <c r="G29" s="28"/>
      <c r="K29" s="5"/>
      <c r="L29" s="5"/>
      <c r="M29" s="9"/>
      <c r="N29" s="5"/>
      <c r="O29" s="8"/>
      <c r="P29" s="8"/>
      <c r="Q29" s="8"/>
      <c r="R29" s="8"/>
      <c r="S29" s="8"/>
      <c r="T29" s="8"/>
      <c r="U29" s="8"/>
      <c r="V29" s="5"/>
    </row>
    <row r="30" spans="1:22" ht="18" x14ac:dyDescent="0.25">
      <c r="A30" s="25"/>
      <c r="B30" s="29"/>
      <c r="C30" s="27"/>
      <c r="D30" s="27"/>
      <c r="E30" s="28"/>
      <c r="F30" s="28"/>
      <c r="G30" s="28"/>
      <c r="K30" s="5"/>
      <c r="L30" s="5"/>
      <c r="M30" s="9"/>
      <c r="N30" s="5"/>
      <c r="O30" s="8"/>
      <c r="P30" s="8"/>
      <c r="Q30" s="8"/>
      <c r="R30" s="8"/>
      <c r="S30" s="8"/>
      <c r="T30" s="8"/>
      <c r="U30" s="8"/>
      <c r="V30" s="5"/>
    </row>
    <row r="31" spans="1:22" ht="18" x14ac:dyDescent="0.25">
      <c r="A31" s="25"/>
      <c r="B31" s="29"/>
      <c r="C31" s="27"/>
      <c r="D31" s="27"/>
      <c r="E31" s="28"/>
      <c r="F31" s="28"/>
      <c r="G31" s="28"/>
      <c r="K31" s="5"/>
      <c r="L31" s="5"/>
      <c r="M31" s="9"/>
      <c r="N31" s="5"/>
      <c r="O31" s="8"/>
      <c r="P31" s="8"/>
      <c r="Q31" s="8"/>
      <c r="R31" s="8"/>
      <c r="S31" s="8"/>
      <c r="T31" s="8"/>
      <c r="U31" s="8"/>
      <c r="V31" s="5"/>
    </row>
    <row r="32" spans="1:22" ht="18" x14ac:dyDescent="0.25">
      <c r="A32" s="25"/>
      <c r="B32" s="29"/>
      <c r="C32" s="27"/>
      <c r="D32" s="27"/>
      <c r="E32" s="28"/>
      <c r="F32" s="28"/>
      <c r="G32" s="28"/>
      <c r="K32" s="5"/>
      <c r="L32" s="5"/>
      <c r="M32" s="9"/>
      <c r="N32" s="5"/>
      <c r="O32" s="8"/>
      <c r="P32" s="8"/>
      <c r="Q32" s="8"/>
      <c r="R32" s="8"/>
      <c r="S32" s="8"/>
      <c r="T32" s="8"/>
      <c r="U32" s="8"/>
      <c r="V32" s="5"/>
    </row>
    <row r="33" spans="1:22" ht="18" x14ac:dyDescent="0.25">
      <c r="A33" s="25"/>
      <c r="B33" s="29"/>
      <c r="C33" s="27"/>
      <c r="D33" s="27"/>
      <c r="E33" s="28"/>
      <c r="F33" s="28"/>
      <c r="G33" s="28"/>
      <c r="K33" s="5"/>
      <c r="L33" s="5"/>
      <c r="M33" s="9"/>
      <c r="N33" s="5"/>
      <c r="O33" s="8"/>
      <c r="P33" s="8"/>
      <c r="Q33" s="8"/>
      <c r="R33" s="8"/>
      <c r="S33" s="8"/>
      <c r="T33" s="8"/>
      <c r="U33" s="8"/>
      <c r="V33" s="5"/>
    </row>
    <row r="34" spans="1:22" ht="11.25" customHeight="1" x14ac:dyDescent="0.25">
      <c r="A34" s="25"/>
      <c r="B34" s="29"/>
      <c r="C34" s="27"/>
      <c r="D34" s="27"/>
      <c r="E34" s="28"/>
      <c r="F34" s="28"/>
      <c r="G34" s="28"/>
      <c r="K34" s="5"/>
      <c r="L34" s="5"/>
      <c r="M34" s="9"/>
      <c r="N34" s="5"/>
      <c r="O34" s="8"/>
      <c r="P34" s="8"/>
      <c r="Q34" s="8"/>
      <c r="R34" s="8"/>
      <c r="S34" s="8"/>
      <c r="T34" s="8"/>
      <c r="U34" s="8"/>
      <c r="V34" s="5"/>
    </row>
    <row r="35" spans="1:22" ht="18" x14ac:dyDescent="0.25">
      <c r="A35" s="52" t="s">
        <v>84</v>
      </c>
      <c r="B35" s="29"/>
      <c r="C35" s="27"/>
      <c r="D35" s="27"/>
      <c r="E35" s="28"/>
      <c r="F35" s="28"/>
      <c r="G35" s="28"/>
      <c r="K35" s="5"/>
      <c r="L35" s="5"/>
      <c r="M35" s="9"/>
      <c r="N35" s="5"/>
      <c r="O35" s="8"/>
      <c r="P35" s="8"/>
      <c r="Q35" s="8"/>
      <c r="R35" s="8"/>
      <c r="S35" s="8"/>
      <c r="T35" s="8"/>
      <c r="U35" s="8"/>
      <c r="V35" s="5"/>
    </row>
    <row r="36" spans="1:22" ht="9.75" customHeight="1" x14ac:dyDescent="0.25">
      <c r="B36" s="29"/>
      <c r="C36" s="27"/>
      <c r="D36" s="27"/>
      <c r="E36" s="28"/>
      <c r="F36" s="28"/>
      <c r="G36" s="28"/>
      <c r="K36" s="5"/>
      <c r="L36" s="5"/>
      <c r="M36" s="9"/>
      <c r="N36" s="5"/>
      <c r="O36" s="8"/>
      <c r="P36" s="8"/>
      <c r="Q36" s="8"/>
      <c r="R36" s="8"/>
      <c r="S36" s="8"/>
      <c r="T36" s="8"/>
      <c r="U36" s="8"/>
      <c r="V36" s="5"/>
    </row>
    <row r="37" spans="1:22" ht="7.5" customHeight="1" x14ac:dyDescent="0.25">
      <c r="A37" s="54"/>
      <c r="B37" s="54"/>
      <c r="C37" s="55"/>
      <c r="D37" s="55"/>
      <c r="E37" s="56"/>
      <c r="F37" s="56"/>
      <c r="G37" s="56"/>
      <c r="H37" s="44"/>
      <c r="I37" s="44"/>
      <c r="K37" s="5"/>
      <c r="L37" s="5"/>
      <c r="M37" s="9"/>
      <c r="N37" s="5"/>
      <c r="O37" s="8"/>
      <c r="P37" s="8"/>
      <c r="Q37" s="8"/>
      <c r="R37" s="8"/>
      <c r="S37" s="8"/>
      <c r="T37" s="8"/>
      <c r="U37" s="8"/>
      <c r="V37" s="5"/>
    </row>
    <row r="38" spans="1:22" ht="15.75" x14ac:dyDescent="0.25">
      <c r="A38" s="41" t="s">
        <v>28</v>
      </c>
      <c r="B38" s="41"/>
      <c r="C38" s="112">
        <f ca="1">Lookup!C14</f>
        <v>207513</v>
      </c>
      <c r="D38" s="112">
        <f ca="1">Lookup!C15</f>
        <v>210952</v>
      </c>
      <c r="E38" s="112">
        <f ca="1">Lookup!C16</f>
        <v>213752</v>
      </c>
      <c r="F38" s="112">
        <f ca="1">Lookup!C17</f>
        <v>218243</v>
      </c>
      <c r="G38" s="112">
        <f ca="1">Lookup!C18</f>
        <v>221356</v>
      </c>
      <c r="H38" s="112">
        <f ca="1">Lookup!C19</f>
        <v>219238</v>
      </c>
      <c r="I38" s="112">
        <f ca="1">Lookup!C20</f>
        <v>227075</v>
      </c>
      <c r="K38" s="5"/>
      <c r="L38" s="5"/>
      <c r="M38" s="9"/>
      <c r="N38" s="5"/>
      <c r="O38" s="8"/>
      <c r="P38" s="8"/>
      <c r="Q38" s="8"/>
      <c r="R38" s="8"/>
      <c r="S38" s="8"/>
      <c r="T38" s="8"/>
      <c r="U38" s="8"/>
      <c r="V38" s="5"/>
    </row>
    <row r="39" spans="1:22" ht="15.75" x14ac:dyDescent="0.25">
      <c r="A39" s="41" t="s">
        <v>126</v>
      </c>
      <c r="B39" s="41"/>
      <c r="C39" s="112">
        <f ca="1">Lookup!B14</f>
        <v>51963</v>
      </c>
      <c r="D39" s="112">
        <f ca="1">Lookup!B15</f>
        <v>53403</v>
      </c>
      <c r="E39" s="112">
        <f ca="1">Lookup!B16</f>
        <v>55036</v>
      </c>
      <c r="F39" s="112">
        <f ca="1">Lookup!B17</f>
        <v>57299</v>
      </c>
      <c r="G39" s="112">
        <f ca="1">Lookup!B18</f>
        <v>58787</v>
      </c>
      <c r="H39" s="112">
        <f ca="1">Lookup!B19</f>
        <v>60348</v>
      </c>
      <c r="I39" s="112">
        <f ca="1">Lookup!B20</f>
        <v>62595</v>
      </c>
      <c r="K39" s="5"/>
      <c r="L39" s="5"/>
      <c r="M39" s="9"/>
      <c r="N39" s="5"/>
      <c r="O39" s="8"/>
      <c r="P39" s="8"/>
      <c r="Q39" s="8"/>
      <c r="R39" s="8"/>
      <c r="S39" s="8"/>
      <c r="T39" s="8"/>
      <c r="U39" s="8"/>
      <c r="V39" s="5"/>
    </row>
    <row r="40" spans="1:22" ht="15.75" x14ac:dyDescent="0.25">
      <c r="A40" s="41" t="s">
        <v>128</v>
      </c>
      <c r="B40" s="41"/>
      <c r="C40" s="114">
        <f ca="1">Lookup!F14</f>
        <v>61851</v>
      </c>
      <c r="D40" s="114">
        <f ca="1">Lookup!F15</f>
        <v>62744</v>
      </c>
      <c r="E40" s="114">
        <f ca="1">Lookup!F16</f>
        <v>64903</v>
      </c>
      <c r="F40" s="114">
        <f ca="1">Lookup!F17</f>
        <v>66951</v>
      </c>
      <c r="G40" s="114">
        <f ca="1">Lookup!F18</f>
        <v>67773</v>
      </c>
      <c r="H40" s="114">
        <f ca="1">Lookup!F19</f>
        <v>68419</v>
      </c>
      <c r="I40" s="114">
        <f ca="1">Lookup!F20</f>
        <v>69385</v>
      </c>
      <c r="K40" s="5"/>
      <c r="L40" s="5"/>
      <c r="M40" s="9"/>
      <c r="N40" s="5"/>
      <c r="O40" s="8"/>
      <c r="P40" s="8"/>
      <c r="Q40" s="8"/>
      <c r="R40" s="8"/>
      <c r="S40" s="8"/>
      <c r="T40" s="8"/>
      <c r="U40" s="8"/>
      <c r="V40" s="5"/>
    </row>
    <row r="41" spans="1:22" ht="15.75" x14ac:dyDescent="0.25">
      <c r="A41" s="41" t="s">
        <v>32</v>
      </c>
      <c r="B41" s="41"/>
      <c r="C41" s="114">
        <f ca="1">Lookup!G14</f>
        <v>14636</v>
      </c>
      <c r="D41" s="114">
        <f ca="1">Lookup!G15</f>
        <v>15389</v>
      </c>
      <c r="E41" s="114">
        <f ca="1">Lookup!G16</f>
        <v>16297</v>
      </c>
      <c r="F41" s="114">
        <f ca="1">Lookup!G17</f>
        <v>17184</v>
      </c>
      <c r="G41" s="114">
        <f ca="1">Lookup!G18</f>
        <v>17661</v>
      </c>
      <c r="H41" s="114">
        <f ca="1">Lookup!G19</f>
        <v>18591</v>
      </c>
      <c r="I41" s="114">
        <f ca="1">Lookup!G20</f>
        <v>19239</v>
      </c>
      <c r="K41" s="5"/>
      <c r="L41" s="5"/>
      <c r="M41" s="9"/>
      <c r="N41" s="5"/>
      <c r="O41" s="8"/>
      <c r="P41" s="8"/>
      <c r="Q41" s="8"/>
      <c r="R41" s="8"/>
      <c r="S41" s="8"/>
      <c r="T41" s="8"/>
      <c r="U41" s="8"/>
      <c r="V41" s="5"/>
    </row>
    <row r="42" spans="1:22" ht="15.75" x14ac:dyDescent="0.25">
      <c r="A42" s="41" t="s">
        <v>142</v>
      </c>
      <c r="B42" s="41"/>
      <c r="C42" s="114">
        <f ca="1">Lookup!H14</f>
        <v>146173</v>
      </c>
      <c r="D42" s="114">
        <f ca="1">Lookup!H15</f>
        <v>153175</v>
      </c>
      <c r="E42" s="114">
        <f ca="1">Lookup!H16</f>
        <v>160533</v>
      </c>
      <c r="F42" s="114">
        <f ca="1">Lookup!H17</f>
        <v>167537</v>
      </c>
      <c r="G42" s="114">
        <f ca="1">Lookup!H18</f>
        <v>173299</v>
      </c>
      <c r="H42" s="114">
        <f ca="1">Lookup!H19</f>
        <v>177212</v>
      </c>
      <c r="I42" s="114">
        <f ca="1">Lookup!H20</f>
        <v>183348</v>
      </c>
      <c r="K42" s="5"/>
      <c r="L42" s="5"/>
      <c r="M42" s="9"/>
      <c r="N42" s="5"/>
      <c r="O42" s="8"/>
      <c r="P42" s="8"/>
      <c r="Q42" s="8"/>
      <c r="R42" s="8"/>
      <c r="S42" s="8"/>
      <c r="T42" s="8"/>
      <c r="U42" s="8"/>
      <c r="V42" s="5"/>
    </row>
    <row r="43" spans="1:22" ht="15.75" x14ac:dyDescent="0.25">
      <c r="A43" s="41" t="s">
        <v>143</v>
      </c>
      <c r="B43" s="41"/>
      <c r="C43" s="114">
        <f ca="1">Lookup!I14</f>
        <v>22842</v>
      </c>
      <c r="D43" s="114">
        <f ca="1">Lookup!I15</f>
        <v>22885</v>
      </c>
      <c r="E43" s="114">
        <f ca="1">Lookup!I16</f>
        <v>23194</v>
      </c>
      <c r="F43" s="114">
        <f ca="1">Lookup!I17</f>
        <v>23479</v>
      </c>
      <c r="G43" s="114">
        <f ca="1">Lookup!I18</f>
        <v>23373</v>
      </c>
      <c r="H43" s="114">
        <f ca="1">Lookup!I19</f>
        <v>23545</v>
      </c>
      <c r="I43" s="114">
        <f ca="1">Lookup!I20</f>
        <v>23896</v>
      </c>
      <c r="K43" s="5"/>
      <c r="L43" s="5"/>
      <c r="M43" s="9"/>
      <c r="N43" s="5"/>
      <c r="O43" s="8"/>
      <c r="P43" s="8"/>
      <c r="Q43" s="8"/>
      <c r="R43" s="8"/>
      <c r="S43" s="8"/>
      <c r="T43" s="8"/>
      <c r="U43" s="8"/>
      <c r="V43" s="5"/>
    </row>
    <row r="44" spans="1:22" ht="15.75" x14ac:dyDescent="0.25">
      <c r="A44" s="41" t="s">
        <v>61</v>
      </c>
      <c r="B44" s="41"/>
      <c r="C44" s="114">
        <f ca="1">Lookup!J14</f>
        <v>28932</v>
      </c>
      <c r="D44" s="114">
        <f ca="1">Lookup!J15</f>
        <v>28549</v>
      </c>
      <c r="E44" s="114">
        <f ca="1">Lookup!J16</f>
        <v>29029</v>
      </c>
      <c r="F44" s="114">
        <f ca="1">Lookup!J17</f>
        <v>29454</v>
      </c>
      <c r="G44" s="114">
        <f ca="1">Lookup!J18</f>
        <v>29658</v>
      </c>
      <c r="H44" s="114">
        <f ca="1">Lookup!J19</f>
        <v>30187</v>
      </c>
      <c r="I44" s="114">
        <f ca="1">Lookup!J20</f>
        <v>30859</v>
      </c>
      <c r="K44" s="5"/>
      <c r="L44" s="5"/>
      <c r="M44" s="9"/>
      <c r="N44" s="5"/>
      <c r="O44" s="8"/>
      <c r="P44" s="8"/>
      <c r="Q44" s="8"/>
      <c r="R44" s="8"/>
      <c r="S44" s="8"/>
      <c r="T44" s="8"/>
      <c r="U44" s="8"/>
      <c r="V44" s="5"/>
    </row>
    <row r="45" spans="1:22" ht="15.75" x14ac:dyDescent="0.25">
      <c r="A45" s="41" t="s">
        <v>147</v>
      </c>
      <c r="B45" s="41"/>
      <c r="C45" s="114">
        <f ca="1">Lookup!K14</f>
        <v>15730</v>
      </c>
      <c r="D45" s="114">
        <f ca="1">Lookup!K15</f>
        <v>15920</v>
      </c>
      <c r="E45" s="114">
        <f ca="1">Lookup!K16</f>
        <v>16102</v>
      </c>
      <c r="F45" s="114">
        <f ca="1">Lookup!K17</f>
        <v>16393</v>
      </c>
      <c r="G45" s="114">
        <f ca="1">Lookup!K18</f>
        <v>16547</v>
      </c>
      <c r="H45" s="114">
        <f ca="1">Lookup!K19</f>
        <v>7056</v>
      </c>
      <c r="I45" s="114">
        <f ca="1">Lookup!K20</f>
        <v>8987</v>
      </c>
      <c r="K45" s="5"/>
      <c r="L45" s="5"/>
      <c r="M45" s="9"/>
      <c r="N45" s="5"/>
      <c r="O45" s="8"/>
      <c r="P45" s="8"/>
      <c r="Q45" s="8"/>
      <c r="R45" s="8"/>
      <c r="S45" s="8"/>
      <c r="T45" s="8"/>
      <c r="U45" s="8"/>
      <c r="V45" s="5"/>
    </row>
    <row r="46" spans="1:22" ht="15.75" x14ac:dyDescent="0.25">
      <c r="A46" s="41" t="s">
        <v>122</v>
      </c>
      <c r="B46" s="41"/>
      <c r="C46" s="26">
        <f ca="1">Lookup!D14</f>
        <v>469518</v>
      </c>
      <c r="D46" s="92">
        <f ca="1">Lookup!D15</f>
        <v>478067</v>
      </c>
      <c r="E46" s="92">
        <f ca="1">Lookup!D16</f>
        <v>486533</v>
      </c>
      <c r="F46" s="92">
        <f ca="1">Lookup!D17</f>
        <v>492386</v>
      </c>
      <c r="G46" s="92">
        <f ca="1">Lookup!D18</f>
        <v>493981</v>
      </c>
      <c r="H46" s="92">
        <f ca="1">Lookup!D19</f>
        <v>493103</v>
      </c>
      <c r="I46" s="92">
        <f ca="1">Lookup!D20</f>
        <v>498553</v>
      </c>
      <c r="K46" s="5"/>
      <c r="L46" s="5"/>
      <c r="M46" s="9"/>
      <c r="N46" s="5"/>
      <c r="O46" s="8"/>
      <c r="P46" s="8"/>
      <c r="Q46" s="8"/>
      <c r="R46" s="8"/>
      <c r="S46" s="8"/>
      <c r="T46" s="8"/>
      <c r="U46" s="8"/>
      <c r="V46" s="5"/>
    </row>
    <row r="47" spans="1:22" ht="15.75" x14ac:dyDescent="0.25">
      <c r="A47" s="41" t="s">
        <v>123</v>
      </c>
      <c r="B47" s="41"/>
      <c r="C47" s="234">
        <f ca="1">Lookup!L14</f>
        <v>24067</v>
      </c>
      <c r="D47" s="234">
        <f ca="1">Lookup!L15</f>
        <v>25069</v>
      </c>
      <c r="E47" s="234">
        <f ca="1">Lookup!L16</f>
        <v>25857</v>
      </c>
      <c r="F47" s="234">
        <f ca="1">Lookup!L17</f>
        <v>26725</v>
      </c>
      <c r="G47" s="234">
        <f ca="1">Lookup!L18</f>
        <v>27349</v>
      </c>
      <c r="H47" s="234">
        <f ca="1">Lookup!L19</f>
        <v>27577</v>
      </c>
      <c r="I47" s="234">
        <f ca="1">Lookup!L20</f>
        <v>28276</v>
      </c>
      <c r="K47" s="5"/>
      <c r="L47" s="5"/>
      <c r="M47" s="9"/>
      <c r="N47" s="5"/>
      <c r="O47" s="8"/>
      <c r="P47" s="8"/>
      <c r="Q47" s="8"/>
      <c r="R47" s="8"/>
      <c r="S47" s="8"/>
      <c r="T47" s="8"/>
      <c r="U47" s="8"/>
      <c r="V47" s="5"/>
    </row>
    <row r="48" spans="1:22" ht="15.75" x14ac:dyDescent="0.25">
      <c r="A48" s="41" t="s">
        <v>149</v>
      </c>
      <c r="B48" s="41"/>
      <c r="C48" s="233">
        <f ca="1">Lookup!M14</f>
        <v>305923</v>
      </c>
      <c r="D48" s="233">
        <f ca="1">Lookup!M15</f>
        <v>318606</v>
      </c>
      <c r="E48" s="233">
        <f ca="1">Lookup!M16</f>
        <v>328283</v>
      </c>
      <c r="F48" s="233">
        <f ca="1">Lookup!M17</f>
        <v>332229</v>
      </c>
      <c r="G48" s="233">
        <f ca="1">Lookup!M18</f>
        <v>328418</v>
      </c>
      <c r="H48" s="233">
        <f ca="1">Lookup!M19</f>
        <v>324878</v>
      </c>
      <c r="I48" s="233">
        <f ca="1">Lookup!M20</f>
        <v>303634</v>
      </c>
      <c r="K48" s="5"/>
      <c r="L48" s="5"/>
      <c r="M48" s="9"/>
      <c r="N48" s="5"/>
      <c r="O48" s="8"/>
      <c r="P48" s="8"/>
      <c r="Q48" s="8"/>
      <c r="R48" s="8"/>
      <c r="S48" s="8"/>
      <c r="T48" s="8"/>
      <c r="U48" s="8"/>
      <c r="V48" s="5"/>
    </row>
    <row r="49" spans="1:22" ht="15.75" x14ac:dyDescent="0.25">
      <c r="A49" s="41" t="s">
        <v>129</v>
      </c>
      <c r="B49" s="41"/>
      <c r="C49" s="233">
        <f ca="1">Lookup!N14</f>
        <v>2810</v>
      </c>
      <c r="D49" s="233">
        <f ca="1">Lookup!N15</f>
        <v>3719</v>
      </c>
      <c r="E49" s="233">
        <f ca="1">Lookup!N16</f>
        <v>4668</v>
      </c>
      <c r="F49" s="233">
        <f ca="1">Lookup!N17</f>
        <v>5935</v>
      </c>
      <c r="G49" s="233">
        <f ca="1">Lookup!N18</f>
        <v>7152</v>
      </c>
      <c r="H49" s="233">
        <f ca="1">Lookup!N19</f>
        <v>8272</v>
      </c>
      <c r="I49" s="233">
        <f ca="1">Lookup!N20</f>
        <v>8962</v>
      </c>
      <c r="K49" s="5"/>
      <c r="L49" s="5"/>
      <c r="M49" s="9"/>
      <c r="N49" s="5"/>
      <c r="O49" s="8"/>
      <c r="P49" s="8"/>
      <c r="Q49" s="8"/>
      <c r="R49" s="8"/>
      <c r="S49" s="8"/>
      <c r="T49" s="8"/>
      <c r="U49" s="8"/>
      <c r="V49" s="5"/>
    </row>
    <row r="50" spans="1:22" ht="15.75" x14ac:dyDescent="0.25">
      <c r="A50" s="41" t="s">
        <v>127</v>
      </c>
      <c r="B50" s="41"/>
      <c r="C50" s="114">
        <f ca="1">Lookup!E14</f>
        <v>130725</v>
      </c>
      <c r="D50" s="114">
        <f ca="1">Lookup!E15</f>
        <v>129223</v>
      </c>
      <c r="E50" s="114">
        <f ca="1">Lookup!E16</f>
        <v>128114</v>
      </c>
      <c r="F50" s="114">
        <f ca="1">Lookup!E17</f>
        <v>127200</v>
      </c>
      <c r="G50" s="114">
        <f ca="1">Lookup!E18</f>
        <v>125567</v>
      </c>
      <c r="H50" s="114">
        <f ca="1">Lookup!E19</f>
        <v>122688</v>
      </c>
      <c r="I50" s="114">
        <f ca="1">Lookup!E20</f>
        <v>121442</v>
      </c>
      <c r="K50" s="5"/>
      <c r="L50" s="5"/>
      <c r="M50" s="9"/>
      <c r="N50" s="5"/>
      <c r="O50" s="8"/>
      <c r="P50" s="8"/>
      <c r="Q50" s="8"/>
      <c r="R50" s="8"/>
      <c r="S50" s="8"/>
      <c r="T50" s="8"/>
      <c r="U50" s="8"/>
      <c r="V50" s="5"/>
    </row>
    <row r="51" spans="1:22" ht="15.75" x14ac:dyDescent="0.25">
      <c r="A51" s="41" t="s">
        <v>124</v>
      </c>
      <c r="B51" s="41"/>
      <c r="C51" s="242" t="s">
        <v>121</v>
      </c>
      <c r="D51" s="242" t="s">
        <v>121</v>
      </c>
      <c r="E51" s="242" t="s">
        <v>121</v>
      </c>
      <c r="F51" s="242" t="s">
        <v>121</v>
      </c>
      <c r="G51" s="233">
        <f ca="1">Lookup!O18</f>
        <v>2666159</v>
      </c>
      <c r="H51" s="233">
        <f ca="1">Lookup!O19</f>
        <v>2649437</v>
      </c>
      <c r="I51" s="233">
        <f ca="1">Lookup!O20</f>
        <v>2680362</v>
      </c>
      <c r="K51" s="5"/>
      <c r="L51" s="5"/>
      <c r="M51" s="9"/>
      <c r="N51" s="5"/>
      <c r="O51" s="8"/>
      <c r="P51" s="8"/>
      <c r="Q51" s="8"/>
      <c r="R51" s="8"/>
      <c r="S51" s="8"/>
      <c r="T51" s="8"/>
      <c r="U51" s="8"/>
      <c r="V51" s="5"/>
    </row>
    <row r="52" spans="1:22" ht="15.75" x14ac:dyDescent="0.25">
      <c r="A52" s="41" t="s">
        <v>131</v>
      </c>
      <c r="B52" s="41"/>
      <c r="C52" s="233">
        <f ca="1">Lookup!P14</f>
        <v>793154</v>
      </c>
      <c r="D52" s="233">
        <f ca="1">Lookup!P15</f>
        <v>805502</v>
      </c>
      <c r="E52" s="233">
        <f ca="1">Lookup!P16</f>
        <v>817891</v>
      </c>
      <c r="F52" s="233">
        <f ca="1">Lookup!P17</f>
        <v>829532</v>
      </c>
      <c r="G52" s="233">
        <f ca="1">Lookup!P18</f>
        <v>839213</v>
      </c>
      <c r="H52" s="233">
        <f ca="1">Lookup!P19</f>
        <v>837729</v>
      </c>
      <c r="I52" s="233">
        <f ca="1">Lookup!P20</f>
        <v>853552</v>
      </c>
      <c r="K52" s="5"/>
      <c r="L52" s="5"/>
      <c r="M52" s="9"/>
      <c r="N52" s="5"/>
      <c r="O52" s="8"/>
      <c r="P52" s="8"/>
      <c r="Q52" s="8"/>
      <c r="R52" s="8"/>
      <c r="S52" s="8"/>
      <c r="T52" s="8"/>
      <c r="U52" s="8"/>
      <c r="V52" s="5"/>
    </row>
    <row r="53" spans="1:22" ht="15.75" x14ac:dyDescent="0.25">
      <c r="A53" s="41" t="s">
        <v>150</v>
      </c>
      <c r="B53" s="41"/>
      <c r="C53" s="233">
        <f ca="1">Lookup!Q14</f>
        <v>63256</v>
      </c>
      <c r="D53" s="233">
        <f ca="1">Lookup!Q15</f>
        <v>64132</v>
      </c>
      <c r="E53" s="233">
        <f ca="1">Lookup!Q16</f>
        <v>65203</v>
      </c>
      <c r="F53" s="233">
        <f ca="1">Lookup!Q17</f>
        <v>65854</v>
      </c>
      <c r="G53" s="233">
        <f ca="1">Lookup!Q18</f>
        <v>63724</v>
      </c>
      <c r="H53" s="233">
        <f ca="1">Lookup!Q19</f>
        <v>64093</v>
      </c>
      <c r="I53" s="233">
        <f ca="1">Lookup!Q20</f>
        <v>64641</v>
      </c>
      <c r="K53" s="5"/>
      <c r="L53" s="5"/>
      <c r="M53" s="9"/>
      <c r="N53" s="5"/>
      <c r="O53" s="8"/>
      <c r="P53" s="8"/>
      <c r="Q53" s="8"/>
      <c r="R53" s="8"/>
      <c r="S53" s="8"/>
      <c r="T53" s="8"/>
      <c r="U53" s="8"/>
      <c r="V53" s="5"/>
    </row>
    <row r="54" spans="1:22" ht="9" customHeight="1" x14ac:dyDescent="0.25">
      <c r="A54" s="31"/>
      <c r="B54" s="31"/>
      <c r="C54" s="32"/>
      <c r="D54" s="32"/>
      <c r="E54" s="32"/>
      <c r="F54" s="32"/>
      <c r="G54" s="32"/>
      <c r="H54" s="32"/>
      <c r="I54" s="32"/>
      <c r="K54" s="5"/>
      <c r="L54" s="5"/>
      <c r="M54" s="9"/>
      <c r="N54" s="5"/>
      <c r="O54" s="8"/>
      <c r="P54" s="8"/>
      <c r="Q54" s="8"/>
      <c r="R54" s="8"/>
      <c r="S54" s="8"/>
      <c r="T54" s="8"/>
      <c r="U54" s="8"/>
      <c r="V54" s="5"/>
    </row>
    <row r="55" spans="1:22" ht="15.75" x14ac:dyDescent="0.25">
      <c r="A55" s="246" t="s">
        <v>50</v>
      </c>
      <c r="B55" s="77"/>
      <c r="C55" s="5"/>
      <c r="D55" s="5"/>
      <c r="E55" s="5"/>
      <c r="F55" s="5"/>
      <c r="G55" s="5"/>
      <c r="H55" s="5"/>
      <c r="K55" s="5"/>
      <c r="L55" s="5"/>
      <c r="M55" s="9"/>
      <c r="N55" s="5"/>
      <c r="O55" s="8"/>
      <c r="P55" s="8"/>
      <c r="Q55" s="8"/>
      <c r="R55" s="8"/>
      <c r="S55" s="8"/>
      <c r="T55" s="8"/>
      <c r="U55" s="8"/>
      <c r="V55" s="5"/>
    </row>
    <row r="56" spans="1:22" ht="12.75" customHeight="1" x14ac:dyDescent="0.25">
      <c r="A56" s="248" t="s">
        <v>144</v>
      </c>
      <c r="B56" s="77"/>
      <c r="C56" s="5"/>
      <c r="D56" s="5"/>
      <c r="E56" s="5"/>
      <c r="F56" s="5"/>
      <c r="G56" s="5"/>
      <c r="H56" s="5"/>
      <c r="K56" s="5"/>
      <c r="L56" s="5"/>
      <c r="M56" s="9"/>
      <c r="N56" s="5"/>
      <c r="O56" s="8"/>
      <c r="P56" s="8"/>
      <c r="Q56" s="8"/>
      <c r="R56" s="8"/>
      <c r="S56" s="8"/>
      <c r="T56" s="8"/>
      <c r="U56" s="8"/>
      <c r="V56" s="5"/>
    </row>
    <row r="57" spans="1:22" ht="12.75" customHeight="1" x14ac:dyDescent="0.25">
      <c r="A57" s="249" t="s">
        <v>145</v>
      </c>
      <c r="B57" s="77"/>
      <c r="C57" s="5"/>
      <c r="D57" s="5"/>
      <c r="E57" s="5"/>
      <c r="F57" s="5"/>
      <c r="G57" s="5"/>
      <c r="H57" s="5"/>
      <c r="K57" s="5"/>
      <c r="L57" s="5"/>
      <c r="M57" s="9"/>
      <c r="N57" s="5"/>
      <c r="O57" s="8"/>
      <c r="P57" s="8"/>
      <c r="Q57" s="8"/>
      <c r="R57" s="8"/>
      <c r="S57" s="8"/>
      <c r="T57" s="8"/>
      <c r="U57" s="8"/>
      <c r="V57" s="5"/>
    </row>
    <row r="58" spans="1:22" ht="12.75" customHeight="1" x14ac:dyDescent="0.25">
      <c r="A58" s="246" t="s">
        <v>146</v>
      </c>
      <c r="B58" s="77"/>
      <c r="C58" s="5"/>
      <c r="D58" s="5"/>
      <c r="E58" s="5"/>
      <c r="F58" s="5"/>
      <c r="G58" s="5"/>
      <c r="H58" s="5"/>
      <c r="K58" s="5"/>
      <c r="L58" s="5"/>
      <c r="M58" s="9"/>
      <c r="N58" s="5"/>
      <c r="O58" s="8"/>
      <c r="P58" s="8"/>
      <c r="Q58" s="8"/>
      <c r="R58" s="8"/>
      <c r="S58" s="8"/>
      <c r="T58" s="8"/>
      <c r="U58" s="8"/>
      <c r="V58" s="5"/>
    </row>
    <row r="59" spans="1:22" ht="12.75" customHeight="1" x14ac:dyDescent="0.25">
      <c r="A59" s="247" t="s">
        <v>148</v>
      </c>
      <c r="B59" s="77"/>
      <c r="C59" s="5"/>
      <c r="D59" s="5"/>
      <c r="E59" s="5"/>
      <c r="F59" s="5"/>
      <c r="G59" s="5"/>
      <c r="H59" s="5"/>
      <c r="K59" s="5"/>
      <c r="L59" s="5"/>
      <c r="M59" s="9"/>
      <c r="N59" s="5"/>
      <c r="O59" s="8"/>
      <c r="P59" s="8"/>
      <c r="Q59" s="8"/>
      <c r="R59" s="8"/>
      <c r="S59" s="8"/>
      <c r="T59" s="8"/>
      <c r="U59" s="8"/>
      <c r="V59" s="5"/>
    </row>
    <row r="60" spans="1:22" ht="9.75" customHeight="1" x14ac:dyDescent="0.25">
      <c r="A60" s="25"/>
      <c r="B60" s="29"/>
      <c r="C60" s="27"/>
      <c r="D60" s="27"/>
      <c r="E60" s="28"/>
      <c r="F60" s="28"/>
      <c r="G60" s="28"/>
      <c r="K60" s="5"/>
      <c r="L60" s="5"/>
      <c r="M60" s="9"/>
      <c r="N60" s="5"/>
      <c r="O60" s="8"/>
      <c r="P60" s="8"/>
      <c r="Q60" s="8"/>
      <c r="R60" s="8"/>
      <c r="S60" s="8"/>
      <c r="T60" s="8"/>
      <c r="U60" s="8"/>
      <c r="V60" s="5"/>
    </row>
    <row r="61" spans="1:22" ht="18" x14ac:dyDescent="0.25">
      <c r="A61" s="52" t="s">
        <v>141</v>
      </c>
      <c r="B61" s="29"/>
      <c r="C61" s="27"/>
      <c r="D61" s="27"/>
      <c r="E61" s="28"/>
      <c r="F61" s="28"/>
      <c r="G61" s="28"/>
      <c r="R61" s="8"/>
      <c r="S61" s="8"/>
      <c r="T61" s="8"/>
      <c r="U61" s="8"/>
      <c r="V61" s="5"/>
    </row>
    <row r="62" spans="1:22" ht="5.25" customHeight="1" x14ac:dyDescent="0.2">
      <c r="B62" s="29"/>
      <c r="C62" s="27"/>
      <c r="D62" s="27"/>
      <c r="E62" s="28"/>
      <c r="F62" s="28"/>
      <c r="G62" s="28"/>
      <c r="R62" s="8"/>
      <c r="S62" s="8"/>
      <c r="T62" s="8"/>
      <c r="U62" s="8"/>
      <c r="V62" s="5"/>
    </row>
    <row r="63" spans="1:22" ht="14.25" customHeight="1" x14ac:dyDescent="0.2">
      <c r="A63" s="251" t="s">
        <v>28</v>
      </c>
      <c r="B63" s="251"/>
      <c r="C63" s="252">
        <f ca="1">C38/$C$16</f>
        <v>6.5928420517545397E-2</v>
      </c>
      <c r="D63" s="252">
        <f t="shared" ref="D63:D75" ca="1" si="1">D38/$D$16</f>
        <v>6.6848095441506966E-2</v>
      </c>
      <c r="E63" s="252">
        <f t="shared" ref="E63:E75" ca="1" si="2">E38/$E$16</f>
        <v>6.7456869822240584E-2</v>
      </c>
      <c r="F63" s="252">
        <f t="shared" ref="F63:F75" ca="1" si="3">F38/$F$16</f>
        <v>6.8510562423050675E-2</v>
      </c>
      <c r="G63" s="252">
        <f t="shared" ref="G63:G78" ca="1" si="4">G38/$G$16</f>
        <v>6.9515680252240711E-2</v>
      </c>
      <c r="H63" s="252">
        <f t="shared" ref="H63:H78" ca="1" si="5">H38/$H$16</f>
        <v>6.9258197002259034E-2</v>
      </c>
      <c r="I63" s="252">
        <f ca="1">I38/$I$16</f>
        <v>7.0923458884695617E-2</v>
      </c>
      <c r="R63" s="8"/>
      <c r="S63" s="8"/>
      <c r="T63" s="8"/>
      <c r="U63" s="8"/>
      <c r="V63" s="5"/>
    </row>
    <row r="64" spans="1:22" ht="14.25" customHeight="1" x14ac:dyDescent="0.2">
      <c r="A64" s="41" t="s">
        <v>126</v>
      </c>
      <c r="B64" s="41"/>
      <c r="C64" s="245">
        <f ca="1">C39/$C$16</f>
        <v>1.6509030833505425E-2</v>
      </c>
      <c r="D64" s="245">
        <f t="shared" ca="1" si="1"/>
        <v>1.6922754185135939E-2</v>
      </c>
      <c r="E64" s="245">
        <f t="shared" ca="1" si="2"/>
        <v>1.7368521873651861E-2</v>
      </c>
      <c r="F64" s="245">
        <f t="shared" ca="1" si="3"/>
        <v>1.7987228530942027E-2</v>
      </c>
      <c r="G64" s="245">
        <f t="shared" ca="1" si="4"/>
        <v>1.8461746214191051E-2</v>
      </c>
      <c r="H64" s="245">
        <f t="shared" ca="1" si="5"/>
        <v>1.906418446023193E-2</v>
      </c>
      <c r="I64" s="245">
        <f t="shared" ref="I64:I77" ca="1" si="6">I39/$I$16</f>
        <v>1.9550606226522171E-2</v>
      </c>
      <c r="R64" s="8"/>
      <c r="S64" s="8"/>
      <c r="T64" s="8"/>
      <c r="U64" s="8"/>
      <c r="V64" s="5"/>
    </row>
    <row r="65" spans="1:22" ht="14.25" customHeight="1" x14ac:dyDescent="0.2">
      <c r="A65" s="41" t="s">
        <v>128</v>
      </c>
      <c r="B65" s="41"/>
      <c r="C65" s="245">
        <f t="shared" ref="C65:C75" ca="1" si="7">C40/$C$16</f>
        <v>1.9650521834442661E-2</v>
      </c>
      <c r="D65" s="245">
        <f t="shared" ca="1" si="1"/>
        <v>1.9882802250663245E-2</v>
      </c>
      <c r="E65" s="245">
        <f t="shared" ca="1" si="2"/>
        <v>2.0482396525285756E-2</v>
      </c>
      <c r="F65" s="245">
        <f t="shared" ca="1" si="3"/>
        <v>2.1017171981624453E-2</v>
      </c>
      <c r="G65" s="245">
        <f t="shared" ca="1" si="4"/>
        <v>2.1283751954928303E-2</v>
      </c>
      <c r="H65" s="245">
        <f t="shared" ca="1" si="5"/>
        <v>2.1613846964018833E-2</v>
      </c>
      <c r="I65" s="245">
        <f t="shared" ca="1" si="6"/>
        <v>2.1671360540414426E-2</v>
      </c>
      <c r="R65" s="8"/>
      <c r="S65" s="8"/>
      <c r="T65" s="8"/>
      <c r="U65" s="8"/>
      <c r="V65" s="5"/>
    </row>
    <row r="66" spans="1:22" ht="14.25" customHeight="1" x14ac:dyDescent="0.2">
      <c r="A66" s="41" t="s">
        <v>32</v>
      </c>
      <c r="B66" s="41"/>
      <c r="C66" s="245">
        <f t="shared" ca="1" si="7"/>
        <v>4.6499658464520021E-3</v>
      </c>
      <c r="D66" s="245">
        <f t="shared" ca="1" si="1"/>
        <v>4.8765849138635835E-3</v>
      </c>
      <c r="E66" s="245">
        <f t="shared" ca="1" si="2"/>
        <v>5.143084544205691E-3</v>
      </c>
      <c r="F66" s="245">
        <f t="shared" ca="1" si="3"/>
        <v>5.3943792225991339E-3</v>
      </c>
      <c r="G66" s="245">
        <f t="shared" ca="1" si="4"/>
        <v>5.546343577471689E-3</v>
      </c>
      <c r="H66" s="245">
        <f t="shared" ca="1" si="5"/>
        <v>5.8729743040394347E-3</v>
      </c>
      <c r="I66" s="245">
        <f t="shared" ca="1" si="6"/>
        <v>6.0090121126617152E-3</v>
      </c>
      <c r="R66" s="11"/>
      <c r="S66" s="11"/>
      <c r="T66" s="11"/>
      <c r="U66" s="11"/>
      <c r="V66" s="5"/>
    </row>
    <row r="67" spans="1:22" ht="14.25" customHeight="1" x14ac:dyDescent="0.2">
      <c r="A67" s="41" t="s">
        <v>142</v>
      </c>
      <c r="B67" s="41"/>
      <c r="C67" s="245">
        <f ca="1">C42/$C$16</f>
        <v>4.6440247176375279E-2</v>
      </c>
      <c r="D67" s="245">
        <f t="shared" ca="1" si="1"/>
        <v>4.8539274428556399E-2</v>
      </c>
      <c r="E67" s="245">
        <f t="shared" ca="1" si="2"/>
        <v>5.0661765425229925E-2</v>
      </c>
      <c r="F67" s="245">
        <f t="shared" ca="1" si="3"/>
        <v>5.2592999989326761E-2</v>
      </c>
      <c r="G67" s="245">
        <f t="shared" ca="1" si="4"/>
        <v>5.4423633748500434E-2</v>
      </c>
      <c r="H67" s="245">
        <f t="shared" ca="1" si="5"/>
        <v>5.5982008626079091E-2</v>
      </c>
      <c r="I67" s="245">
        <f t="shared" ca="1" si="6"/>
        <v>5.7265988504199811E-2</v>
      </c>
      <c r="R67" s="11"/>
      <c r="S67" s="11"/>
      <c r="T67" s="11"/>
      <c r="U67" s="11"/>
      <c r="V67" s="5"/>
    </row>
    <row r="68" spans="1:22" ht="14.25" customHeight="1" x14ac:dyDescent="0.2">
      <c r="A68" s="41" t="s">
        <v>143</v>
      </c>
      <c r="B68" s="41"/>
      <c r="C68" s="245">
        <f t="shared" ca="1" si="7"/>
        <v>7.2570729615097458E-3</v>
      </c>
      <c r="D68" s="245">
        <f t="shared" ca="1" si="1"/>
        <v>7.2519751610740212E-3</v>
      </c>
      <c r="E68" s="245">
        <f t="shared" ca="1" si="2"/>
        <v>7.3196725114012878E-3</v>
      </c>
      <c r="F68" s="245">
        <f t="shared" ca="1" si="3"/>
        <v>7.3704975423303691E-3</v>
      </c>
      <c r="G68" s="245">
        <f t="shared" ca="1" si="4"/>
        <v>7.3401669461664563E-3</v>
      </c>
      <c r="H68" s="245">
        <f t="shared" ca="1" si="5"/>
        <v>7.4379635301279378E-3</v>
      </c>
      <c r="I68" s="245">
        <f t="shared" ca="1" si="6"/>
        <v>7.4635559771383314E-3</v>
      </c>
      <c r="R68" s="12"/>
      <c r="S68" s="12"/>
      <c r="T68" s="12"/>
      <c r="U68" s="12"/>
      <c r="V68" s="5"/>
    </row>
    <row r="69" spans="1:22" ht="15" customHeight="1" x14ac:dyDescent="0.2">
      <c r="A69" s="41" t="s">
        <v>61</v>
      </c>
      <c r="B69" s="41"/>
      <c r="C69" s="245">
        <f t="shared" ca="1" si="7"/>
        <v>9.1919111690044637E-3</v>
      </c>
      <c r="D69" s="245">
        <f t="shared" ca="1" si="1"/>
        <v>9.0468271301508505E-3</v>
      </c>
      <c r="E69" s="245">
        <f t="shared" ca="1" si="2"/>
        <v>9.161109482343192E-3</v>
      </c>
      <c r="F69" s="245">
        <f t="shared" ca="1" si="3"/>
        <v>9.2461618728139489E-3</v>
      </c>
      <c r="G69" s="245">
        <f t="shared" ca="1" si="4"/>
        <v>9.3139379322040288E-3</v>
      </c>
      <c r="H69" s="245">
        <f t="shared" ca="1" si="5"/>
        <v>9.5361989842417533E-3</v>
      </c>
      <c r="I69" s="245">
        <f t="shared" ca="1" si="6"/>
        <v>9.6383442374670131E-3</v>
      </c>
      <c r="R69" s="13"/>
      <c r="S69" s="13"/>
      <c r="T69" s="13"/>
      <c r="U69" s="13"/>
      <c r="V69" s="5"/>
    </row>
    <row r="70" spans="1:22" ht="14.25" customHeight="1" x14ac:dyDescent="0.2">
      <c r="A70" s="41" t="s">
        <v>147</v>
      </c>
      <c r="B70" s="41"/>
      <c r="C70" s="245">
        <f t="shared" ca="1" si="7"/>
        <v>4.9975377674699372E-3</v>
      </c>
      <c r="D70" s="245">
        <f t="shared" ca="1" si="1"/>
        <v>5.0448522859645366E-3</v>
      </c>
      <c r="E70" s="245">
        <f t="shared" ca="1" si="2"/>
        <v>5.0815455194698428E-3</v>
      </c>
      <c r="F70" s="245">
        <f t="shared" ca="1" si="3"/>
        <v>5.1460695179275841E-3</v>
      </c>
      <c r="G70" s="245">
        <f t="shared" ca="1" si="4"/>
        <v>5.1964977734230249E-3</v>
      </c>
      <c r="H70" s="245">
        <f t="shared" ca="1" si="5"/>
        <v>2.2290197778119655E-3</v>
      </c>
      <c r="I70" s="245">
        <f t="shared" ca="1" si="6"/>
        <v>2.8069542001398634E-3</v>
      </c>
      <c r="R70" s="13"/>
      <c r="S70" s="13"/>
      <c r="T70" s="13"/>
      <c r="U70" s="13"/>
      <c r="V70" s="5"/>
    </row>
    <row r="71" spans="1:22" ht="14.25" customHeight="1" x14ac:dyDescent="0.2">
      <c r="A71" s="41" t="s">
        <v>122</v>
      </c>
      <c r="B71" s="41"/>
      <c r="C71" s="245">
        <f t="shared" ca="1" si="7"/>
        <v>0.14916935394195485</v>
      </c>
      <c r="D71" s="245">
        <f t="shared" ca="1" si="1"/>
        <v>0.15149355513782714</v>
      </c>
      <c r="E71" s="245">
        <f t="shared" ca="1" si="2"/>
        <v>0.15354239139387785</v>
      </c>
      <c r="F71" s="245">
        <f t="shared" ca="1" si="3"/>
        <v>0.15456918109280127</v>
      </c>
      <c r="G71" s="245">
        <f t="shared" ca="1" si="4"/>
        <v>0.15513211860840509</v>
      </c>
      <c r="H71" s="245">
        <f t="shared" ca="1" si="5"/>
        <v>0.15577329074524005</v>
      </c>
      <c r="I71" s="245">
        <f t="shared" ca="1" si="6"/>
        <v>0.15571552657642476</v>
      </c>
      <c r="R71" s="13"/>
      <c r="S71" s="13"/>
      <c r="T71" s="13"/>
      <c r="U71" s="13"/>
      <c r="V71" s="5"/>
    </row>
    <row r="72" spans="1:22" ht="14.25" customHeight="1" x14ac:dyDescent="0.2">
      <c r="A72" s="41" t="s">
        <v>123</v>
      </c>
      <c r="B72" s="41"/>
      <c r="C72" s="245">
        <f t="shared" ca="1" si="7"/>
        <v>7.6462645549713265E-3</v>
      </c>
      <c r="D72" s="245">
        <f t="shared" ca="1" si="1"/>
        <v>7.9440579118621214E-3</v>
      </c>
      <c r="E72" s="245">
        <f t="shared" ca="1" si="2"/>
        <v>8.160074679973402E-3</v>
      </c>
      <c r="F72" s="245">
        <f t="shared" ca="1" si="3"/>
        <v>8.3894776957612813E-3</v>
      </c>
      <c r="G72" s="245">
        <f t="shared" ca="1" si="4"/>
        <v>8.5888087028069323E-3</v>
      </c>
      <c r="H72" s="245">
        <f t="shared" ca="1" si="5"/>
        <v>8.7116891174490608E-3</v>
      </c>
      <c r="I72" s="245">
        <f t="shared" ca="1" si="6"/>
        <v>8.8315830603265585E-3</v>
      </c>
      <c r="R72" s="13"/>
      <c r="S72" s="13"/>
      <c r="T72" s="13"/>
      <c r="U72" s="13"/>
      <c r="V72" s="5"/>
    </row>
    <row r="73" spans="1:22" ht="14.25" customHeight="1" x14ac:dyDescent="0.2">
      <c r="A73" s="41" t="s">
        <v>149</v>
      </c>
      <c r="B73" s="41"/>
      <c r="C73" s="245">
        <f t="shared" ca="1" si="7"/>
        <v>9.7194008037997812E-2</v>
      </c>
      <c r="D73" s="245">
        <f t="shared" ca="1" si="1"/>
        <v>0.10096232458681012</v>
      </c>
      <c r="E73" s="245">
        <f t="shared" ca="1" si="2"/>
        <v>0.10360110593517069</v>
      </c>
      <c r="F73" s="245">
        <f t="shared" ca="1" si="3"/>
        <v>0.10429290123049859</v>
      </c>
      <c r="G73" s="245">
        <f t="shared" ca="1" si="4"/>
        <v>0.10313793471638623</v>
      </c>
      <c r="H73" s="245">
        <f t="shared" ca="1" si="5"/>
        <v>0.1026303128367341</v>
      </c>
      <c r="I73" s="245">
        <f t="shared" ca="1" si="6"/>
        <v>9.4835510359994143E-2</v>
      </c>
      <c r="R73" s="13"/>
      <c r="S73" s="13"/>
      <c r="T73" s="13"/>
      <c r="U73" s="13"/>
      <c r="V73" s="5"/>
    </row>
    <row r="74" spans="1:22" ht="14.25" customHeight="1" x14ac:dyDescent="0.2">
      <c r="A74" s="41" t="s">
        <v>129</v>
      </c>
      <c r="B74" s="41"/>
      <c r="C74" s="245">
        <f t="shared" ca="1" si="7"/>
        <v>8.9275785928738223E-4</v>
      </c>
      <c r="D74" s="245">
        <f t="shared" ca="1" si="1"/>
        <v>1.1785053801194793E-3</v>
      </c>
      <c r="E74" s="245">
        <f t="shared" ca="1" si="2"/>
        <v>1.473149576753523E-3</v>
      </c>
      <c r="F74" s="245">
        <f t="shared" ca="1" si="3"/>
        <v>1.8631075818276222E-3</v>
      </c>
      <c r="G74" s="245">
        <f t="shared" ca="1" si="4"/>
        <v>2.2460477473573138E-3</v>
      </c>
      <c r="H74" s="245">
        <f t="shared" ca="1" si="5"/>
        <v>2.613159240654844E-3</v>
      </c>
      <c r="I74" s="245">
        <f t="shared" ca="1" si="6"/>
        <v>2.7991458263773735E-3</v>
      </c>
      <c r="R74" s="13"/>
      <c r="S74" s="13"/>
      <c r="T74" s="13"/>
      <c r="U74" s="13"/>
      <c r="V74" s="5"/>
    </row>
    <row r="75" spans="1:22" ht="14.25" customHeight="1" x14ac:dyDescent="0.2">
      <c r="A75" s="41" t="s">
        <v>127</v>
      </c>
      <c r="B75" s="41"/>
      <c r="C75" s="245">
        <f t="shared" ca="1" si="7"/>
        <v>4.1532302902257311E-2</v>
      </c>
      <c r="D75" s="245">
        <f t="shared" ca="1" si="1"/>
        <v>4.0949180084748446E-2</v>
      </c>
      <c r="E75" s="245">
        <f t="shared" ca="1" si="2"/>
        <v>4.0430823666709692E-2</v>
      </c>
      <c r="F75" s="245">
        <f t="shared" ca="1" si="3"/>
        <v>3.9930460725943313E-2</v>
      </c>
      <c r="G75" s="245">
        <f t="shared" ca="1" si="4"/>
        <v>3.9433651774666643E-2</v>
      </c>
      <c r="H75" s="245">
        <f t="shared" ca="1" si="5"/>
        <v>3.8757650014199889E-2</v>
      </c>
      <c r="I75" s="245">
        <f t="shared" ca="1" si="6"/>
        <v>3.7930581058571861E-2</v>
      </c>
      <c r="R75" s="13"/>
      <c r="S75" s="13"/>
      <c r="T75" s="13"/>
      <c r="U75" s="13"/>
      <c r="V75" s="5"/>
    </row>
    <row r="76" spans="1:22" ht="14.25" customHeight="1" x14ac:dyDescent="0.2">
      <c r="A76" s="41" t="s">
        <v>124</v>
      </c>
      <c r="B76" s="41"/>
      <c r="C76" s="242" t="s">
        <v>121</v>
      </c>
      <c r="D76" s="242" t="s">
        <v>121</v>
      </c>
      <c r="E76" s="242" t="s">
        <v>121</v>
      </c>
      <c r="F76" s="242" t="s">
        <v>121</v>
      </c>
      <c r="G76" s="245">
        <f t="shared" ca="1" si="4"/>
        <v>0.83729312304899728</v>
      </c>
      <c r="H76" s="245">
        <f t="shared" ca="1" si="5"/>
        <v>0.83696817928951261</v>
      </c>
      <c r="I76" s="245">
        <f t="shared" ca="1" si="6"/>
        <v>0.83717073259099639</v>
      </c>
      <c r="R76" s="13"/>
      <c r="S76" s="13"/>
      <c r="T76" s="13"/>
      <c r="U76" s="13"/>
      <c r="V76" s="5"/>
    </row>
    <row r="77" spans="1:22" x14ac:dyDescent="0.2">
      <c r="A77" s="41" t="s">
        <v>131</v>
      </c>
      <c r="B77" s="41"/>
      <c r="C77" s="245">
        <f ca="1">C52/$C$16</f>
        <v>0.25199091356769548</v>
      </c>
      <c r="D77" s="245">
        <f ca="1">D52/$D$16</f>
        <v>0.25525368128448528</v>
      </c>
      <c r="E77" s="245">
        <f ca="1">E52/$E$16</f>
        <v>0.2581139204114215</v>
      </c>
      <c r="F77" s="245">
        <f ca="1">F52/$F$16</f>
        <v>0.26040562065183337</v>
      </c>
      <c r="G77" s="245">
        <f t="shared" ca="1" si="4"/>
        <v>0.26355040103509136</v>
      </c>
      <c r="H77" s="245">
        <f t="shared" ca="1" si="5"/>
        <v>0.26464207900320863</v>
      </c>
      <c r="I77" s="245">
        <f t="shared" ca="1" si="6"/>
        <v>0.26659412166883062</v>
      </c>
      <c r="R77" s="13"/>
      <c r="S77" s="13"/>
      <c r="T77" s="13"/>
      <c r="U77" s="13"/>
      <c r="V77" s="5"/>
    </row>
    <row r="78" spans="1:22" ht="14.25" customHeight="1" x14ac:dyDescent="0.2">
      <c r="A78" s="41" t="s">
        <v>150</v>
      </c>
      <c r="B78" s="41"/>
      <c r="C78" s="245">
        <f ca="1">C53/$C$16</f>
        <v>2.0096900764086354E-2</v>
      </c>
      <c r="D78" s="245">
        <f ca="1">D53/$D$16</f>
        <v>2.032264238715312E-2</v>
      </c>
      <c r="E78" s="245">
        <f ca="1">E53/$E$16</f>
        <v>2.0577071947956289E-2</v>
      </c>
      <c r="F78" s="245">
        <f ca="1">F53/$F$16</f>
        <v>2.0672803149734832E-2</v>
      </c>
      <c r="G78" s="245">
        <f t="shared" ca="1" si="4"/>
        <v>2.0012184934647296E-2</v>
      </c>
      <c r="H78" s="245">
        <f t="shared" ca="1" si="5"/>
        <v>2.0247245552622209E-2</v>
      </c>
      <c r="I78" s="245">
        <f ca="1">I53/$I$16</f>
        <v>2.0189643535244346E-2</v>
      </c>
      <c r="R78" s="13"/>
      <c r="S78" s="13"/>
      <c r="T78" s="13"/>
      <c r="U78" s="13"/>
      <c r="V78" s="5"/>
    </row>
    <row r="79" spans="1:22" ht="9.75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R79" s="13"/>
      <c r="S79" s="13"/>
      <c r="T79" s="13"/>
      <c r="U79" s="13"/>
      <c r="V79" s="5"/>
    </row>
    <row r="80" spans="1:22" ht="10.5" customHeight="1" x14ac:dyDescent="0.2">
      <c r="B80" s="14"/>
      <c r="C80" s="10"/>
      <c r="D80" s="5"/>
      <c r="E80" s="5"/>
      <c r="F80" s="13"/>
      <c r="G80" s="13"/>
      <c r="H80" s="13"/>
      <c r="R80" s="13"/>
      <c r="S80" s="13"/>
      <c r="T80" s="13"/>
      <c r="U80" s="13"/>
      <c r="V80" s="5"/>
    </row>
    <row r="81" spans="1:23" ht="10.5" customHeight="1" x14ac:dyDescent="0.2">
      <c r="A81" s="246" t="s">
        <v>50</v>
      </c>
      <c r="B81" s="14"/>
      <c r="C81" s="10"/>
      <c r="D81" s="5"/>
      <c r="E81" s="5"/>
      <c r="F81" s="13"/>
      <c r="G81" s="13"/>
      <c r="H81" s="13"/>
      <c r="R81" s="13"/>
      <c r="S81" s="13"/>
      <c r="T81" s="13"/>
      <c r="U81" s="13"/>
      <c r="V81" s="5"/>
    </row>
    <row r="82" spans="1:23" ht="10.5" customHeight="1" x14ac:dyDescent="0.2">
      <c r="A82" s="248" t="s">
        <v>144</v>
      </c>
      <c r="B82" s="14"/>
      <c r="C82" s="10"/>
      <c r="D82" s="5"/>
      <c r="E82" s="5"/>
      <c r="F82" s="13"/>
      <c r="G82" s="13"/>
      <c r="H82" s="13"/>
      <c r="R82" s="13"/>
      <c r="S82" s="13"/>
      <c r="T82" s="13"/>
      <c r="U82" s="13"/>
      <c r="V82" s="5"/>
    </row>
    <row r="83" spans="1:23" ht="10.5" customHeight="1" x14ac:dyDescent="0.2">
      <c r="A83" s="249" t="s">
        <v>145</v>
      </c>
      <c r="B83" s="14"/>
      <c r="C83" s="10"/>
      <c r="D83" s="5"/>
      <c r="E83" s="5"/>
      <c r="F83" s="13"/>
      <c r="G83" s="13"/>
      <c r="H83" s="13"/>
      <c r="R83" s="13"/>
      <c r="S83" s="13"/>
      <c r="T83" s="13"/>
      <c r="U83" s="13"/>
      <c r="V83" s="5"/>
    </row>
    <row r="84" spans="1:23" ht="10.5" customHeight="1" x14ac:dyDescent="0.2">
      <c r="A84" s="246" t="s">
        <v>146</v>
      </c>
      <c r="B84" s="14"/>
      <c r="C84" s="10"/>
      <c r="D84" s="5"/>
      <c r="E84" s="5"/>
      <c r="F84" s="13"/>
      <c r="G84" s="13"/>
      <c r="H84" s="13"/>
      <c r="R84" s="13"/>
      <c r="S84" s="13"/>
      <c r="T84" s="13"/>
      <c r="U84" s="13"/>
      <c r="V84" s="5"/>
    </row>
    <row r="85" spans="1:23" ht="14.25" customHeight="1" x14ac:dyDescent="0.2">
      <c r="A85" s="247" t="s">
        <v>148</v>
      </c>
      <c r="B85" s="14"/>
      <c r="C85" s="10"/>
      <c r="D85" s="5"/>
      <c r="E85" s="5"/>
      <c r="F85" s="13"/>
      <c r="G85" s="13"/>
      <c r="H85" s="13"/>
      <c r="R85" s="13"/>
      <c r="S85" s="13"/>
      <c r="T85" s="13"/>
      <c r="U85" s="13"/>
      <c r="V85" s="5"/>
    </row>
    <row r="86" spans="1:23" ht="10.5" customHeight="1" x14ac:dyDescent="0.2">
      <c r="B86" s="14"/>
      <c r="C86" s="10"/>
      <c r="D86" s="5"/>
      <c r="E86" s="5"/>
      <c r="F86" s="13"/>
      <c r="G86" s="13"/>
      <c r="H86" s="13"/>
      <c r="R86" s="13"/>
      <c r="S86" s="13"/>
      <c r="T86" s="13"/>
      <c r="U86" s="13"/>
      <c r="V86" s="5"/>
    </row>
    <row r="87" spans="1:23" ht="14.25" customHeight="1" x14ac:dyDescent="0.25">
      <c r="A87" s="52" t="s">
        <v>84</v>
      </c>
      <c r="B87" s="77"/>
      <c r="C87" s="5"/>
      <c r="D87" s="5"/>
      <c r="E87" s="5"/>
      <c r="F87" s="5"/>
      <c r="G87" s="5"/>
      <c r="K87" s="14"/>
      <c r="L87" s="14"/>
      <c r="M87" s="5"/>
      <c r="N87" s="5"/>
      <c r="O87" s="13"/>
      <c r="P87" s="13"/>
      <c r="R87" s="235"/>
      <c r="S87" s="235"/>
      <c r="T87" s="235"/>
      <c r="U87" s="235"/>
      <c r="V87" s="235"/>
      <c r="W87" s="235"/>
    </row>
    <row r="88" spans="1:23" ht="14.25" customHeight="1" x14ac:dyDescent="0.25">
      <c r="A88" s="77"/>
      <c r="B88" s="77"/>
      <c r="C88" s="5"/>
      <c r="D88" s="5"/>
      <c r="E88" s="5"/>
      <c r="F88" s="5"/>
      <c r="G88" s="5"/>
      <c r="K88" s="14"/>
      <c r="L88" s="14"/>
      <c r="N88" s="5"/>
      <c r="O88" s="13"/>
      <c r="P88" s="13"/>
      <c r="R88" s="235"/>
      <c r="S88" s="235"/>
      <c r="T88" s="235"/>
      <c r="U88" s="235"/>
      <c r="V88" s="235"/>
      <c r="W88" s="235"/>
    </row>
    <row r="89" spans="1:23" ht="14.25" customHeight="1" x14ac:dyDescent="0.25">
      <c r="A89" s="236" t="s">
        <v>188</v>
      </c>
      <c r="B89" s="29"/>
      <c r="C89" s="538" t="s">
        <v>189</v>
      </c>
      <c r="D89" s="538"/>
      <c r="E89" s="538"/>
      <c r="F89" s="5"/>
      <c r="G89" s="235" t="s">
        <v>190</v>
      </c>
      <c r="H89" s="235"/>
      <c r="I89" s="235"/>
      <c r="J89" s="235"/>
      <c r="K89" s="235"/>
      <c r="L89" s="235"/>
      <c r="M89" s="235" t="s">
        <v>191</v>
      </c>
      <c r="N89" s="5"/>
      <c r="W89" s="235"/>
    </row>
    <row r="90" spans="1:23" x14ac:dyDescent="0.2">
      <c r="A90" s="77"/>
      <c r="B90" s="77"/>
      <c r="C90" s="5"/>
      <c r="D90" s="5"/>
      <c r="E90" s="5"/>
      <c r="F90" s="5"/>
      <c r="G90" s="5"/>
      <c r="I90" s="113"/>
      <c r="K90" s="14"/>
      <c r="L90" s="14"/>
      <c r="M90" s="15"/>
      <c r="N90" s="5"/>
      <c r="O90" s="13"/>
      <c r="P90" s="13"/>
      <c r="Q90" s="13"/>
      <c r="R90" s="13"/>
      <c r="S90" s="13"/>
      <c r="T90" s="13"/>
      <c r="U90" s="13"/>
      <c r="V90" s="5"/>
    </row>
    <row r="91" spans="1:23" ht="15" x14ac:dyDescent="0.25">
      <c r="A91" s="77"/>
      <c r="B91" s="77"/>
      <c r="C91" s="5"/>
      <c r="D91" s="5"/>
      <c r="E91" s="5"/>
      <c r="F91" s="5"/>
      <c r="G91" s="5"/>
      <c r="I91" s="40"/>
      <c r="K91" s="5"/>
      <c r="L91" s="5"/>
      <c r="M91" s="5"/>
      <c r="N91" s="5"/>
      <c r="O91" s="13"/>
      <c r="P91" s="13"/>
      <c r="Q91" s="13"/>
      <c r="R91" s="13"/>
      <c r="S91" s="13"/>
      <c r="T91" s="13"/>
      <c r="U91" s="13"/>
      <c r="V91" s="5"/>
    </row>
    <row r="92" spans="1:23" ht="15.75" x14ac:dyDescent="0.25">
      <c r="A92" s="77"/>
      <c r="B92" s="77"/>
      <c r="C92" s="5"/>
      <c r="D92" s="5"/>
      <c r="E92" s="5"/>
      <c r="F92" s="5"/>
      <c r="G92" s="5"/>
      <c r="I92" s="40"/>
      <c r="K92" s="16"/>
      <c r="L92" s="16"/>
      <c r="M92" s="16"/>
      <c r="N92" s="5"/>
      <c r="O92" s="13"/>
      <c r="P92" s="13"/>
      <c r="Q92" s="13"/>
      <c r="R92" s="13"/>
      <c r="S92" s="13"/>
      <c r="T92" s="13"/>
      <c r="U92" s="13"/>
      <c r="V92" s="5"/>
    </row>
    <row r="93" spans="1:23" ht="15" x14ac:dyDescent="0.25">
      <c r="A93" s="77"/>
      <c r="B93" s="77"/>
      <c r="C93" s="5"/>
      <c r="D93" s="5"/>
      <c r="E93" s="5"/>
      <c r="F93" s="5"/>
      <c r="G93" s="5"/>
      <c r="I93" s="40"/>
      <c r="K93" s="5"/>
      <c r="L93" s="5"/>
      <c r="M93" s="5"/>
      <c r="N93" s="5"/>
      <c r="O93" s="13"/>
      <c r="P93" s="13"/>
      <c r="Q93" s="13"/>
      <c r="R93" s="13"/>
      <c r="S93" s="13"/>
      <c r="T93" s="13"/>
      <c r="U93" s="13"/>
      <c r="V93" s="5"/>
    </row>
    <row r="94" spans="1:23" ht="15" x14ac:dyDescent="0.25">
      <c r="A94" s="77"/>
      <c r="B94" s="77"/>
      <c r="C94" s="5"/>
      <c r="D94" s="5"/>
      <c r="E94" s="5"/>
      <c r="F94" s="5"/>
      <c r="G94" s="5"/>
      <c r="I94" s="40"/>
      <c r="K94" s="9"/>
      <c r="L94" s="9"/>
      <c r="M94" s="5"/>
      <c r="N94" s="5"/>
      <c r="O94" s="13"/>
      <c r="P94" s="13"/>
      <c r="Q94" s="13"/>
      <c r="R94" s="13"/>
      <c r="S94" s="13"/>
      <c r="T94" s="13"/>
      <c r="U94" s="13"/>
      <c r="V94" s="5"/>
    </row>
    <row r="95" spans="1:23" ht="15" x14ac:dyDescent="0.25">
      <c r="A95" s="77"/>
      <c r="B95" s="77"/>
      <c r="C95" s="5"/>
      <c r="D95" s="5"/>
      <c r="E95" s="5"/>
      <c r="F95" s="5"/>
      <c r="G95" s="5"/>
      <c r="I95" s="40"/>
      <c r="K95" s="5"/>
      <c r="L95" s="5"/>
      <c r="M95" s="5"/>
      <c r="N95" s="5"/>
      <c r="O95" s="13"/>
      <c r="P95" s="13"/>
      <c r="Q95" s="13"/>
      <c r="R95" s="13"/>
      <c r="S95" s="13"/>
      <c r="T95" s="13"/>
      <c r="U95" s="13"/>
      <c r="V95" s="5"/>
    </row>
    <row r="96" spans="1:23" ht="15" x14ac:dyDescent="0.25">
      <c r="A96" s="77"/>
      <c r="B96" s="77"/>
      <c r="C96" s="5"/>
      <c r="D96" s="5"/>
      <c r="E96" s="5"/>
      <c r="F96" s="5"/>
      <c r="G96" s="5"/>
      <c r="I96" s="40"/>
      <c r="K96" s="5"/>
      <c r="L96" s="5"/>
      <c r="M96" s="5"/>
      <c r="N96" s="5"/>
      <c r="O96" s="13"/>
      <c r="P96" s="13"/>
      <c r="Q96" s="13"/>
      <c r="R96" s="13"/>
      <c r="S96" s="13"/>
      <c r="T96" s="13"/>
      <c r="U96" s="13"/>
      <c r="V96" s="5"/>
    </row>
    <row r="97" spans="1:22" ht="14.25" customHeight="1" x14ac:dyDescent="0.25">
      <c r="A97" s="77"/>
      <c r="B97" s="77"/>
      <c r="C97" s="5"/>
      <c r="D97" s="5"/>
      <c r="E97" s="5"/>
      <c r="F97" s="5"/>
      <c r="G97" s="5"/>
      <c r="H97" s="5"/>
      <c r="I97" s="40"/>
      <c r="K97" s="17"/>
      <c r="L97" s="17"/>
      <c r="M97" s="5"/>
      <c r="N97" s="5"/>
      <c r="O97" s="13"/>
      <c r="P97" s="13"/>
      <c r="Q97" s="13"/>
      <c r="R97" s="13"/>
      <c r="S97" s="13"/>
      <c r="T97" s="13"/>
      <c r="U97" s="13"/>
      <c r="V97" s="5"/>
    </row>
    <row r="98" spans="1:22" ht="14.25" customHeight="1" x14ac:dyDescent="0.25">
      <c r="A98" s="77"/>
      <c r="B98" s="77"/>
      <c r="C98" s="5"/>
      <c r="D98" s="5"/>
      <c r="E98" s="5"/>
      <c r="F98" s="5"/>
      <c r="G98" s="5"/>
      <c r="H98" s="78"/>
      <c r="I98" s="40"/>
      <c r="K98" s="17"/>
      <c r="L98" s="17"/>
      <c r="M98" s="5"/>
      <c r="N98" s="5"/>
      <c r="O98" s="13"/>
      <c r="P98" s="13"/>
      <c r="Q98" s="13"/>
      <c r="R98" s="13"/>
      <c r="S98" s="13"/>
      <c r="T98" s="13"/>
      <c r="U98" s="13"/>
      <c r="V98" s="5"/>
    </row>
    <row r="99" spans="1:22" ht="14.25" customHeight="1" x14ac:dyDescent="0.25">
      <c r="A99" s="77"/>
      <c r="B99" s="77"/>
      <c r="C99" s="5"/>
      <c r="D99" s="5"/>
      <c r="E99" s="5"/>
      <c r="F99" s="5"/>
      <c r="G99" s="5"/>
      <c r="H99" s="78"/>
      <c r="I99" s="40"/>
      <c r="K99" s="17"/>
      <c r="L99" s="17"/>
      <c r="M99" s="5"/>
      <c r="N99" s="5"/>
      <c r="O99" s="13"/>
      <c r="P99" s="13"/>
      <c r="Q99" s="13"/>
      <c r="R99" s="13"/>
      <c r="S99" s="13"/>
      <c r="T99" s="13"/>
      <c r="U99" s="13"/>
      <c r="V99" s="5"/>
    </row>
    <row r="100" spans="1:22" ht="4.5" customHeight="1" x14ac:dyDescent="0.2">
      <c r="A100" s="77"/>
      <c r="B100" s="77"/>
      <c r="C100" s="5"/>
      <c r="D100" s="5"/>
      <c r="E100" s="5"/>
      <c r="F100" s="5"/>
      <c r="G100" s="5"/>
      <c r="H100" s="78"/>
      <c r="J100" s="17"/>
      <c r="K100" s="17"/>
      <c r="L100" s="17"/>
      <c r="M100" s="5"/>
      <c r="N100" s="5"/>
      <c r="O100" s="13"/>
      <c r="P100" s="13"/>
      <c r="Q100" s="13"/>
      <c r="R100" s="13"/>
      <c r="S100" s="13"/>
      <c r="T100" s="13"/>
      <c r="U100" s="13"/>
      <c r="V100" s="5"/>
    </row>
    <row r="101" spans="1:22" x14ac:dyDescent="0.2">
      <c r="A101" s="77"/>
      <c r="B101" s="77"/>
      <c r="C101" s="5"/>
      <c r="D101" s="5"/>
      <c r="E101" s="5"/>
      <c r="F101" s="5"/>
      <c r="G101" s="5"/>
      <c r="H101" s="78"/>
      <c r="J101" s="17"/>
      <c r="K101" s="17"/>
      <c r="L101" s="17"/>
      <c r="M101" s="5"/>
      <c r="N101" s="5"/>
      <c r="O101" s="13"/>
      <c r="P101" s="13"/>
      <c r="Q101" s="13"/>
      <c r="R101" s="13"/>
      <c r="S101" s="13"/>
      <c r="T101" s="13"/>
      <c r="U101" s="13"/>
      <c r="V101" s="5"/>
    </row>
    <row r="102" spans="1:22" x14ac:dyDescent="0.2">
      <c r="A102" s="77"/>
      <c r="B102" s="77"/>
      <c r="C102" s="5"/>
      <c r="D102" s="5"/>
      <c r="E102" s="5"/>
      <c r="F102" s="5"/>
      <c r="G102" s="5"/>
      <c r="H102" s="78"/>
      <c r="J102" s="17"/>
      <c r="K102" s="17"/>
      <c r="L102" s="17"/>
      <c r="M102" s="5"/>
      <c r="N102" s="5"/>
      <c r="O102" s="13"/>
      <c r="P102" s="13"/>
      <c r="Q102" s="13"/>
      <c r="R102" s="13"/>
      <c r="S102" s="13"/>
      <c r="T102" s="13"/>
      <c r="U102" s="13"/>
      <c r="V102" s="5"/>
    </row>
    <row r="103" spans="1:22" x14ac:dyDescent="0.2">
      <c r="A103" s="77"/>
      <c r="B103" s="77"/>
      <c r="C103" s="5"/>
      <c r="D103" s="5"/>
      <c r="E103" s="5"/>
      <c r="F103" s="5"/>
      <c r="G103" s="5"/>
      <c r="H103" s="78"/>
      <c r="J103" s="17"/>
      <c r="K103" s="17"/>
      <c r="L103" s="17"/>
      <c r="M103" s="5"/>
      <c r="N103" s="5"/>
      <c r="O103" s="13"/>
      <c r="P103" s="13"/>
      <c r="Q103" s="13"/>
      <c r="R103" s="13"/>
      <c r="S103" s="13"/>
      <c r="T103" s="13"/>
      <c r="U103" s="13"/>
      <c r="V103" s="5"/>
    </row>
    <row r="104" spans="1:22" x14ac:dyDescent="0.2">
      <c r="A104" s="77"/>
      <c r="B104" s="77"/>
      <c r="C104" s="5"/>
      <c r="D104" s="5"/>
      <c r="E104" s="5"/>
      <c r="F104" s="5"/>
      <c r="G104" s="5"/>
      <c r="H104" s="78"/>
      <c r="J104" s="17"/>
      <c r="K104" s="17"/>
      <c r="L104" s="17"/>
      <c r="M104" s="5"/>
      <c r="N104" s="5"/>
      <c r="O104" s="13"/>
      <c r="P104" s="13"/>
      <c r="Q104" s="13"/>
      <c r="R104" s="13"/>
      <c r="S104" s="13"/>
      <c r="T104" s="13"/>
      <c r="U104" s="13"/>
      <c r="V104" s="5"/>
    </row>
    <row r="105" spans="1:22" x14ac:dyDescent="0.2">
      <c r="A105" s="77"/>
      <c r="B105" s="77"/>
      <c r="C105" s="5"/>
      <c r="D105" s="5"/>
      <c r="E105" s="5"/>
      <c r="F105" s="5"/>
      <c r="G105" s="5"/>
      <c r="H105" s="78"/>
      <c r="J105" s="17"/>
      <c r="K105" s="17"/>
      <c r="L105" s="17"/>
      <c r="M105" s="5"/>
      <c r="N105" s="5"/>
      <c r="O105" s="13"/>
      <c r="P105" s="13"/>
      <c r="Q105" s="13"/>
      <c r="R105" s="13"/>
      <c r="S105" s="13"/>
      <c r="T105" s="13"/>
      <c r="U105" s="13"/>
      <c r="V105" s="5"/>
    </row>
    <row r="106" spans="1:22" x14ac:dyDescent="0.2">
      <c r="A106" s="77"/>
      <c r="B106" s="77"/>
      <c r="C106" s="5"/>
      <c r="D106" s="5"/>
      <c r="E106" s="5"/>
      <c r="F106" s="5"/>
      <c r="G106" s="5"/>
      <c r="H106" s="78"/>
      <c r="J106" s="17"/>
      <c r="K106" s="17"/>
      <c r="L106" s="17"/>
      <c r="M106" s="5"/>
      <c r="N106" s="5"/>
      <c r="O106" s="13"/>
      <c r="P106" s="13"/>
      <c r="Q106" s="13"/>
      <c r="R106" s="13"/>
      <c r="S106" s="13"/>
      <c r="T106" s="13"/>
      <c r="U106" s="13"/>
      <c r="V106" s="5"/>
    </row>
    <row r="107" spans="1:22" ht="15" x14ac:dyDescent="0.25">
      <c r="A107" s="236" t="s">
        <v>192</v>
      </c>
      <c r="B107" s="77"/>
      <c r="C107" s="538" t="s">
        <v>193</v>
      </c>
      <c r="D107" s="538"/>
      <c r="E107" s="538"/>
      <c r="F107" s="5"/>
      <c r="G107" s="235" t="s">
        <v>194</v>
      </c>
      <c r="H107" s="235"/>
      <c r="I107" s="235"/>
      <c r="J107" s="235"/>
      <c r="L107" s="237"/>
      <c r="M107" s="235" t="s">
        <v>195</v>
      </c>
      <c r="N107" s="5"/>
      <c r="O107" s="13"/>
      <c r="R107" s="235"/>
      <c r="S107" s="235"/>
      <c r="T107" s="235"/>
      <c r="U107" s="235"/>
      <c r="V107" s="235"/>
    </row>
    <row r="108" spans="1:22" ht="6" customHeight="1" x14ac:dyDescent="0.2">
      <c r="A108" s="77"/>
      <c r="B108" s="77"/>
      <c r="C108" s="5"/>
      <c r="D108" s="5"/>
      <c r="E108" s="5"/>
      <c r="F108" s="5"/>
      <c r="G108" s="5"/>
      <c r="H108" s="78"/>
      <c r="J108" s="17"/>
      <c r="K108" s="17"/>
      <c r="L108" s="17"/>
      <c r="M108" s="5"/>
      <c r="N108" s="5"/>
      <c r="O108" s="13"/>
      <c r="P108" s="13"/>
      <c r="Q108" s="13"/>
      <c r="R108" s="13"/>
      <c r="S108" s="13"/>
      <c r="T108" s="13"/>
      <c r="U108" s="13"/>
      <c r="V108" s="5"/>
    </row>
    <row r="109" spans="1:22" x14ac:dyDescent="0.2">
      <c r="A109" s="77"/>
      <c r="B109" s="77"/>
      <c r="C109" s="5"/>
      <c r="D109" s="5"/>
      <c r="E109" s="5"/>
      <c r="F109" s="5"/>
      <c r="G109" s="5"/>
      <c r="H109" s="78"/>
      <c r="J109" s="17"/>
      <c r="K109" s="17"/>
      <c r="L109" s="17"/>
      <c r="M109" s="5"/>
      <c r="N109" s="5"/>
      <c r="O109" s="13"/>
      <c r="P109" s="13"/>
      <c r="Q109" s="13"/>
      <c r="R109" s="13"/>
      <c r="S109" s="13"/>
      <c r="T109" s="13"/>
      <c r="U109" s="13"/>
      <c r="V109" s="5"/>
    </row>
    <row r="110" spans="1:22" x14ac:dyDescent="0.2">
      <c r="A110" s="77"/>
      <c r="B110" s="77"/>
      <c r="C110" s="5"/>
      <c r="D110" s="5"/>
      <c r="E110" s="5"/>
      <c r="F110" s="5"/>
      <c r="G110" s="5"/>
      <c r="H110" s="78"/>
      <c r="J110" s="17"/>
      <c r="K110" s="17"/>
      <c r="L110" s="17"/>
      <c r="M110" s="5"/>
      <c r="N110" s="5"/>
      <c r="O110" s="13"/>
      <c r="P110" s="13"/>
      <c r="Q110" s="13"/>
      <c r="R110" s="13"/>
      <c r="S110" s="13"/>
      <c r="T110" s="13"/>
      <c r="U110" s="13"/>
      <c r="V110" s="5"/>
    </row>
    <row r="111" spans="1:22" x14ac:dyDescent="0.2">
      <c r="A111" s="77"/>
      <c r="B111" s="77"/>
      <c r="C111" s="5"/>
      <c r="D111" s="5"/>
      <c r="E111" s="5"/>
      <c r="F111" s="5"/>
      <c r="G111" s="5"/>
      <c r="H111" s="78"/>
      <c r="J111" s="17"/>
      <c r="K111" s="17"/>
      <c r="L111" s="17"/>
      <c r="M111" s="5"/>
      <c r="N111" s="5"/>
      <c r="O111" s="13"/>
      <c r="P111" s="13"/>
      <c r="Q111" s="13"/>
      <c r="R111" s="13"/>
      <c r="S111" s="13"/>
      <c r="T111" s="13"/>
      <c r="U111" s="13"/>
      <c r="V111" s="5"/>
    </row>
    <row r="112" spans="1:22" x14ac:dyDescent="0.2">
      <c r="A112" s="77"/>
      <c r="B112" s="77"/>
      <c r="C112" s="5"/>
      <c r="D112" s="5"/>
      <c r="E112" s="5"/>
      <c r="F112" s="5"/>
      <c r="G112" s="5"/>
      <c r="H112" s="78"/>
      <c r="J112" s="17"/>
      <c r="K112" s="17"/>
      <c r="L112" s="17"/>
      <c r="M112" s="5"/>
      <c r="N112" s="5"/>
      <c r="O112" s="13"/>
      <c r="P112" s="13"/>
      <c r="Q112" s="13"/>
      <c r="R112" s="13"/>
      <c r="S112" s="13"/>
      <c r="T112" s="13"/>
      <c r="U112" s="13"/>
      <c r="V112" s="5"/>
    </row>
    <row r="113" spans="1:22" x14ac:dyDescent="0.2">
      <c r="A113" s="77"/>
      <c r="B113" s="77"/>
      <c r="C113" s="5"/>
      <c r="D113" s="5"/>
      <c r="E113" s="5"/>
      <c r="F113" s="5"/>
      <c r="G113" s="5"/>
      <c r="H113" s="78"/>
      <c r="J113" s="17"/>
      <c r="K113" s="17"/>
      <c r="L113" s="17"/>
      <c r="M113" s="5"/>
      <c r="N113" s="5"/>
      <c r="O113" s="13"/>
      <c r="P113" s="13"/>
      <c r="Q113" s="13"/>
      <c r="R113" s="13"/>
      <c r="S113" s="13"/>
      <c r="T113" s="13"/>
      <c r="U113" s="13"/>
      <c r="V113" s="5"/>
    </row>
    <row r="114" spans="1:22" x14ac:dyDescent="0.2">
      <c r="A114" s="77"/>
      <c r="B114" s="77"/>
      <c r="C114" s="5"/>
      <c r="D114" s="5"/>
      <c r="E114" s="5"/>
      <c r="F114" s="5"/>
      <c r="G114" s="5"/>
      <c r="H114" s="78"/>
      <c r="J114" s="17"/>
      <c r="K114" s="17"/>
      <c r="L114" s="17"/>
      <c r="M114" s="5"/>
      <c r="N114" s="5"/>
      <c r="O114" s="13"/>
      <c r="P114" s="13"/>
      <c r="Q114" s="13"/>
      <c r="R114" s="13"/>
      <c r="S114" s="13"/>
      <c r="T114" s="13"/>
      <c r="U114" s="13"/>
      <c r="V114" s="5"/>
    </row>
    <row r="115" spans="1:22" x14ac:dyDescent="0.2">
      <c r="A115" s="77"/>
      <c r="B115" s="77"/>
      <c r="C115" s="5"/>
      <c r="D115" s="5"/>
      <c r="E115" s="5"/>
      <c r="F115" s="5"/>
      <c r="G115" s="5"/>
      <c r="H115" s="78"/>
      <c r="J115" s="17"/>
      <c r="K115" s="17"/>
      <c r="L115" s="17"/>
      <c r="M115" s="5"/>
      <c r="N115" s="5"/>
      <c r="O115" s="13"/>
      <c r="P115" s="13"/>
      <c r="Q115" s="13"/>
      <c r="R115" s="13"/>
      <c r="S115" s="13"/>
      <c r="T115" s="13"/>
      <c r="U115" s="13"/>
      <c r="V115" s="5"/>
    </row>
    <row r="116" spans="1:22" x14ac:dyDescent="0.2">
      <c r="A116" s="77"/>
      <c r="B116" s="77"/>
      <c r="C116" s="5"/>
      <c r="D116" s="5"/>
      <c r="E116" s="5"/>
      <c r="F116" s="5"/>
      <c r="G116" s="5"/>
      <c r="H116" s="78"/>
      <c r="J116" s="17"/>
      <c r="K116" s="17"/>
      <c r="L116" s="17"/>
      <c r="M116" s="5"/>
      <c r="N116" s="5"/>
      <c r="O116" s="13"/>
      <c r="P116" s="13"/>
      <c r="Q116" s="13"/>
      <c r="R116" s="13"/>
      <c r="S116" s="13"/>
      <c r="T116" s="13"/>
      <c r="U116" s="13"/>
      <c r="V116" s="5"/>
    </row>
    <row r="117" spans="1:22" x14ac:dyDescent="0.2">
      <c r="A117" s="77"/>
      <c r="B117" s="77"/>
      <c r="C117" s="5"/>
      <c r="D117" s="5"/>
      <c r="E117" s="5"/>
      <c r="F117" s="5"/>
      <c r="G117" s="5"/>
      <c r="H117" s="78"/>
      <c r="J117" s="17"/>
      <c r="K117" s="17"/>
      <c r="L117" s="17"/>
      <c r="M117" s="5"/>
      <c r="N117" s="5"/>
      <c r="O117" s="13"/>
      <c r="P117" s="13"/>
      <c r="Q117" s="13"/>
      <c r="R117" s="13"/>
      <c r="S117" s="13"/>
      <c r="T117" s="13"/>
      <c r="U117" s="13"/>
      <c r="V117" s="5"/>
    </row>
    <row r="118" spans="1:22" x14ac:dyDescent="0.2">
      <c r="A118" s="77"/>
      <c r="B118" s="77"/>
      <c r="C118" s="5"/>
      <c r="D118" s="5"/>
      <c r="E118" s="5"/>
      <c r="F118" s="5"/>
      <c r="G118" s="5"/>
      <c r="H118" s="78"/>
      <c r="J118" s="17"/>
      <c r="K118" s="17"/>
      <c r="L118" s="17"/>
      <c r="M118" s="5"/>
      <c r="N118" s="5"/>
      <c r="O118" s="13"/>
      <c r="P118" s="13"/>
      <c r="Q118" s="13"/>
      <c r="R118" s="13"/>
      <c r="S118" s="13"/>
      <c r="T118" s="13"/>
      <c r="U118" s="13"/>
      <c r="V118" s="5"/>
    </row>
    <row r="119" spans="1:22" x14ac:dyDescent="0.2">
      <c r="A119" s="77"/>
      <c r="B119" s="77"/>
      <c r="C119" s="5"/>
      <c r="D119" s="5"/>
      <c r="E119" s="5"/>
      <c r="F119" s="5"/>
      <c r="G119" s="5"/>
      <c r="H119" s="78"/>
      <c r="J119" s="17"/>
      <c r="K119" s="17"/>
      <c r="L119" s="17"/>
      <c r="M119" s="5"/>
      <c r="N119" s="5"/>
      <c r="O119" s="13"/>
      <c r="P119" s="13"/>
      <c r="Q119" s="13"/>
      <c r="R119" s="13"/>
      <c r="S119" s="13"/>
      <c r="T119" s="13"/>
      <c r="U119" s="13"/>
      <c r="V119" s="5"/>
    </row>
    <row r="120" spans="1:22" x14ac:dyDescent="0.2">
      <c r="A120" s="77"/>
      <c r="B120" s="77"/>
      <c r="C120" s="5"/>
      <c r="D120" s="5"/>
      <c r="E120" s="5"/>
      <c r="F120" s="5"/>
      <c r="G120" s="5"/>
      <c r="H120" s="78"/>
      <c r="J120" s="17"/>
      <c r="K120" s="17"/>
      <c r="L120" s="17"/>
      <c r="M120" s="5"/>
      <c r="N120" s="5"/>
      <c r="O120" s="13"/>
      <c r="P120" s="13"/>
      <c r="Q120" s="13"/>
      <c r="R120" s="13"/>
      <c r="S120" s="13"/>
      <c r="T120" s="13"/>
      <c r="U120" s="13"/>
      <c r="V120" s="5"/>
    </row>
    <row r="121" spans="1:22" x14ac:dyDescent="0.2">
      <c r="A121" s="77"/>
      <c r="B121" s="77"/>
      <c r="C121" s="5"/>
      <c r="D121" s="5"/>
      <c r="E121" s="5"/>
      <c r="F121" s="5"/>
      <c r="G121" s="5"/>
      <c r="H121" s="78"/>
      <c r="J121" s="17"/>
      <c r="K121" s="17"/>
      <c r="L121" s="17"/>
      <c r="M121" s="5"/>
      <c r="N121" s="5"/>
      <c r="O121" s="13"/>
      <c r="P121" s="13"/>
      <c r="Q121" s="13"/>
      <c r="R121" s="13"/>
      <c r="S121" s="13"/>
      <c r="T121" s="13"/>
      <c r="U121" s="13"/>
      <c r="V121" s="5"/>
    </row>
    <row r="122" spans="1:22" x14ac:dyDescent="0.2">
      <c r="A122" s="77"/>
      <c r="B122" s="77"/>
      <c r="C122" s="5"/>
      <c r="D122" s="5"/>
      <c r="E122" s="5"/>
      <c r="F122" s="5"/>
      <c r="G122" s="5"/>
      <c r="H122" s="78"/>
      <c r="J122" s="17"/>
      <c r="K122" s="17"/>
      <c r="L122" s="17"/>
      <c r="M122" s="5"/>
      <c r="N122" s="5"/>
      <c r="O122" s="13"/>
      <c r="P122" s="13"/>
      <c r="Q122" s="13"/>
      <c r="R122" s="13"/>
      <c r="S122" s="13"/>
      <c r="T122" s="13"/>
      <c r="U122" s="13"/>
      <c r="V122" s="5"/>
    </row>
    <row r="123" spans="1:22" x14ac:dyDescent="0.2">
      <c r="A123" s="77"/>
      <c r="B123" s="77"/>
      <c r="C123" s="5"/>
      <c r="D123" s="5"/>
      <c r="E123" s="5"/>
      <c r="F123" s="5"/>
      <c r="G123" s="5"/>
      <c r="H123" s="78"/>
      <c r="J123" s="17"/>
      <c r="K123" s="17"/>
      <c r="L123" s="17"/>
      <c r="M123" s="5"/>
      <c r="N123" s="5"/>
      <c r="O123" s="13"/>
      <c r="P123" s="13"/>
      <c r="Q123" s="13"/>
      <c r="R123" s="13"/>
      <c r="S123" s="13"/>
      <c r="T123" s="13"/>
      <c r="U123" s="13"/>
      <c r="V123" s="5"/>
    </row>
    <row r="124" spans="1:22" ht="23.25" customHeight="1" x14ac:dyDescent="0.2">
      <c r="A124" s="77"/>
      <c r="B124" s="77"/>
      <c r="C124" s="5"/>
      <c r="D124" s="5"/>
      <c r="E124" s="5"/>
      <c r="F124" s="5"/>
      <c r="G124" s="5"/>
      <c r="H124" s="78"/>
      <c r="J124" s="17"/>
      <c r="K124" s="17"/>
      <c r="L124" s="17"/>
      <c r="M124" s="5"/>
      <c r="N124" s="5"/>
      <c r="O124" s="13"/>
      <c r="P124" s="13"/>
      <c r="Q124" s="13"/>
      <c r="R124" s="13"/>
      <c r="S124" s="13"/>
      <c r="T124" s="13"/>
      <c r="U124" s="13"/>
      <c r="V124" s="5"/>
    </row>
    <row r="125" spans="1:22" s="61" customFormat="1" ht="24.75" customHeight="1" x14ac:dyDescent="0.25">
      <c r="A125" s="285" t="s">
        <v>199</v>
      </c>
      <c r="B125" s="292"/>
      <c r="C125" s="535" t="s">
        <v>198</v>
      </c>
      <c r="D125" s="535"/>
      <c r="E125" s="535"/>
      <c r="F125" s="235"/>
      <c r="G125" s="285" t="s">
        <v>197</v>
      </c>
      <c r="I125" s="235"/>
      <c r="J125" s="235"/>
      <c r="K125" s="235"/>
      <c r="L125" s="235"/>
      <c r="M125" s="235" t="s">
        <v>196</v>
      </c>
      <c r="N125" s="10"/>
      <c r="O125" s="293"/>
      <c r="R125" s="235"/>
      <c r="S125" s="235"/>
      <c r="T125" s="235"/>
      <c r="U125" s="235"/>
      <c r="V125" s="235"/>
    </row>
    <row r="126" spans="1:22" ht="4.5" customHeight="1" x14ac:dyDescent="0.2">
      <c r="A126" s="77"/>
      <c r="B126" s="77"/>
      <c r="C126" s="535"/>
      <c r="D126" s="535"/>
      <c r="E126" s="535"/>
      <c r="F126" s="5"/>
      <c r="G126" s="5"/>
      <c r="H126" s="78"/>
      <c r="J126" s="17"/>
      <c r="K126" s="17"/>
      <c r="L126" s="17"/>
      <c r="M126" s="5"/>
      <c r="N126" s="5"/>
      <c r="O126" s="13"/>
      <c r="P126" s="13"/>
      <c r="Q126" s="13"/>
      <c r="R126" s="13"/>
      <c r="S126" s="13"/>
      <c r="T126" s="13"/>
      <c r="U126" s="13"/>
      <c r="V126" s="5"/>
    </row>
    <row r="127" spans="1:22" x14ac:dyDescent="0.2">
      <c r="A127" s="77"/>
      <c r="B127" s="77"/>
      <c r="C127" s="5"/>
      <c r="D127" s="5"/>
      <c r="E127" s="5"/>
      <c r="F127" s="5"/>
      <c r="G127" s="5"/>
      <c r="H127" s="78"/>
      <c r="J127" s="17"/>
      <c r="K127" s="17"/>
      <c r="L127" s="17"/>
      <c r="M127" s="5"/>
      <c r="N127" s="5"/>
      <c r="O127" s="13"/>
      <c r="P127" s="13"/>
      <c r="Q127" s="13"/>
      <c r="R127" s="13"/>
      <c r="S127" s="13"/>
      <c r="T127" s="13"/>
      <c r="U127" s="13"/>
      <c r="V127" s="5"/>
    </row>
    <row r="128" spans="1:22" x14ac:dyDescent="0.2">
      <c r="A128" s="77"/>
      <c r="B128" s="77"/>
      <c r="C128" s="5"/>
      <c r="D128" s="5"/>
      <c r="E128" s="5"/>
      <c r="F128" s="5"/>
      <c r="G128" s="5"/>
      <c r="H128" s="78"/>
      <c r="J128" s="17"/>
      <c r="K128" s="17"/>
      <c r="L128" s="17"/>
      <c r="M128" s="5"/>
      <c r="N128" s="5"/>
      <c r="O128" s="13"/>
      <c r="P128" s="13"/>
      <c r="Q128" s="13"/>
      <c r="R128" s="13"/>
      <c r="S128" s="13"/>
      <c r="T128" s="13"/>
      <c r="U128" s="13"/>
      <c r="V128" s="5"/>
    </row>
    <row r="129" spans="1:22" x14ac:dyDescent="0.2">
      <c r="A129" s="77"/>
      <c r="B129" s="77"/>
      <c r="C129" s="5"/>
      <c r="D129" s="5"/>
      <c r="E129" s="5"/>
      <c r="F129" s="5"/>
      <c r="G129" s="5"/>
      <c r="H129" s="78"/>
      <c r="J129" s="17"/>
      <c r="K129" s="17"/>
      <c r="L129" s="17"/>
      <c r="M129" s="5"/>
      <c r="N129" s="5"/>
      <c r="O129" s="13"/>
      <c r="P129" s="13"/>
      <c r="Q129" s="13"/>
      <c r="R129" s="13"/>
      <c r="S129" s="13"/>
      <c r="T129" s="13"/>
      <c r="U129" s="13"/>
      <c r="V129" s="5"/>
    </row>
    <row r="130" spans="1:22" x14ac:dyDescent="0.2">
      <c r="A130" s="77"/>
      <c r="B130" s="77"/>
      <c r="C130" s="5"/>
      <c r="D130" s="5"/>
      <c r="E130" s="5"/>
      <c r="F130" s="5"/>
      <c r="G130" s="5"/>
      <c r="H130" s="78"/>
      <c r="J130" s="17"/>
      <c r="K130" s="17"/>
      <c r="L130" s="17"/>
      <c r="M130" s="5"/>
      <c r="N130" s="5"/>
      <c r="O130" s="13"/>
      <c r="P130" s="13"/>
      <c r="Q130" s="13"/>
      <c r="R130" s="13"/>
      <c r="S130" s="13"/>
      <c r="T130" s="13"/>
      <c r="U130" s="13"/>
      <c r="V130" s="5"/>
    </row>
    <row r="131" spans="1:22" x14ac:dyDescent="0.2">
      <c r="J131" s="17"/>
      <c r="K131" s="17"/>
      <c r="L131" s="17"/>
      <c r="M131" s="5"/>
      <c r="N131" s="5"/>
      <c r="O131" s="13"/>
      <c r="P131" s="13"/>
      <c r="Q131" s="13"/>
      <c r="R131" s="13"/>
      <c r="S131" s="13"/>
      <c r="T131" s="13"/>
      <c r="U131" s="13"/>
      <c r="V131" s="5"/>
    </row>
    <row r="132" spans="1:22" x14ac:dyDescent="0.2">
      <c r="J132" s="17"/>
      <c r="K132" s="17"/>
      <c r="L132" s="17"/>
      <c r="M132" s="5"/>
      <c r="N132" s="5"/>
      <c r="O132" s="13"/>
      <c r="P132" s="13"/>
      <c r="Q132" s="13"/>
      <c r="R132" s="13"/>
      <c r="S132" s="13"/>
      <c r="T132" s="13"/>
      <c r="U132" s="13"/>
      <c r="V132" s="5"/>
    </row>
    <row r="133" spans="1:22" x14ac:dyDescent="0.2">
      <c r="J133" s="17"/>
      <c r="K133" s="17"/>
      <c r="L133" s="17"/>
      <c r="M133" s="5"/>
      <c r="N133" s="5"/>
      <c r="O133" s="13"/>
      <c r="P133" s="13"/>
      <c r="Q133" s="13"/>
      <c r="R133" s="13"/>
      <c r="S133" s="13"/>
      <c r="T133" s="13"/>
      <c r="U133" s="13"/>
      <c r="V133" s="5"/>
    </row>
    <row r="134" spans="1:22" x14ac:dyDescent="0.2">
      <c r="J134" s="17"/>
      <c r="K134" s="17"/>
      <c r="L134" s="17"/>
      <c r="M134" s="5"/>
      <c r="N134" s="5"/>
      <c r="O134" s="13"/>
      <c r="P134" s="13"/>
      <c r="Q134" s="13"/>
      <c r="R134" s="13"/>
      <c r="S134" s="13"/>
      <c r="T134" s="13"/>
      <c r="U134" s="13"/>
      <c r="V134" s="5"/>
    </row>
    <row r="135" spans="1:22" x14ac:dyDescent="0.2">
      <c r="J135" s="17"/>
      <c r="K135" s="17"/>
      <c r="L135" s="17"/>
      <c r="M135" s="5"/>
      <c r="N135" s="5"/>
      <c r="O135" s="13"/>
      <c r="P135" s="13"/>
      <c r="Q135" s="13"/>
      <c r="R135" s="13"/>
      <c r="S135" s="13"/>
      <c r="T135" s="13"/>
      <c r="U135" s="13"/>
      <c r="V135" s="5"/>
    </row>
    <row r="136" spans="1:22" x14ac:dyDescent="0.2">
      <c r="J136" s="17"/>
      <c r="K136" s="17"/>
      <c r="L136" s="17"/>
      <c r="M136" s="5"/>
      <c r="N136" s="5"/>
      <c r="O136" s="13"/>
      <c r="P136" s="13"/>
      <c r="Q136" s="13"/>
      <c r="R136" s="13"/>
      <c r="S136" s="13"/>
      <c r="T136" s="13"/>
      <c r="U136" s="13"/>
      <c r="V136" s="5"/>
    </row>
    <row r="137" spans="1:22" x14ac:dyDescent="0.2">
      <c r="J137" s="17"/>
      <c r="K137" s="17"/>
      <c r="L137" s="17"/>
      <c r="M137" s="5"/>
      <c r="N137" s="5"/>
      <c r="O137" s="13"/>
      <c r="P137" s="13"/>
      <c r="Q137" s="13"/>
      <c r="R137" s="13"/>
      <c r="S137" s="13"/>
      <c r="T137" s="13"/>
      <c r="U137" s="13"/>
      <c r="V137" s="5"/>
    </row>
    <row r="138" spans="1:22" x14ac:dyDescent="0.2">
      <c r="J138" s="17"/>
      <c r="K138" s="17"/>
      <c r="L138" s="17"/>
      <c r="M138" s="5"/>
      <c r="N138" s="5"/>
      <c r="O138" s="13"/>
      <c r="P138" s="13"/>
      <c r="Q138" s="13"/>
      <c r="R138" s="13"/>
      <c r="S138" s="13"/>
      <c r="T138" s="13"/>
      <c r="U138" s="13"/>
      <c r="V138" s="5"/>
    </row>
    <row r="139" spans="1:22" x14ac:dyDescent="0.2">
      <c r="J139" s="17"/>
      <c r="K139" s="17"/>
      <c r="L139" s="17"/>
      <c r="M139" s="5"/>
      <c r="N139" s="5"/>
      <c r="O139" s="13"/>
      <c r="P139" s="13"/>
      <c r="Q139" s="13"/>
      <c r="R139" s="13"/>
      <c r="S139" s="13"/>
      <c r="T139" s="13"/>
      <c r="U139" s="13"/>
      <c r="V139" s="5"/>
    </row>
    <row r="140" spans="1:22" x14ac:dyDescent="0.2">
      <c r="J140" s="17"/>
      <c r="K140" s="17"/>
      <c r="L140" s="17"/>
      <c r="M140" s="5"/>
      <c r="N140" s="5"/>
      <c r="O140" s="13"/>
      <c r="P140" s="13"/>
      <c r="Q140" s="13"/>
      <c r="R140" s="13"/>
      <c r="S140" s="13"/>
      <c r="T140" s="13"/>
      <c r="U140" s="13"/>
      <c r="V140" s="5"/>
    </row>
    <row r="141" spans="1:22" x14ac:dyDescent="0.2">
      <c r="J141" s="17"/>
      <c r="K141" s="17"/>
      <c r="L141" s="17"/>
      <c r="M141" s="5"/>
      <c r="N141" s="5"/>
      <c r="O141" s="13"/>
      <c r="P141" s="13"/>
      <c r="Q141" s="13"/>
      <c r="R141" s="13"/>
      <c r="S141" s="13"/>
      <c r="T141" s="13"/>
      <c r="U141" s="13"/>
      <c r="V141" s="5"/>
    </row>
    <row r="142" spans="1:22" x14ac:dyDescent="0.2">
      <c r="J142" s="17"/>
      <c r="K142" s="17"/>
      <c r="L142" s="17"/>
      <c r="M142" s="5"/>
      <c r="N142" s="5"/>
      <c r="O142" s="13"/>
      <c r="P142" s="13"/>
      <c r="Q142" s="13"/>
      <c r="R142" s="13"/>
      <c r="S142" s="13"/>
      <c r="T142" s="13"/>
      <c r="U142" s="13"/>
      <c r="V142" s="5"/>
    </row>
    <row r="143" spans="1:22" x14ac:dyDescent="0.2">
      <c r="J143" s="17"/>
      <c r="K143" s="17"/>
      <c r="L143" s="17"/>
      <c r="M143" s="5"/>
      <c r="N143" s="5"/>
      <c r="O143" s="13"/>
      <c r="P143" s="13"/>
      <c r="Q143" s="13"/>
      <c r="R143" s="13"/>
      <c r="S143" s="13"/>
      <c r="T143" s="13"/>
      <c r="U143" s="13"/>
      <c r="V143" s="5"/>
    </row>
    <row r="144" spans="1:22" ht="15" x14ac:dyDescent="0.25">
      <c r="A144" s="237" t="s">
        <v>200</v>
      </c>
      <c r="C144" s="538" t="s">
        <v>130</v>
      </c>
      <c r="D144" s="538"/>
      <c r="E144" s="538"/>
      <c r="F144" s="538"/>
      <c r="G144" s="235" t="s">
        <v>152</v>
      </c>
      <c r="H144" s="235"/>
      <c r="I144" s="235"/>
      <c r="J144" s="235"/>
      <c r="K144" s="235"/>
      <c r="L144" s="235"/>
      <c r="M144" s="235" t="s">
        <v>201</v>
      </c>
      <c r="N144" s="5"/>
      <c r="O144" s="13"/>
      <c r="R144" s="235"/>
      <c r="S144" s="235"/>
      <c r="T144" s="235"/>
      <c r="U144" s="235"/>
      <c r="V144" s="235"/>
    </row>
    <row r="145" spans="8:10" s="5" customFormat="1" x14ac:dyDescent="0.2"/>
    <row r="146" spans="8:10" s="5" customFormat="1" x14ac:dyDescent="0.2"/>
    <row r="147" spans="8:10" s="5" customFormat="1" x14ac:dyDescent="0.2"/>
    <row r="148" spans="8:10" s="5" customFormat="1" x14ac:dyDescent="0.2"/>
    <row r="149" spans="8:10" s="5" customFormat="1" x14ac:dyDescent="0.2"/>
    <row r="150" spans="8:10" s="5" customFormat="1" x14ac:dyDescent="0.2"/>
    <row r="151" spans="8:10" s="5" customFormat="1" x14ac:dyDescent="0.2"/>
    <row r="152" spans="8:10" s="5" customFormat="1" x14ac:dyDescent="0.2"/>
    <row r="153" spans="8:10" s="5" customFormat="1" x14ac:dyDescent="0.2"/>
    <row r="154" spans="8:10" s="5" customFormat="1" x14ac:dyDescent="0.2"/>
    <row r="155" spans="8:10" s="5" customFormat="1" x14ac:dyDescent="0.2"/>
    <row r="156" spans="8:10" s="5" customFormat="1" ht="15" customHeight="1" x14ac:dyDescent="0.2">
      <c r="H156" s="22"/>
    </row>
    <row r="157" spans="8:10" s="5" customFormat="1" ht="4.5" customHeight="1" x14ac:dyDescent="0.2">
      <c r="H157" s="76"/>
    </row>
    <row r="158" spans="8:10" s="5" customFormat="1" ht="4.5" customHeight="1" x14ac:dyDescent="0.2">
      <c r="H158" s="76"/>
      <c r="I158" s="22"/>
      <c r="J158" s="22"/>
    </row>
    <row r="159" spans="8:10" s="5" customFormat="1" x14ac:dyDescent="0.2">
      <c r="I159" s="23"/>
      <c r="J159" s="23"/>
    </row>
    <row r="160" spans="8:10" s="5" customFormat="1" x14ac:dyDescent="0.2"/>
    <row r="161" spans="1:10" s="5" customFormat="1" x14ac:dyDescent="0.2"/>
    <row r="162" spans="1:10" s="5" customFormat="1" x14ac:dyDescent="0.2">
      <c r="J162" s="24"/>
    </row>
    <row r="163" spans="1:10" s="5" customFormat="1" x14ac:dyDescent="0.2"/>
    <row r="164" spans="1:10" s="5" customFormat="1" ht="18" customHeight="1" x14ac:dyDescent="0.2">
      <c r="A164" s="536" t="s">
        <v>180</v>
      </c>
      <c r="B164" s="536"/>
      <c r="C164" s="536"/>
      <c r="D164" s="536"/>
      <c r="E164" s="536"/>
      <c r="F164" s="536"/>
      <c r="G164" s="536"/>
      <c r="H164" s="536"/>
      <c r="I164" s="44"/>
    </row>
    <row r="165" spans="1:10" s="5" customFormat="1" ht="18" customHeight="1" x14ac:dyDescent="0.2">
      <c r="A165" s="537"/>
      <c r="B165" s="537"/>
      <c r="C165" s="537"/>
      <c r="D165" s="537"/>
      <c r="E165" s="537"/>
      <c r="F165" s="537"/>
      <c r="G165" s="537"/>
      <c r="H165" s="537"/>
      <c r="I165" s="32"/>
    </row>
    <row r="166" spans="1:10" s="5" customFormat="1" ht="12.75" customHeight="1" x14ac:dyDescent="0.2">
      <c r="A166" s="43"/>
      <c r="B166" s="43"/>
      <c r="C166" s="43"/>
      <c r="D166" s="43"/>
      <c r="E166" s="43"/>
      <c r="F166" s="43"/>
      <c r="G166" s="43"/>
      <c r="H166" s="43"/>
    </row>
    <row r="167" spans="1:10" s="5" customFormat="1" x14ac:dyDescent="0.2">
      <c r="A167" s="45" t="s">
        <v>92</v>
      </c>
      <c r="B167" s="21"/>
      <c r="C167" s="21"/>
      <c r="D167" s="21"/>
      <c r="E167" s="21"/>
      <c r="F167" s="21"/>
      <c r="H167" s="78"/>
    </row>
    <row r="168" spans="1:10" s="5" customFormat="1" ht="13.5" customHeight="1" x14ac:dyDescent="0.2">
      <c r="A168" s="46" t="s">
        <v>153</v>
      </c>
      <c r="B168" s="47"/>
      <c r="C168" s="47"/>
      <c r="D168" s="47"/>
      <c r="E168" s="47"/>
      <c r="F168" s="47"/>
      <c r="G168" s="44"/>
      <c r="H168" s="115"/>
      <c r="I168" s="44"/>
    </row>
    <row r="169" spans="1:10" s="5" customFormat="1" x14ac:dyDescent="0.2">
      <c r="A169" s="82" t="s">
        <v>87</v>
      </c>
      <c r="B169" s="21"/>
      <c r="C169" s="268">
        <v>650</v>
      </c>
      <c r="D169" s="268">
        <v>697</v>
      </c>
      <c r="E169" s="268">
        <v>697</v>
      </c>
      <c r="F169" s="268">
        <v>661</v>
      </c>
      <c r="G169" s="268">
        <v>669</v>
      </c>
      <c r="H169" s="268">
        <v>604</v>
      </c>
      <c r="I169" s="402">
        <v>389</v>
      </c>
    </row>
    <row r="170" spans="1:10" s="5" customFormat="1" x14ac:dyDescent="0.2">
      <c r="A170" s="82" t="s">
        <v>88</v>
      </c>
      <c r="B170" s="21"/>
      <c r="C170" s="268">
        <v>167.5</v>
      </c>
      <c r="D170" s="268">
        <v>167.5</v>
      </c>
      <c r="E170" s="268">
        <v>167.5</v>
      </c>
      <c r="F170" s="268">
        <v>262</v>
      </c>
      <c r="G170" s="268">
        <v>254</v>
      </c>
      <c r="H170" s="268">
        <v>59</v>
      </c>
      <c r="I170" s="268" t="s">
        <v>121</v>
      </c>
    </row>
    <row r="171" spans="1:10" s="5" customFormat="1" x14ac:dyDescent="0.2">
      <c r="A171" s="82" t="s">
        <v>178</v>
      </c>
      <c r="B171" s="21"/>
      <c r="C171" s="268">
        <v>36</v>
      </c>
      <c r="D171" s="268">
        <v>44</v>
      </c>
      <c r="E171" s="268">
        <v>44</v>
      </c>
      <c r="F171" s="268">
        <v>44</v>
      </c>
      <c r="G171" s="268">
        <v>44</v>
      </c>
      <c r="H171" s="268" t="s">
        <v>121</v>
      </c>
      <c r="I171" s="268" t="s">
        <v>121</v>
      </c>
    </row>
    <row r="172" spans="1:10" s="5" customFormat="1" x14ac:dyDescent="0.2">
      <c r="A172" s="82" t="s">
        <v>119</v>
      </c>
      <c r="B172" s="21"/>
      <c r="C172" s="268" t="s">
        <v>121</v>
      </c>
      <c r="D172" s="268" t="s">
        <v>121</v>
      </c>
      <c r="E172" s="268" t="s">
        <v>121</v>
      </c>
      <c r="F172" s="268" t="s">
        <v>121</v>
      </c>
      <c r="G172" s="268" t="s">
        <v>121</v>
      </c>
      <c r="H172" s="268">
        <v>157</v>
      </c>
      <c r="I172" s="402">
        <v>102</v>
      </c>
    </row>
    <row r="173" spans="1:10" s="5" customFormat="1" x14ac:dyDescent="0.2">
      <c r="A173" s="82" t="s">
        <v>179</v>
      </c>
      <c r="B173" s="21"/>
      <c r="C173" s="268" t="s">
        <v>121</v>
      </c>
      <c r="D173" s="268" t="s">
        <v>121</v>
      </c>
      <c r="E173" s="268" t="s">
        <v>121</v>
      </c>
      <c r="F173" s="268" t="s">
        <v>121</v>
      </c>
      <c r="G173" s="268" t="s">
        <v>121</v>
      </c>
      <c r="H173" s="268">
        <v>116</v>
      </c>
      <c r="I173" s="268" t="s">
        <v>121</v>
      </c>
    </row>
    <row r="174" spans="1:10" s="5" customFormat="1" x14ac:dyDescent="0.2">
      <c r="A174" s="83" t="s">
        <v>89</v>
      </c>
      <c r="B174" s="21"/>
      <c r="C174" s="268">
        <v>146.5</v>
      </c>
      <c r="D174" s="268">
        <v>91.5</v>
      </c>
      <c r="E174" s="268">
        <v>91.5</v>
      </c>
      <c r="F174" s="268">
        <v>33</v>
      </c>
      <c r="G174" s="268">
        <v>33</v>
      </c>
      <c r="H174" s="268">
        <v>33</v>
      </c>
      <c r="I174" s="268" t="s">
        <v>121</v>
      </c>
    </row>
    <row r="175" spans="1:10" s="5" customFormat="1" x14ac:dyDescent="0.2">
      <c r="A175" s="83" t="s">
        <v>208</v>
      </c>
      <c r="B175" s="21"/>
      <c r="C175" s="268" t="s">
        <v>121</v>
      </c>
      <c r="D175" s="268" t="s">
        <v>121</v>
      </c>
      <c r="E175" s="268" t="s">
        <v>121</v>
      </c>
      <c r="F175" s="268" t="s">
        <v>121</v>
      </c>
      <c r="G175" s="268" t="s">
        <v>121</v>
      </c>
      <c r="H175" s="268" t="s">
        <v>121</v>
      </c>
      <c r="I175" s="402">
        <v>18</v>
      </c>
    </row>
    <row r="176" spans="1:10" s="5" customFormat="1" x14ac:dyDescent="0.2">
      <c r="A176" s="83" t="s">
        <v>209</v>
      </c>
      <c r="B176" s="21"/>
      <c r="C176" s="268" t="s">
        <v>121</v>
      </c>
      <c r="D176" s="268" t="s">
        <v>121</v>
      </c>
      <c r="E176" s="268" t="s">
        <v>121</v>
      </c>
      <c r="F176" s="268" t="s">
        <v>121</v>
      </c>
      <c r="G176" s="268" t="s">
        <v>121</v>
      </c>
      <c r="H176" s="268" t="s">
        <v>121</v>
      </c>
      <c r="I176" s="402">
        <v>160</v>
      </c>
    </row>
    <row r="177" spans="1:9" s="5" customFormat="1" x14ac:dyDescent="0.2">
      <c r="A177" s="111" t="s">
        <v>91</v>
      </c>
      <c r="B177" s="32"/>
      <c r="C177" s="284">
        <v>1000</v>
      </c>
      <c r="D177" s="256">
        <v>1000</v>
      </c>
      <c r="E177" s="256">
        <v>1000</v>
      </c>
      <c r="F177" s="256">
        <v>1000</v>
      </c>
      <c r="G177" s="256">
        <v>1000</v>
      </c>
      <c r="H177" s="256">
        <v>969</v>
      </c>
      <c r="I177" s="284">
        <v>669</v>
      </c>
    </row>
    <row r="178" spans="1:9" s="5" customFormat="1" ht="6" customHeight="1" x14ac:dyDescent="0.2">
      <c r="A178" s="269"/>
      <c r="D178" s="267"/>
      <c r="E178" s="267"/>
      <c r="F178" s="267"/>
      <c r="G178" s="267"/>
      <c r="H178" s="267"/>
    </row>
    <row r="179" spans="1:9" s="5" customFormat="1" x14ac:dyDescent="0.2">
      <c r="A179" s="274" t="s">
        <v>174</v>
      </c>
      <c r="D179" s="267"/>
      <c r="E179" s="267"/>
      <c r="F179" s="267"/>
      <c r="G179" s="267"/>
      <c r="H179" s="267"/>
    </row>
    <row r="180" spans="1:9" s="5" customFormat="1" x14ac:dyDescent="0.2">
      <c r="A180" s="533" t="s">
        <v>173</v>
      </c>
      <c r="B180" s="533"/>
      <c r="C180" s="533"/>
      <c r="D180" s="267"/>
      <c r="E180" s="267"/>
      <c r="F180" s="267"/>
      <c r="G180" s="267"/>
      <c r="H180" s="267"/>
    </row>
    <row r="181" spans="1:9" s="5" customFormat="1" x14ac:dyDescent="0.2">
      <c r="A181" s="274" t="s">
        <v>210</v>
      </c>
      <c r="D181" s="18"/>
      <c r="E181" s="18"/>
      <c r="F181" s="18"/>
      <c r="G181" s="18"/>
    </row>
    <row r="182" spans="1:9" s="5" customFormat="1" x14ac:dyDescent="0.2">
      <c r="A182" s="82"/>
      <c r="D182" s="18"/>
      <c r="E182" s="18"/>
      <c r="F182" s="18"/>
      <c r="G182" s="18"/>
    </row>
    <row r="183" spans="1:9" s="5" customFormat="1" x14ac:dyDescent="0.2">
      <c r="A183" s="45" t="s">
        <v>159</v>
      </c>
      <c r="B183" s="21"/>
      <c r="C183" s="21"/>
      <c r="D183" s="21"/>
      <c r="E183" s="21"/>
      <c r="F183" s="21"/>
      <c r="H183" s="78"/>
    </row>
    <row r="184" spans="1:9" s="5" customFormat="1" x14ac:dyDescent="0.2">
      <c r="A184" s="46" t="s">
        <v>153</v>
      </c>
      <c r="B184" s="47"/>
      <c r="C184" s="47"/>
      <c r="D184" s="47"/>
      <c r="E184" s="47"/>
      <c r="F184" s="47"/>
      <c r="G184" s="44"/>
      <c r="H184" s="115"/>
      <c r="I184" s="44"/>
    </row>
    <row r="185" spans="1:9" s="5" customFormat="1" x14ac:dyDescent="0.2">
      <c r="A185" s="82" t="s">
        <v>87</v>
      </c>
      <c r="B185" s="21"/>
      <c r="C185" s="282">
        <f ca="1">Lookup!C61/'Summary Report'!C15</f>
        <v>639.29947267489729</v>
      </c>
      <c r="D185" s="280">
        <f ca="1">Lookup!C62/'Summary Report'!D15</f>
        <v>675.00614561788052</v>
      </c>
      <c r="E185" s="280">
        <f ca="1">Lookup!C63/'Summary Report'!E15</f>
        <v>681.25619557332595</v>
      </c>
      <c r="F185" s="280">
        <f ca="1">Lookup!C64/'Summary Report'!F15</f>
        <v>646.63917829113927</v>
      </c>
      <c r="G185" s="280">
        <f ca="1">Lookup!C65/'Summary Report'!G15</f>
        <v>647.09760655753075</v>
      </c>
      <c r="H185" s="280">
        <f ca="1">Lookup!C66/'Summary Report'!$H$15</f>
        <v>577.51461514333573</v>
      </c>
      <c r="I185" s="403">
        <f ca="1">Lookup!C67/$I$15</f>
        <v>376.11308346348409</v>
      </c>
    </row>
    <row r="186" spans="1:9" s="5" customFormat="1" x14ac:dyDescent="0.2">
      <c r="A186" s="82" t="s">
        <v>88</v>
      </c>
      <c r="B186" s="21"/>
      <c r="C186" s="282">
        <f ca="1">Lookup!H61/'Summary Report'!C15</f>
        <v>160.4764224074074</v>
      </c>
      <c r="D186" s="280">
        <f ca="1">Lookup!H62/'Summary Report'!D15</f>
        <v>161.09814192290159</v>
      </c>
      <c r="E186" s="280">
        <f ca="1">Lookup!H63/'Summary Report'!E15</f>
        <v>162.38895941177176</v>
      </c>
      <c r="F186" s="280">
        <f ca="1">Lookup!H64/'Summary Report'!F15</f>
        <v>253.35921949505212</v>
      </c>
      <c r="G186" s="280">
        <f ca="1">Lookup!H65/'Summary Report'!G15</f>
        <v>247.19532908704883</v>
      </c>
      <c r="H186" s="280">
        <f ca="1">Lookup!H66/'Summary Report'!$H$15</f>
        <v>57.776344086021503</v>
      </c>
      <c r="I186" s="268" t="s">
        <v>121</v>
      </c>
    </row>
    <row r="187" spans="1:9" s="5" customFormat="1" x14ac:dyDescent="0.2">
      <c r="A187" s="82" t="s">
        <v>178</v>
      </c>
      <c r="B187" s="21"/>
      <c r="C187" s="268">
        <f ca="1">Lookup!E61/'Summary Report'!C15</f>
        <v>35.378015534979426</v>
      </c>
      <c r="D187" s="268">
        <f ca="1">Lookup!E62/'Summary Report'!D15</f>
        <v>42.480265433504485</v>
      </c>
      <c r="E187" s="268">
        <f ca="1">Lookup!E63/E15</f>
        <v>43.145497754677756</v>
      </c>
      <c r="F187" s="268">
        <f ca="1">Lookup!E64/'Summary Report'!F15</f>
        <v>42.703215189873418</v>
      </c>
      <c r="G187" s="268">
        <f ca="1">Lookup!E65/'Summary Report'!G15</f>
        <v>42.702539394968156</v>
      </c>
      <c r="H187" s="268" t="s">
        <v>121</v>
      </c>
      <c r="I187" s="268" t="s">
        <v>121</v>
      </c>
    </row>
    <row r="188" spans="1:9" s="5" customFormat="1" x14ac:dyDescent="0.2">
      <c r="A188" s="82" t="s">
        <v>119</v>
      </c>
      <c r="B188" s="21"/>
      <c r="C188" s="268" t="s">
        <v>121</v>
      </c>
      <c r="D188" s="268" t="s">
        <v>121</v>
      </c>
      <c r="E188" s="268" t="s">
        <v>121</v>
      </c>
      <c r="F188" s="268" t="s">
        <v>121</v>
      </c>
      <c r="G188" s="268" t="s">
        <v>121</v>
      </c>
      <c r="H188" s="402">
        <f ca="1">Lookup!D66/'Summary Report'!H15</f>
        <v>151.44964830393889</v>
      </c>
      <c r="I188" s="402">
        <f ca="1">Lookup!D67/'Summary Report'!I15</f>
        <v>98.446031466662234</v>
      </c>
    </row>
    <row r="189" spans="1:9" s="5" customFormat="1" x14ac:dyDescent="0.2">
      <c r="A189" s="82" t="s">
        <v>179</v>
      </c>
      <c r="B189" s="21"/>
      <c r="C189" s="268" t="s">
        <v>121</v>
      </c>
      <c r="D189" s="268" t="s">
        <v>121</v>
      </c>
      <c r="E189" s="268" t="s">
        <v>121</v>
      </c>
      <c r="F189" s="268" t="s">
        <v>121</v>
      </c>
      <c r="G189" s="268" t="s">
        <v>121</v>
      </c>
      <c r="H189" s="268">
        <f ca="1">Lookup!F66/'Summary Report'!H15</f>
        <v>109.62258064516129</v>
      </c>
      <c r="I189" s="268" t="s">
        <v>121</v>
      </c>
    </row>
    <row r="190" spans="1:9" s="5" customFormat="1" x14ac:dyDescent="0.2">
      <c r="A190" s="83" t="s">
        <v>89</v>
      </c>
      <c r="B190" s="21"/>
      <c r="C190" s="268">
        <f ca="1">Lookup!G61/C15</f>
        <v>120.95033518518517</v>
      </c>
      <c r="D190" s="268">
        <f ca="1">Lookup!G62/D15</f>
        <v>73.345741955521177</v>
      </c>
      <c r="E190" s="268">
        <f ca="1">Lookup!G63/E15</f>
        <v>72.832789412066489</v>
      </c>
      <c r="F190" s="268">
        <f ca="1">Lookup!G64/F15</f>
        <v>32.791139240506332</v>
      </c>
      <c r="G190" s="268">
        <f ca="1">Lookup!G65/G15</f>
        <v>32.789808917197455</v>
      </c>
      <c r="H190" s="268">
        <f ca="1">Lookup!G66/H15</f>
        <v>32.50322580645161</v>
      </c>
      <c r="I190" s="268" t="s">
        <v>121</v>
      </c>
    </row>
    <row r="191" spans="1:9" s="5" customFormat="1" x14ac:dyDescent="0.2">
      <c r="A191" s="83" t="s">
        <v>208</v>
      </c>
      <c r="B191" s="21"/>
      <c r="C191" s="268" t="s">
        <v>121</v>
      </c>
      <c r="D191" s="268" t="s">
        <v>121</v>
      </c>
      <c r="E191" s="268" t="s">
        <v>121</v>
      </c>
      <c r="F191" s="268" t="s">
        <v>121</v>
      </c>
      <c r="G191" s="268" t="s">
        <v>121</v>
      </c>
      <c r="H191" s="268" t="s">
        <v>121</v>
      </c>
      <c r="I191" s="402">
        <f ca="1">Lookup!I67/I15</f>
        <v>17.686274509803923</v>
      </c>
    </row>
    <row r="192" spans="1:9" s="5" customFormat="1" x14ac:dyDescent="0.2">
      <c r="A192" s="83" t="s">
        <v>209</v>
      </c>
      <c r="B192" s="21"/>
      <c r="C192" s="268" t="s">
        <v>121</v>
      </c>
      <c r="D192" s="268" t="s">
        <v>121</v>
      </c>
      <c r="E192" s="268" t="s">
        <v>121</v>
      </c>
      <c r="F192" s="268" t="s">
        <v>121</v>
      </c>
      <c r="G192" s="268" t="s">
        <v>121</v>
      </c>
      <c r="H192" s="268" t="s">
        <v>121</v>
      </c>
      <c r="I192" s="402">
        <f ca="1">Lookup!J67/'Summary Report'!I15</f>
        <v>156.76470588235293</v>
      </c>
    </row>
    <row r="193" spans="1:10" s="5" customFormat="1" x14ac:dyDescent="0.2">
      <c r="A193" s="111" t="s">
        <v>91</v>
      </c>
      <c r="B193" s="32"/>
      <c r="C193" s="281">
        <f ca="1">Lookup!B61/C15</f>
        <v>956.10424580246899</v>
      </c>
      <c r="D193" s="281">
        <f ca="1">Lookup!B62/D15</f>
        <v>951.9302949298077</v>
      </c>
      <c r="E193" s="281">
        <f ca="1">Lookup!B63/E15</f>
        <v>959.62344215184203</v>
      </c>
      <c r="F193" s="281">
        <f ca="1">Lookup!B64/F15</f>
        <v>975.49275221657103</v>
      </c>
      <c r="G193" s="281">
        <f ca="1">Lookup!B65/G15</f>
        <v>969.78528395674527</v>
      </c>
      <c r="H193" s="281">
        <f ca="1">Lookup!B66/H15</f>
        <v>928.86641398490917</v>
      </c>
      <c r="I193" s="281">
        <f ca="1">Lookup!B67/I15</f>
        <v>649.0100953223033</v>
      </c>
    </row>
    <row r="194" spans="1:10" s="5" customFormat="1" ht="6" customHeight="1" x14ac:dyDescent="0.2">
      <c r="A194" s="269"/>
      <c r="D194" s="267"/>
      <c r="E194" s="267"/>
      <c r="F194" s="267"/>
      <c r="G194" s="267"/>
      <c r="H194" s="270"/>
    </row>
    <row r="195" spans="1:10" s="5" customFormat="1" ht="12.75" customHeight="1" x14ac:dyDescent="0.2">
      <c r="A195" s="274" t="s">
        <v>174</v>
      </c>
      <c r="D195" s="267"/>
      <c r="E195" s="267"/>
      <c r="F195" s="267"/>
      <c r="G195" s="267"/>
      <c r="H195" s="270"/>
    </row>
    <row r="196" spans="1:10" s="5" customFormat="1" ht="12.75" customHeight="1" x14ac:dyDescent="0.2">
      <c r="A196" s="533" t="s">
        <v>173</v>
      </c>
      <c r="B196" s="533"/>
      <c r="D196" s="267"/>
      <c r="E196" s="267"/>
      <c r="F196" s="267"/>
      <c r="G196" s="267"/>
      <c r="H196" s="270"/>
    </row>
    <row r="197" spans="1:10" s="5" customFormat="1" x14ac:dyDescent="0.2">
      <c r="A197" s="274" t="s">
        <v>210</v>
      </c>
      <c r="D197" s="267"/>
      <c r="E197" s="267"/>
      <c r="F197" s="267"/>
      <c r="G197" s="267"/>
      <c r="H197" s="270"/>
    </row>
    <row r="198" spans="1:10" s="5" customFormat="1" x14ac:dyDescent="0.2">
      <c r="D198" s="267"/>
      <c r="E198" s="267"/>
      <c r="F198" s="267"/>
      <c r="G198" s="267"/>
      <c r="H198" s="270"/>
    </row>
    <row r="199" spans="1:10" s="5" customFormat="1" x14ac:dyDescent="0.2">
      <c r="D199" s="267"/>
      <c r="E199" s="267"/>
      <c r="F199" s="267"/>
      <c r="G199" s="267"/>
      <c r="H199" s="270"/>
    </row>
    <row r="200" spans="1:10" s="5" customFormat="1" x14ac:dyDescent="0.2">
      <c r="A200" s="45" t="s">
        <v>165</v>
      </c>
      <c r="D200" s="18"/>
      <c r="E200" s="18"/>
      <c r="F200" s="18"/>
      <c r="G200" s="18"/>
    </row>
    <row r="201" spans="1:10" s="5" customFormat="1" ht="15" x14ac:dyDescent="0.25">
      <c r="A201" s="276" t="s">
        <v>176</v>
      </c>
      <c r="B201" s="48"/>
      <c r="C201" s="49"/>
      <c r="D201" s="73"/>
      <c r="E201" s="73"/>
      <c r="F201" s="73"/>
      <c r="G201" s="74"/>
      <c r="H201" s="44"/>
      <c r="I201" s="44"/>
    </row>
    <row r="202" spans="1:10" x14ac:dyDescent="0.2">
      <c r="A202" s="82" t="s">
        <v>87</v>
      </c>
      <c r="B202" s="20"/>
      <c r="C202" s="231">
        <f ca="1">C185/C169</f>
        <v>0.98353765026907281</v>
      </c>
      <c r="D202" s="231">
        <f t="shared" ref="D202:I202" ca="1" si="8">D185/D169</f>
        <v>0.96844497219208114</v>
      </c>
      <c r="E202" s="231">
        <f t="shared" ca="1" si="8"/>
        <v>0.97741204529888948</v>
      </c>
      <c r="F202" s="231">
        <f t="shared" ca="1" si="8"/>
        <v>0.97827409726344827</v>
      </c>
      <c r="G202" s="231">
        <f t="shared" ca="1" si="8"/>
        <v>0.96726099634907436</v>
      </c>
      <c r="H202" s="231">
        <f t="shared" ca="1" si="8"/>
        <v>0.95615002507174796</v>
      </c>
      <c r="I202" s="231">
        <f t="shared" ca="1" si="8"/>
        <v>0.96687167985471489</v>
      </c>
      <c r="J202" s="5"/>
    </row>
    <row r="203" spans="1:10" x14ac:dyDescent="0.2">
      <c r="A203" s="82" t="s">
        <v>88</v>
      </c>
      <c r="B203" s="5"/>
      <c r="C203" s="231">
        <f t="shared" ref="C203:H203" ca="1" si="9">C186/C170</f>
        <v>0.95806819347705907</v>
      </c>
      <c r="D203" s="231">
        <f t="shared" ca="1" si="9"/>
        <v>0.96177995177851694</v>
      </c>
      <c r="E203" s="231">
        <f t="shared" ca="1" si="9"/>
        <v>0.96948632484639863</v>
      </c>
      <c r="F203" s="231">
        <f t="shared" ca="1" si="9"/>
        <v>0.96701992173684015</v>
      </c>
      <c r="G203" s="231">
        <f t="shared" ca="1" si="9"/>
        <v>0.97320995703562529</v>
      </c>
      <c r="H203" s="231">
        <f t="shared" ca="1" si="9"/>
        <v>0.97926006925460174</v>
      </c>
      <c r="I203" s="268" t="s">
        <v>121</v>
      </c>
      <c r="J203" s="5"/>
    </row>
    <row r="204" spans="1:10" x14ac:dyDescent="0.2">
      <c r="A204" s="82" t="s">
        <v>178</v>
      </c>
      <c r="B204" s="5"/>
      <c r="C204" s="231">
        <f ca="1">C187/C171</f>
        <v>0.98272265374942847</v>
      </c>
      <c r="D204" s="231">
        <f ca="1">D187/D171</f>
        <v>0.96546057803419283</v>
      </c>
      <c r="E204" s="231">
        <f ca="1">E187/E171</f>
        <v>0.98057949442449444</v>
      </c>
      <c r="F204" s="231">
        <f ca="1">F187/F171</f>
        <v>0.97052761795166864</v>
      </c>
      <c r="G204" s="231">
        <f ca="1">G187/G171</f>
        <v>0.97051225897654902</v>
      </c>
      <c r="H204" s="268" t="s">
        <v>121</v>
      </c>
      <c r="I204" s="268" t="s">
        <v>121</v>
      </c>
      <c r="J204" s="5"/>
    </row>
    <row r="205" spans="1:10" x14ac:dyDescent="0.2">
      <c r="A205" s="82" t="s">
        <v>119</v>
      </c>
      <c r="B205" s="5"/>
      <c r="C205" s="268" t="s">
        <v>121</v>
      </c>
      <c r="D205" s="268" t="s">
        <v>121</v>
      </c>
      <c r="E205" s="268" t="s">
        <v>121</v>
      </c>
      <c r="F205" s="268" t="s">
        <v>121</v>
      </c>
      <c r="G205" s="268" t="s">
        <v>121</v>
      </c>
      <c r="H205" s="231">
        <f ca="1">H188/H172</f>
        <v>0.96464744142636238</v>
      </c>
      <c r="I205" s="231">
        <f ca="1">I188/I172</f>
        <v>0.96515717124178657</v>
      </c>
      <c r="J205" s="5"/>
    </row>
    <row r="206" spans="1:10" x14ac:dyDescent="0.2">
      <c r="A206" s="82" t="s">
        <v>179</v>
      </c>
      <c r="B206" s="5"/>
      <c r="C206" s="268" t="s">
        <v>121</v>
      </c>
      <c r="D206" s="268" t="s">
        <v>121</v>
      </c>
      <c r="E206" s="268" t="s">
        <v>121</v>
      </c>
      <c r="F206" s="268" t="s">
        <v>121</v>
      </c>
      <c r="G206" s="268" t="s">
        <v>121</v>
      </c>
      <c r="H206" s="231">
        <f ca="1">H189/H173</f>
        <v>0.94502224694104564</v>
      </c>
      <c r="I206" s="268" t="s">
        <v>121</v>
      </c>
      <c r="J206" s="5"/>
    </row>
    <row r="207" spans="1:10" x14ac:dyDescent="0.2">
      <c r="A207" s="83" t="s">
        <v>89</v>
      </c>
      <c r="B207" s="5"/>
      <c r="C207" s="231">
        <f ca="1">C190/C174</f>
        <v>0.8255995575780557</v>
      </c>
      <c r="D207" s="231">
        <f ca="1">D190/D174</f>
        <v>0.80159280825706203</v>
      </c>
      <c r="E207" s="231">
        <f ca="1">E190/E174</f>
        <v>0.79598676953078129</v>
      </c>
      <c r="F207" s="231">
        <f ca="1">F190/F174</f>
        <v>0.99367088607594944</v>
      </c>
      <c r="G207" s="231">
        <f ca="1">G190/G174</f>
        <v>0.99363057324840776</v>
      </c>
      <c r="H207" s="231">
        <f ca="1">H190/H174</f>
        <v>0.98494623655913971</v>
      </c>
      <c r="I207" s="268" t="s">
        <v>121</v>
      </c>
      <c r="J207" s="5"/>
    </row>
    <row r="208" spans="1:10" x14ac:dyDescent="0.2">
      <c r="A208" s="83" t="s">
        <v>208</v>
      </c>
      <c r="B208" s="5"/>
      <c r="C208" s="268" t="s">
        <v>121</v>
      </c>
      <c r="D208" s="268" t="s">
        <v>121</v>
      </c>
      <c r="E208" s="268" t="s">
        <v>121</v>
      </c>
      <c r="F208" s="268" t="s">
        <v>121</v>
      </c>
      <c r="G208" s="268" t="s">
        <v>121</v>
      </c>
      <c r="H208" s="268" t="s">
        <v>121</v>
      </c>
      <c r="I208" s="231">
        <f ca="1">I191/I175</f>
        <v>0.98257080610021796</v>
      </c>
      <c r="J208" s="5"/>
    </row>
    <row r="209" spans="1:10" x14ac:dyDescent="0.2">
      <c r="A209" s="83" t="s">
        <v>209</v>
      </c>
      <c r="B209" s="5"/>
      <c r="C209" s="268" t="s">
        <v>121</v>
      </c>
      <c r="D209" s="268" t="s">
        <v>121</v>
      </c>
      <c r="E209" s="268" t="s">
        <v>121</v>
      </c>
      <c r="F209" s="268" t="s">
        <v>121</v>
      </c>
      <c r="G209" s="268" t="s">
        <v>121</v>
      </c>
      <c r="H209" s="268" t="s">
        <v>121</v>
      </c>
      <c r="I209" s="231">
        <f ca="1">I192/I176</f>
        <v>0.97977941176470584</v>
      </c>
      <c r="J209" s="5"/>
    </row>
    <row r="210" spans="1:10" x14ac:dyDescent="0.2">
      <c r="A210" s="111" t="s">
        <v>91</v>
      </c>
      <c r="B210" s="32"/>
      <c r="C210" s="257">
        <f ca="1">C193/C177</f>
        <v>0.956104245802469</v>
      </c>
      <c r="D210" s="257">
        <f t="shared" ref="D210:I210" ca="1" si="10">D193/D177</f>
        <v>0.95193029492980774</v>
      </c>
      <c r="E210" s="257">
        <f t="shared" ca="1" si="10"/>
        <v>0.95962344215184203</v>
      </c>
      <c r="F210" s="257">
        <f t="shared" ca="1" si="10"/>
        <v>0.97549275221657106</v>
      </c>
      <c r="G210" s="257">
        <f t="shared" ca="1" si="10"/>
        <v>0.96978528395674524</v>
      </c>
      <c r="H210" s="257">
        <f t="shared" ca="1" si="10"/>
        <v>0.95858247057266166</v>
      </c>
      <c r="I210" s="257">
        <f t="shared" ca="1" si="10"/>
        <v>0.9701197239496312</v>
      </c>
      <c r="J210" s="229"/>
    </row>
    <row r="211" spans="1:10" ht="6" customHeight="1" x14ac:dyDescent="0.2">
      <c r="J211" s="5"/>
    </row>
    <row r="212" spans="1:10" x14ac:dyDescent="0.2">
      <c r="A212" s="533" t="s">
        <v>174</v>
      </c>
      <c r="B212" s="533"/>
      <c r="C212" s="533"/>
      <c r="J212" s="5"/>
    </row>
    <row r="213" spans="1:10" x14ac:dyDescent="0.2">
      <c r="A213" s="533" t="s">
        <v>173</v>
      </c>
      <c r="B213" s="533"/>
      <c r="C213" s="533"/>
      <c r="J213" s="5"/>
    </row>
    <row r="214" spans="1:10" x14ac:dyDescent="0.2">
      <c r="A214" s="274" t="s">
        <v>210</v>
      </c>
      <c r="J214" s="5"/>
    </row>
    <row r="215" spans="1:10" x14ac:dyDescent="0.2">
      <c r="D215" s="75"/>
      <c r="E215" s="75"/>
      <c r="F215" s="75"/>
      <c r="G215" s="75"/>
      <c r="J215" s="5"/>
    </row>
    <row r="216" spans="1:10" x14ac:dyDescent="0.2">
      <c r="D216" s="75"/>
      <c r="E216" s="75"/>
      <c r="F216" s="75"/>
      <c r="G216" s="75"/>
    </row>
  </sheetData>
  <sortState ref="A38:H53">
    <sortCondition ref="A38:A53"/>
  </sortState>
  <mergeCells count="11">
    <mergeCell ref="A212:C212"/>
    <mergeCell ref="A213:C213"/>
    <mergeCell ref="A180:C180"/>
    <mergeCell ref="A196:B196"/>
    <mergeCell ref="C8:H8"/>
    <mergeCell ref="C125:E126"/>
    <mergeCell ref="A164:H165"/>
    <mergeCell ref="D20:G20"/>
    <mergeCell ref="C144:F144"/>
    <mergeCell ref="C89:E89"/>
    <mergeCell ref="C107:E107"/>
  </mergeCells>
  <pageMargins left="0.15748031496062992" right="0.15748031496062992" top="0.23622047244094491" bottom="0.23622047244094491" header="0.15748031496062992" footer="0.15748031496062992"/>
  <pageSetup paperSize="8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977" r:id="rId4" name="Option Button 185">
              <controlPr defaultSize="0" autoFill="0" autoLine="0" autoPict="0">
                <anchor moveWithCells="1">
                  <from>
                    <xdr:col>3</xdr:col>
                    <xdr:colOff>123825</xdr:colOff>
                    <xdr:row>3</xdr:row>
                    <xdr:rowOff>38100</xdr:rowOff>
                  </from>
                  <to>
                    <xdr:col>3</xdr:col>
                    <xdr:colOff>1047750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8" r:id="rId5" name="Option Button 186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38100</xdr:rowOff>
                  </from>
                  <to>
                    <xdr:col>3</xdr:col>
                    <xdr:colOff>161925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9" r:id="rId6" name="Option Button 187">
              <controlPr defaultSize="0" autoFill="0" autoLine="0" autoPict="0">
                <anchor moveWithCells="1">
                  <from>
                    <xdr:col>4</xdr:col>
                    <xdr:colOff>438150</xdr:colOff>
                    <xdr:row>3</xdr:row>
                    <xdr:rowOff>9525</xdr:rowOff>
                  </from>
                  <to>
                    <xdr:col>5</xdr:col>
                    <xdr:colOff>285750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80" r:id="rId7" name="Option Button 188">
              <controlPr defaultSize="0" autoFill="0" autoLine="0" autoPict="0">
                <anchor moveWithCells="1">
                  <from>
                    <xdr:col>6</xdr:col>
                    <xdr:colOff>38100</xdr:colOff>
                    <xdr:row>3</xdr:row>
                    <xdr:rowOff>38100</xdr:rowOff>
                  </from>
                  <to>
                    <xdr:col>6</xdr:col>
                    <xdr:colOff>1104900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81" r:id="rId8" name="Option Button 189">
              <controlPr defaultSize="0" autoFill="0" autoLine="0" autoPict="0">
                <anchor moveWithCells="1">
                  <from>
                    <xdr:col>2</xdr:col>
                    <xdr:colOff>57150</xdr:colOff>
                    <xdr:row>4</xdr:row>
                    <xdr:rowOff>76200</xdr:rowOff>
                  </from>
                  <to>
                    <xdr:col>2</xdr:col>
                    <xdr:colOff>828675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4" r:id="rId9" name="Option Button 202">
              <controlPr defaultSize="0" autoFill="0" autoLine="0" autoPict="0">
                <anchor moveWithCells="1">
                  <from>
                    <xdr:col>3</xdr:col>
                    <xdr:colOff>123825</xdr:colOff>
                    <xdr:row>4</xdr:row>
                    <xdr:rowOff>95250</xdr:rowOff>
                  </from>
                  <to>
                    <xdr:col>3</xdr:col>
                    <xdr:colOff>923925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5" r:id="rId10" name="Option Button 203">
              <controlPr defaultSize="0" autoFill="0" autoLine="0" autoPict="0">
                <anchor moveWithCells="1">
                  <from>
                    <xdr:col>4</xdr:col>
                    <xdr:colOff>476250</xdr:colOff>
                    <xdr:row>4</xdr:row>
                    <xdr:rowOff>76200</xdr:rowOff>
                  </from>
                  <to>
                    <xdr:col>4</xdr:col>
                    <xdr:colOff>1152525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1" r:id="rId11" name="Option Button 8071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85725</xdr:rowOff>
                  </from>
                  <to>
                    <xdr:col>6</xdr:col>
                    <xdr:colOff>1047750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80"/>
  <sheetViews>
    <sheetView zoomScale="91" zoomScaleNormal="91" workbookViewId="0">
      <pane xSplit="1" topLeftCell="B1" activePane="topRight" state="frozen"/>
      <selection pane="topRight"/>
    </sheetView>
  </sheetViews>
  <sheetFormatPr defaultRowHeight="12.75" x14ac:dyDescent="0.2"/>
  <cols>
    <col min="1" max="1" width="20.75" style="405" customWidth="1"/>
    <col min="2" max="3" width="14.625" style="405" customWidth="1"/>
    <col min="4" max="4" width="14.625" style="406" customWidth="1"/>
    <col min="5" max="8" width="14.625" style="405" customWidth="1"/>
    <col min="9" max="9" width="18.25" style="405" bestFit="1" customWidth="1"/>
    <col min="10" max="10" width="7.875" style="405" customWidth="1"/>
    <col min="11" max="11" width="9.875" style="405" customWidth="1"/>
    <col min="12" max="12" width="8.5" style="405" customWidth="1"/>
    <col min="13" max="13" width="8.625" style="405" customWidth="1"/>
    <col min="14" max="14" width="8.75" style="405" customWidth="1"/>
    <col min="15" max="15" width="8.25" style="405" customWidth="1"/>
    <col min="16" max="16" width="9.5" style="405" customWidth="1"/>
    <col min="17" max="17" width="10.625" style="405" customWidth="1"/>
    <col min="18" max="18" width="8.875" style="405" customWidth="1"/>
    <col min="19" max="19" width="7" style="405" customWidth="1"/>
    <col min="20" max="20" width="8.75" style="405" customWidth="1"/>
    <col min="21" max="21" width="7" style="405" customWidth="1"/>
    <col min="22" max="22" width="7.75" style="407" customWidth="1"/>
    <col min="23" max="23" width="9.25" style="407" customWidth="1"/>
    <col min="24" max="24" width="8.25" style="408" customWidth="1"/>
    <col min="25" max="25" width="8.25" style="409" customWidth="1"/>
    <col min="26" max="26" width="19.75" style="409" customWidth="1"/>
    <col min="27" max="31" width="8.875" style="407" customWidth="1"/>
    <col min="32" max="32" width="8.875" style="405" customWidth="1"/>
    <col min="33" max="33" width="9" style="405"/>
    <col min="34" max="34" width="9.25" style="405" customWidth="1"/>
    <col min="35" max="36" width="9" style="405"/>
    <col min="37" max="37" width="9.25" style="409" customWidth="1"/>
    <col min="38" max="39" width="9" style="405"/>
    <col min="40" max="40" width="9.25" style="405" customWidth="1"/>
    <col min="41" max="41" width="12.75" style="408" customWidth="1"/>
    <col min="42" max="42" width="9.625" style="410" customWidth="1"/>
    <col min="43" max="43" width="11.5" style="410" customWidth="1"/>
    <col min="44" max="44" width="9.625" style="405" customWidth="1"/>
    <col min="45" max="45" width="11.5" style="405" customWidth="1"/>
    <col min="46" max="48" width="12.625" style="411" customWidth="1"/>
    <col min="49" max="53" width="9" style="405"/>
    <col min="54" max="58" width="11.625" style="405" customWidth="1"/>
    <col min="59" max="59" width="21.25" style="405" customWidth="1"/>
    <col min="60" max="60" width="20.75" style="405" customWidth="1"/>
    <col min="61" max="61" width="10.75" style="405" customWidth="1"/>
    <col min="62" max="71" width="9" style="405"/>
    <col min="72" max="72" width="11.625" style="405" customWidth="1"/>
    <col min="73" max="73" width="9" style="405"/>
    <col min="74" max="74" width="10.75" style="405" customWidth="1"/>
    <col min="75" max="75" width="11.625" style="405" customWidth="1"/>
    <col min="76" max="16384" width="9" style="405"/>
  </cols>
  <sheetData>
    <row r="1" spans="1:75" x14ac:dyDescent="0.2">
      <c r="B1" s="405" t="s">
        <v>3</v>
      </c>
    </row>
    <row r="2" spans="1:75" x14ac:dyDescent="0.2">
      <c r="A2" s="405">
        <v>8</v>
      </c>
      <c r="B2" s="405" t="s">
        <v>16</v>
      </c>
      <c r="C2" s="405" t="s">
        <v>15</v>
      </c>
      <c r="K2" s="405">
        <v>8</v>
      </c>
      <c r="L2" s="405" t="s">
        <v>16</v>
      </c>
      <c r="M2" s="405" t="s">
        <v>15</v>
      </c>
      <c r="AA2" s="409"/>
    </row>
    <row r="3" spans="1:75" x14ac:dyDescent="0.2">
      <c r="A3" s="405">
        <v>1</v>
      </c>
      <c r="B3" s="405" t="s">
        <v>5</v>
      </c>
      <c r="C3" s="405" t="s">
        <v>11</v>
      </c>
      <c r="G3" s="407"/>
      <c r="H3" s="407"/>
      <c r="K3" s="405">
        <v>1</v>
      </c>
      <c r="L3" s="405" t="s">
        <v>5</v>
      </c>
      <c r="M3" s="405" t="s">
        <v>11</v>
      </c>
      <c r="AA3" s="409"/>
      <c r="BH3" s="412"/>
      <c r="BI3" s="412"/>
    </row>
    <row r="4" spans="1:75" x14ac:dyDescent="0.2">
      <c r="A4" s="405">
        <v>2</v>
      </c>
      <c r="B4" s="405" t="s">
        <v>1</v>
      </c>
      <c r="C4" s="405" t="s">
        <v>0</v>
      </c>
      <c r="G4" s="407"/>
      <c r="H4" s="407"/>
      <c r="I4" s="411"/>
      <c r="K4" s="405">
        <v>2</v>
      </c>
      <c r="L4" s="405" t="s">
        <v>1</v>
      </c>
      <c r="M4" s="405" t="s">
        <v>0</v>
      </c>
      <c r="AA4" s="409"/>
    </row>
    <row r="5" spans="1:75" x14ac:dyDescent="0.2">
      <c r="A5" s="405">
        <v>3</v>
      </c>
      <c r="B5" s="405" t="s">
        <v>6</v>
      </c>
      <c r="C5" s="405" t="s">
        <v>2</v>
      </c>
      <c r="K5" s="405">
        <v>3</v>
      </c>
      <c r="L5" s="405" t="s">
        <v>6</v>
      </c>
      <c r="M5" s="405" t="s">
        <v>2</v>
      </c>
      <c r="V5" s="413"/>
      <c r="Z5" s="84"/>
      <c r="AA5" s="409"/>
    </row>
    <row r="6" spans="1:75" x14ac:dyDescent="0.2">
      <c r="A6" s="405">
        <v>4</v>
      </c>
      <c r="B6" s="405" t="s">
        <v>7</v>
      </c>
      <c r="C6" s="405" t="s">
        <v>12</v>
      </c>
      <c r="G6" s="380"/>
      <c r="H6" s="380"/>
      <c r="K6" s="405">
        <v>4</v>
      </c>
      <c r="L6" s="405" t="s">
        <v>7</v>
      </c>
      <c r="M6" s="405" t="s">
        <v>12</v>
      </c>
      <c r="Z6" s="84"/>
    </row>
    <row r="7" spans="1:75" x14ac:dyDescent="0.2">
      <c r="A7" s="405">
        <v>5</v>
      </c>
      <c r="B7" s="405" t="s">
        <v>8</v>
      </c>
      <c r="C7" s="405" t="s">
        <v>13</v>
      </c>
      <c r="G7" s="380"/>
      <c r="H7" s="380"/>
      <c r="K7" s="405">
        <v>5</v>
      </c>
      <c r="L7" s="405" t="s">
        <v>8</v>
      </c>
      <c r="M7" s="405" t="s">
        <v>13</v>
      </c>
      <c r="Z7" s="84"/>
      <c r="AO7" s="412" t="e">
        <f>#REF!</f>
        <v>#REF!</v>
      </c>
    </row>
    <row r="8" spans="1:75" x14ac:dyDescent="0.2">
      <c r="A8" s="405">
        <v>6</v>
      </c>
      <c r="B8" s="405" t="s">
        <v>9</v>
      </c>
      <c r="C8" s="405" t="s">
        <v>14</v>
      </c>
      <c r="G8" s="427"/>
      <c r="H8" s="427"/>
      <c r="K8" s="405">
        <v>6</v>
      </c>
      <c r="L8" s="405" t="s">
        <v>9</v>
      </c>
      <c r="M8" s="405" t="s">
        <v>14</v>
      </c>
      <c r="Z8" s="84"/>
      <c r="AO8" s="412"/>
    </row>
    <row r="9" spans="1:75" x14ac:dyDescent="0.2">
      <c r="A9" s="405">
        <v>7</v>
      </c>
      <c r="B9" s="405" t="s">
        <v>10</v>
      </c>
      <c r="C9" s="405" t="s">
        <v>10</v>
      </c>
      <c r="G9" s="427"/>
      <c r="H9" s="427"/>
      <c r="K9" s="405">
        <v>7</v>
      </c>
      <c r="L9" s="405" t="s">
        <v>10</v>
      </c>
      <c r="M9" s="405" t="s">
        <v>10</v>
      </c>
      <c r="Z9" s="84"/>
      <c r="AO9" s="412"/>
    </row>
    <row r="10" spans="1:75" x14ac:dyDescent="0.2">
      <c r="A10" s="428" t="s">
        <v>4</v>
      </c>
      <c r="B10" s="414">
        <v>8</v>
      </c>
      <c r="C10" s="414" t="str">
        <f>VLOOKUP(B10,K2:L9,2,FALSE)</f>
        <v>AllWales</v>
      </c>
      <c r="D10" s="415" t="str">
        <f>VLOOKUP(B10,K2:M9,3,FALSE)</f>
        <v>All Wales</v>
      </c>
      <c r="L10" s="416"/>
      <c r="M10" s="416"/>
      <c r="N10" s="429"/>
      <c r="O10" s="416"/>
      <c r="P10" s="416"/>
      <c r="Q10" s="416"/>
      <c r="R10" s="417"/>
      <c r="S10" s="417"/>
      <c r="T10" s="417"/>
      <c r="U10" s="417"/>
      <c r="V10" s="417"/>
      <c r="W10" s="417"/>
      <c r="X10" s="417"/>
      <c r="Y10" s="407"/>
      <c r="Z10" s="84"/>
      <c r="AV10" s="418"/>
      <c r="AW10" s="429"/>
      <c r="AX10" s="416"/>
      <c r="AY10" s="416"/>
      <c r="AZ10" s="416"/>
      <c r="BD10" s="539"/>
      <c r="BE10" s="430"/>
      <c r="BW10" s="416"/>
    </row>
    <row r="11" spans="1:75" x14ac:dyDescent="0.2">
      <c r="L11" s="416"/>
      <c r="M11" s="416"/>
      <c r="R11" s="417"/>
      <c r="S11" s="417"/>
      <c r="T11" s="417"/>
      <c r="U11" s="417"/>
      <c r="V11" s="417"/>
      <c r="W11" s="417"/>
      <c r="X11" s="417"/>
      <c r="Z11" s="84"/>
      <c r="BD11" s="539"/>
      <c r="BE11" s="430"/>
      <c r="BG11" s="416"/>
      <c r="BH11" s="429"/>
      <c r="BI11" s="416"/>
      <c r="BJ11" s="416"/>
      <c r="BW11" s="416"/>
    </row>
    <row r="12" spans="1:75" s="416" customFormat="1" x14ac:dyDescent="0.2">
      <c r="A12" s="419"/>
      <c r="B12" s="420" t="s">
        <v>27</v>
      </c>
      <c r="C12" s="420" t="s">
        <v>28</v>
      </c>
      <c r="D12" s="420" t="s">
        <v>104</v>
      </c>
      <c r="E12" s="420" t="s">
        <v>30</v>
      </c>
      <c r="F12" s="420" t="s">
        <v>31</v>
      </c>
      <c r="G12" s="420" t="s">
        <v>32</v>
      </c>
      <c r="H12" s="420" t="s">
        <v>33</v>
      </c>
      <c r="I12" s="420" t="s">
        <v>103</v>
      </c>
      <c r="J12" s="86" t="s">
        <v>61</v>
      </c>
      <c r="K12" s="86" t="s">
        <v>60</v>
      </c>
      <c r="L12" s="420" t="s">
        <v>37</v>
      </c>
      <c r="M12" s="420" t="s">
        <v>38</v>
      </c>
      <c r="N12" s="420" t="s">
        <v>39</v>
      </c>
      <c r="O12" s="86" t="s">
        <v>63</v>
      </c>
      <c r="P12" s="86" t="s">
        <v>62</v>
      </c>
      <c r="Q12" s="420" t="s">
        <v>42</v>
      </c>
      <c r="R12" s="417"/>
      <c r="S12" s="417"/>
      <c r="T12" s="417"/>
      <c r="U12" s="417"/>
      <c r="V12" s="417"/>
      <c r="W12" s="417"/>
      <c r="X12" s="417"/>
      <c r="Y12" s="421"/>
      <c r="Z12" s="84"/>
      <c r="AA12" s="421"/>
      <c r="AB12" s="421"/>
      <c r="AC12" s="421"/>
      <c r="AD12" s="421"/>
      <c r="AE12" s="42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2"/>
      <c r="AS12" s="432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18"/>
      <c r="BE12" s="418"/>
      <c r="BF12" s="418"/>
      <c r="BN12" s="422"/>
    </row>
    <row r="13" spans="1:75" s="416" customFormat="1" hidden="1" x14ac:dyDescent="0.2">
      <c r="A13" s="423">
        <v>2008</v>
      </c>
      <c r="B13" s="433">
        <f ca="1">IF(ISNUMBER(OFFSET(INDIRECT($C$10),ROW()-11,COLUMN()-1,1,1)),OFFSET(INDIRECT($C$10),ROW()-11,COLUMN()-1,1,1),NA())</f>
        <v>50138</v>
      </c>
      <c r="C13" s="433">
        <f t="shared" ref="C13:E14" ca="1" si="0">IF(ISNUMBER(OFFSET(INDIRECT($C$10),ROW()-11,COLUMN()-1,1,1)),OFFSET(INDIRECT($C$10),ROW()-11,COLUMN()-1,1,1),NA())</f>
        <v>201862</v>
      </c>
      <c r="D13" s="434">
        <f t="shared" ca="1" si="0"/>
        <v>456599</v>
      </c>
      <c r="E13" s="434">
        <f t="shared" ca="1" si="0"/>
        <v>132099</v>
      </c>
      <c r="F13" s="435">
        <f t="shared" ref="F13:H14" ca="1" si="1">IF(ISNUMBER(OFFSET(INDIRECT($C$10),ROW()-11,COLUMN()-1,1,1)),OFFSET(INDIRECT($C$10),ROW()-11,COLUMN()-1,1,1),NA())</f>
        <v>60915</v>
      </c>
      <c r="G13" s="436">
        <f t="shared" ca="1" si="1"/>
        <v>13756</v>
      </c>
      <c r="H13" s="434">
        <f t="shared" ca="1" si="1"/>
        <v>138988</v>
      </c>
      <c r="I13" s="433">
        <f t="shared" ref="I13:O14" ca="1" si="2">IF(ISNUMBER(OFFSET(INDIRECT($C$10),ROW()-11,COLUMN()-1,1,1)),OFFSET(INDIRECT($C$10),ROW()-11,COLUMN()-1,1,1),NA())</f>
        <v>22795</v>
      </c>
      <c r="J13" s="433"/>
      <c r="K13" s="433"/>
      <c r="L13" s="433">
        <f ca="1">IF(ISNUMBER(OFFSET(INDIRECT($C$10),ROW()-11,COLUMN()-1,1,1)),OFFSET(INDIRECT($C$10),ROW()-11,COLUMN()-1,1,1),NA())</f>
        <v>23356</v>
      </c>
      <c r="M13" s="433">
        <f ca="1">IF(ISNUMBER(OFFSET(INDIRECT($C$10),ROW()-11,COLUMN()-1,1,1)),OFFSET(INDIRECT($C$10),ROW()-11,COLUMN()-1,1,1),NA())</f>
        <v>300481</v>
      </c>
      <c r="N13" s="433">
        <f ca="1">IF(ISNUMBER(OFFSET(INDIRECT($C$10),ROW()-11,COLUMN()-1,1,1)),OFFSET(INDIRECT($C$10),ROW()-11,COLUMN()-1,1,1),NA())</f>
        <v>3577</v>
      </c>
      <c r="O13" s="433">
        <f t="shared" ref="O13:Q14" ca="1" si="3">IF(ISNUMBER(OFFSET(INDIRECT($C$10),ROW()-11,COLUMN()-1,1,1)),OFFSET(INDIRECT($C$10),ROW()-11,COLUMN()-1,1,1),NA())</f>
        <v>0</v>
      </c>
      <c r="P13" s="433">
        <f t="shared" ca="1" si="3"/>
        <v>750767</v>
      </c>
      <c r="Q13" s="437">
        <f t="shared" ca="1" si="3"/>
        <v>62264</v>
      </c>
      <c r="R13" s="417"/>
      <c r="S13" s="417"/>
      <c r="T13" s="417"/>
      <c r="U13" s="417"/>
      <c r="V13" s="417"/>
      <c r="W13" s="417"/>
      <c r="X13" s="417"/>
      <c r="Y13" s="431"/>
      <c r="Z13" s="84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2"/>
      <c r="AS13" s="432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18"/>
      <c r="BE13" s="418"/>
      <c r="BF13" s="418"/>
      <c r="BN13" s="422"/>
    </row>
    <row r="14" spans="1:75" s="416" customFormat="1" x14ac:dyDescent="0.2">
      <c r="A14" s="423" t="s">
        <v>20</v>
      </c>
      <c r="B14" s="438">
        <f ca="1">IF(ISNUMBER(OFFSET(INDIRECT($C$10),ROW()-11,COLUMN()-1,1,1)),OFFSET(INDIRECT($C$10),ROW()-11,COLUMN()-1,1,1),NA())</f>
        <v>51963</v>
      </c>
      <c r="C14" s="438">
        <f t="shared" ca="1" si="0"/>
        <v>207513</v>
      </c>
      <c r="D14" s="438">
        <f t="shared" ca="1" si="0"/>
        <v>469518</v>
      </c>
      <c r="E14" s="438">
        <f t="shared" ca="1" si="0"/>
        <v>130725</v>
      </c>
      <c r="F14" s="438">
        <f t="shared" ca="1" si="1"/>
        <v>61851</v>
      </c>
      <c r="G14" s="438">
        <f t="shared" ca="1" si="1"/>
        <v>14636</v>
      </c>
      <c r="H14" s="438">
        <f t="shared" ca="1" si="1"/>
        <v>146173</v>
      </c>
      <c r="I14" s="438">
        <f t="shared" ca="1" si="2"/>
        <v>22842</v>
      </c>
      <c r="J14" s="438">
        <f t="shared" ca="1" si="2"/>
        <v>28932</v>
      </c>
      <c r="K14" s="438">
        <f t="shared" ca="1" si="2"/>
        <v>15730</v>
      </c>
      <c r="L14" s="438">
        <f t="shared" ca="1" si="2"/>
        <v>24067</v>
      </c>
      <c r="M14" s="438">
        <f t="shared" ca="1" si="2"/>
        <v>305923</v>
      </c>
      <c r="N14" s="438">
        <f t="shared" ca="1" si="2"/>
        <v>2810</v>
      </c>
      <c r="O14" s="438">
        <f t="shared" ca="1" si="2"/>
        <v>0</v>
      </c>
      <c r="P14" s="438">
        <f t="shared" ca="1" si="3"/>
        <v>793154</v>
      </c>
      <c r="Q14" s="439">
        <f t="shared" ca="1" si="3"/>
        <v>63256</v>
      </c>
      <c r="R14" s="417"/>
      <c r="S14" s="417"/>
      <c r="T14" s="417"/>
      <c r="U14" s="417"/>
      <c r="V14" s="417"/>
      <c r="W14" s="417"/>
      <c r="X14" s="417"/>
      <c r="Y14" s="440"/>
      <c r="Z14" s="84"/>
      <c r="AA14" s="440"/>
      <c r="AB14" s="440"/>
      <c r="AC14" s="440"/>
      <c r="AD14" s="440"/>
      <c r="AE14" s="440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2"/>
      <c r="AS14" s="432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18"/>
      <c r="BE14" s="418"/>
      <c r="BF14" s="418"/>
    </row>
    <row r="15" spans="1:75" s="416" customFormat="1" x14ac:dyDescent="0.2">
      <c r="A15" s="423" t="s">
        <v>21</v>
      </c>
      <c r="B15" s="438">
        <f t="shared" ref="B15:Q29" ca="1" si="4">IF(ISNUMBER(OFFSET(INDIRECT($C$10),ROW()-11,COLUMN()-1,1,1)),OFFSET(INDIRECT($C$10),ROW()-11,COLUMN()-1,1,1),NA())</f>
        <v>53403</v>
      </c>
      <c r="C15" s="438">
        <f t="shared" ca="1" si="4"/>
        <v>210952</v>
      </c>
      <c r="D15" s="438">
        <f t="shared" ca="1" si="4"/>
        <v>478067</v>
      </c>
      <c r="E15" s="438">
        <f t="shared" ca="1" si="4"/>
        <v>129223</v>
      </c>
      <c r="F15" s="438">
        <f ca="1">IF(ISNUMBER(OFFSET(INDIRECT($C$10),ROW()-11,COLUMN()-1,1,1)),OFFSET(INDIRECT($C$10),ROW()-11,COLUMN()-1,1,1),NA())</f>
        <v>62744</v>
      </c>
      <c r="G15" s="438">
        <f t="shared" ca="1" si="4"/>
        <v>15389</v>
      </c>
      <c r="H15" s="438">
        <f t="shared" ca="1" si="4"/>
        <v>153175</v>
      </c>
      <c r="I15" s="438">
        <f t="shared" ca="1" si="4"/>
        <v>22885</v>
      </c>
      <c r="J15" s="438">
        <f t="shared" ca="1" si="4"/>
        <v>28549</v>
      </c>
      <c r="K15" s="438">
        <f t="shared" ca="1" si="4"/>
        <v>15920</v>
      </c>
      <c r="L15" s="438">
        <f t="shared" ca="1" si="4"/>
        <v>25069</v>
      </c>
      <c r="M15" s="438">
        <f t="shared" ca="1" si="4"/>
        <v>318606</v>
      </c>
      <c r="N15" s="438">
        <f t="shared" ca="1" si="4"/>
        <v>3719</v>
      </c>
      <c r="O15" s="438">
        <f t="shared" ca="1" si="4"/>
        <v>0</v>
      </c>
      <c r="P15" s="438">
        <f t="shared" ca="1" si="4"/>
        <v>805502</v>
      </c>
      <c r="Q15" s="439">
        <f t="shared" ca="1" si="4"/>
        <v>64132</v>
      </c>
      <c r="R15" s="417"/>
      <c r="S15" s="417"/>
      <c r="T15" s="417"/>
      <c r="U15" s="417"/>
      <c r="V15" s="417"/>
      <c r="W15" s="417"/>
      <c r="X15" s="417"/>
      <c r="Y15" s="440"/>
      <c r="Z15" s="84"/>
      <c r="AA15" s="440"/>
      <c r="AB15" s="440"/>
      <c r="AC15" s="440"/>
      <c r="AD15" s="440"/>
      <c r="AE15" s="440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2"/>
      <c r="AS15" s="432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18"/>
      <c r="BE15" s="418"/>
      <c r="BF15" s="418"/>
    </row>
    <row r="16" spans="1:75" s="416" customFormat="1" x14ac:dyDescent="0.2">
      <c r="A16" s="423" t="s">
        <v>22</v>
      </c>
      <c r="B16" s="438">
        <f t="shared" ca="1" si="4"/>
        <v>55036</v>
      </c>
      <c r="C16" s="438">
        <f t="shared" ca="1" si="4"/>
        <v>213752</v>
      </c>
      <c r="D16" s="438">
        <f t="shared" ca="1" si="4"/>
        <v>486533</v>
      </c>
      <c r="E16" s="438">
        <f ca="1">IF(ISNUMBER(OFFSET(INDIRECT($C$10),ROW()-11,COLUMN()-1,1,1)),OFFSET(INDIRECT($C$10),ROW()-11,COLUMN()-1,1,1),NA())</f>
        <v>128114</v>
      </c>
      <c r="F16" s="438">
        <f ca="1">IF(ISNUMBER(OFFSET(INDIRECT($C$10),ROW()-11,COLUMN()-1,1,1)),OFFSET(INDIRECT($C$10),ROW()-11,COLUMN()-1,1,1),NA())</f>
        <v>64903</v>
      </c>
      <c r="G16" s="438">
        <f t="shared" ca="1" si="4"/>
        <v>16297</v>
      </c>
      <c r="H16" s="438">
        <f t="shared" ca="1" si="4"/>
        <v>160533</v>
      </c>
      <c r="I16" s="438">
        <f t="shared" ca="1" si="4"/>
        <v>23194</v>
      </c>
      <c r="J16" s="438">
        <f t="shared" ca="1" si="4"/>
        <v>29029</v>
      </c>
      <c r="K16" s="438">
        <f t="shared" ca="1" si="4"/>
        <v>16102</v>
      </c>
      <c r="L16" s="438">
        <f t="shared" ref="L16:Q20" ca="1" si="5">IF(ISNUMBER(OFFSET(INDIRECT($C$10),ROW()-11,COLUMN()-1,1,1)),OFFSET(INDIRECT($C$10),ROW()-11,COLUMN()-1,1,1),NA())</f>
        <v>25857</v>
      </c>
      <c r="M16" s="438">
        <f t="shared" ca="1" si="5"/>
        <v>328283</v>
      </c>
      <c r="N16" s="438">
        <f t="shared" ca="1" si="5"/>
        <v>4668</v>
      </c>
      <c r="O16" s="438">
        <f t="shared" ca="1" si="5"/>
        <v>0</v>
      </c>
      <c r="P16" s="438">
        <f t="shared" ca="1" si="5"/>
        <v>817891</v>
      </c>
      <c r="Q16" s="439">
        <f t="shared" ca="1" si="5"/>
        <v>65203</v>
      </c>
      <c r="R16" s="417"/>
      <c r="S16" s="417"/>
      <c r="T16" s="417"/>
      <c r="U16" s="417"/>
      <c r="V16" s="417"/>
      <c r="W16" s="417"/>
      <c r="X16" s="417"/>
      <c r="Y16" s="440"/>
      <c r="Z16" s="84"/>
      <c r="AA16" s="440"/>
      <c r="AB16" s="440"/>
      <c r="AC16" s="440"/>
      <c r="AD16" s="440"/>
      <c r="AE16" s="440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2"/>
      <c r="AS16" s="432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18"/>
      <c r="BE16" s="418"/>
      <c r="BF16" s="418"/>
    </row>
    <row r="17" spans="1:58" s="416" customFormat="1" x14ac:dyDescent="0.2">
      <c r="A17" s="423" t="s">
        <v>23</v>
      </c>
      <c r="B17" s="438">
        <f t="shared" ca="1" si="4"/>
        <v>57299</v>
      </c>
      <c r="C17" s="438">
        <f t="shared" ca="1" si="4"/>
        <v>218243</v>
      </c>
      <c r="D17" s="438">
        <f t="shared" ca="1" si="4"/>
        <v>492386</v>
      </c>
      <c r="E17" s="438">
        <f ca="1">IF(ISNUMBER(OFFSET(INDIRECT($C$10),ROW()-11,COLUMN()-1,1,1)),OFFSET(INDIRECT($C$10),ROW()-11,COLUMN()-1,1,1),NA())</f>
        <v>127200</v>
      </c>
      <c r="F17" s="438">
        <f t="shared" ca="1" si="4"/>
        <v>66951</v>
      </c>
      <c r="G17" s="438">
        <f t="shared" ca="1" si="4"/>
        <v>17184</v>
      </c>
      <c r="H17" s="438">
        <f t="shared" ca="1" si="4"/>
        <v>167537</v>
      </c>
      <c r="I17" s="438">
        <f t="shared" ca="1" si="4"/>
        <v>23479</v>
      </c>
      <c r="J17" s="438">
        <f t="shared" ca="1" si="4"/>
        <v>29454</v>
      </c>
      <c r="K17" s="438">
        <f t="shared" ca="1" si="4"/>
        <v>16393</v>
      </c>
      <c r="L17" s="438">
        <f t="shared" ca="1" si="5"/>
        <v>26725</v>
      </c>
      <c r="M17" s="438">
        <f t="shared" ca="1" si="5"/>
        <v>332229</v>
      </c>
      <c r="N17" s="438">
        <f t="shared" ca="1" si="5"/>
        <v>5935</v>
      </c>
      <c r="O17" s="438">
        <f t="shared" ca="1" si="5"/>
        <v>0</v>
      </c>
      <c r="P17" s="438">
        <f t="shared" ca="1" si="5"/>
        <v>829532</v>
      </c>
      <c r="Q17" s="439">
        <f t="shared" ca="1" si="5"/>
        <v>65854</v>
      </c>
      <c r="R17" s="417"/>
      <c r="S17" s="417"/>
      <c r="T17" s="417"/>
      <c r="U17" s="417"/>
      <c r="V17" s="417"/>
      <c r="W17" s="417"/>
      <c r="X17" s="417"/>
      <c r="Y17" s="440"/>
      <c r="Z17" s="84"/>
      <c r="AA17" s="440"/>
      <c r="AB17" s="440"/>
      <c r="AC17" s="440"/>
      <c r="AD17" s="440"/>
      <c r="AE17" s="440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2"/>
      <c r="AS17" s="432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18"/>
      <c r="BE17" s="418"/>
      <c r="BF17" s="418"/>
    </row>
    <row r="18" spans="1:58" s="416" customFormat="1" x14ac:dyDescent="0.2">
      <c r="A18" s="423" t="s">
        <v>24</v>
      </c>
      <c r="B18" s="438">
        <f t="shared" ca="1" si="4"/>
        <v>58787</v>
      </c>
      <c r="C18" s="438">
        <f t="shared" ca="1" si="4"/>
        <v>221356</v>
      </c>
      <c r="D18" s="438">
        <f t="shared" ca="1" si="4"/>
        <v>493981</v>
      </c>
      <c r="E18" s="438">
        <f t="shared" ca="1" si="4"/>
        <v>125567</v>
      </c>
      <c r="F18" s="438">
        <f t="shared" ca="1" si="4"/>
        <v>67773</v>
      </c>
      <c r="G18" s="438">
        <f t="shared" ca="1" si="4"/>
        <v>17661</v>
      </c>
      <c r="H18" s="438">
        <f t="shared" ca="1" si="4"/>
        <v>173299</v>
      </c>
      <c r="I18" s="438">
        <f t="shared" ca="1" si="4"/>
        <v>23373</v>
      </c>
      <c r="J18" s="438">
        <f t="shared" ca="1" si="4"/>
        <v>29658</v>
      </c>
      <c r="K18" s="438">
        <f t="shared" ca="1" si="4"/>
        <v>16547</v>
      </c>
      <c r="L18" s="438">
        <f t="shared" ca="1" si="5"/>
        <v>27349</v>
      </c>
      <c r="M18" s="438">
        <f t="shared" ca="1" si="5"/>
        <v>328418</v>
      </c>
      <c r="N18" s="438">
        <f t="shared" ca="1" si="5"/>
        <v>7152</v>
      </c>
      <c r="O18" s="438">
        <f t="shared" ca="1" si="5"/>
        <v>2666159</v>
      </c>
      <c r="P18" s="438">
        <f t="shared" ca="1" si="5"/>
        <v>839213</v>
      </c>
      <c r="Q18" s="439">
        <f t="shared" ca="1" si="5"/>
        <v>63724</v>
      </c>
      <c r="R18" s="417"/>
      <c r="S18" s="417"/>
      <c r="T18" s="417"/>
      <c r="U18" s="417"/>
      <c r="V18" s="417"/>
      <c r="W18" s="417"/>
      <c r="X18" s="417"/>
      <c r="Y18" s="440"/>
      <c r="Z18" s="84"/>
      <c r="AA18" s="440"/>
      <c r="AB18" s="440"/>
      <c r="AC18" s="440"/>
      <c r="AD18" s="440"/>
      <c r="AE18" s="440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2"/>
      <c r="AS18" s="432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18"/>
      <c r="BE18" s="418"/>
      <c r="BF18" s="418"/>
    </row>
    <row r="19" spans="1:58" s="416" customFormat="1" x14ac:dyDescent="0.2">
      <c r="A19" s="423" t="s">
        <v>17</v>
      </c>
      <c r="B19" s="441">
        <f ca="1">IF(ISNUMBER(OFFSET(INDIRECT($C$10),ROW()-11,COLUMN()-1,1,1)),OFFSET(INDIRECT($C$10),ROW()-11,COLUMN()-1,1,1),NA())</f>
        <v>60348</v>
      </c>
      <c r="C19" s="441">
        <f t="shared" ca="1" si="4"/>
        <v>219238</v>
      </c>
      <c r="D19" s="441">
        <f t="shared" ca="1" si="4"/>
        <v>493103</v>
      </c>
      <c r="E19" s="441">
        <f t="shared" ca="1" si="4"/>
        <v>122688</v>
      </c>
      <c r="F19" s="441">
        <f t="shared" ca="1" si="4"/>
        <v>68419</v>
      </c>
      <c r="G19" s="441">
        <f t="shared" ca="1" si="4"/>
        <v>18591</v>
      </c>
      <c r="H19" s="441">
        <f t="shared" ca="1" si="4"/>
        <v>177212</v>
      </c>
      <c r="I19" s="441">
        <f t="shared" ca="1" si="4"/>
        <v>23545</v>
      </c>
      <c r="J19" s="441">
        <f t="shared" ca="1" si="4"/>
        <v>30187</v>
      </c>
      <c r="K19" s="441">
        <f t="shared" ca="1" si="4"/>
        <v>7056</v>
      </c>
      <c r="L19" s="441">
        <f t="shared" ca="1" si="5"/>
        <v>27577</v>
      </c>
      <c r="M19" s="441">
        <f t="shared" ca="1" si="5"/>
        <v>324878</v>
      </c>
      <c r="N19" s="441">
        <f t="shared" ca="1" si="5"/>
        <v>8272</v>
      </c>
      <c r="O19" s="441">
        <f t="shared" ca="1" si="5"/>
        <v>2649437</v>
      </c>
      <c r="P19" s="441">
        <f t="shared" ca="1" si="5"/>
        <v>837729</v>
      </c>
      <c r="Q19" s="442">
        <f t="shared" ca="1" si="5"/>
        <v>64093</v>
      </c>
      <c r="R19" s="417"/>
      <c r="S19" s="417"/>
      <c r="T19" s="417"/>
      <c r="U19" s="417"/>
      <c r="V19" s="417"/>
      <c r="W19" s="417"/>
      <c r="X19" s="417"/>
      <c r="Y19" s="440"/>
      <c r="Z19" s="84"/>
      <c r="AA19" s="440"/>
      <c r="AB19" s="440"/>
      <c r="AC19" s="440"/>
      <c r="AD19" s="440"/>
      <c r="AE19" s="440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2"/>
      <c r="AS19" s="432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18"/>
      <c r="BE19" s="418"/>
      <c r="BF19" s="418"/>
    </row>
    <row r="20" spans="1:58" s="416" customFormat="1" x14ac:dyDescent="0.2">
      <c r="A20" s="423" t="s">
        <v>185</v>
      </c>
      <c r="B20" s="515">
        <f ca="1">IF(ISNUMBER(OFFSET(INDIRECT($C$10),ROW()-11,COLUMN()-1,1,1)),OFFSET(INDIRECT($C$10),ROW()-11,COLUMN()-1,1,1),NA())</f>
        <v>62595</v>
      </c>
      <c r="C20" s="515">
        <f t="shared" ca="1" si="4"/>
        <v>227075</v>
      </c>
      <c r="D20" s="515">
        <f t="shared" ca="1" si="4"/>
        <v>498553</v>
      </c>
      <c r="E20" s="515">
        <f t="shared" ca="1" si="4"/>
        <v>121442</v>
      </c>
      <c r="F20" s="515">
        <f t="shared" ca="1" si="4"/>
        <v>69385</v>
      </c>
      <c r="G20" s="515">
        <f t="shared" ca="1" si="4"/>
        <v>19239</v>
      </c>
      <c r="H20" s="515">
        <f t="shared" ca="1" si="4"/>
        <v>183348</v>
      </c>
      <c r="I20" s="515">
        <f t="shared" ca="1" si="4"/>
        <v>23896</v>
      </c>
      <c r="J20" s="515">
        <f t="shared" ca="1" si="4"/>
        <v>30859</v>
      </c>
      <c r="K20" s="515">
        <f t="shared" ca="1" si="4"/>
        <v>8987</v>
      </c>
      <c r="L20" s="515">
        <f t="shared" ca="1" si="5"/>
        <v>28276</v>
      </c>
      <c r="M20" s="515">
        <f t="shared" ca="1" si="5"/>
        <v>303634</v>
      </c>
      <c r="N20" s="515">
        <f t="shared" ca="1" si="5"/>
        <v>8962</v>
      </c>
      <c r="O20" s="515">
        <f t="shared" ca="1" si="5"/>
        <v>2680362</v>
      </c>
      <c r="P20" s="515">
        <f t="shared" ca="1" si="5"/>
        <v>853552</v>
      </c>
      <c r="Q20" s="516">
        <f t="shared" ca="1" si="5"/>
        <v>64641</v>
      </c>
      <c r="R20" s="417"/>
      <c r="S20" s="417"/>
      <c r="T20" s="417"/>
      <c r="U20" s="417"/>
      <c r="V20" s="417"/>
      <c r="W20" s="417"/>
      <c r="X20" s="417"/>
      <c r="Y20" s="431"/>
      <c r="Z20" s="84"/>
      <c r="AA20" s="431"/>
      <c r="AB20" s="431"/>
      <c r="AC20" s="431"/>
      <c r="AD20" s="431"/>
      <c r="AE20" s="431"/>
      <c r="AF20" s="431"/>
      <c r="AG20" s="431"/>
      <c r="AH20" s="432"/>
      <c r="AI20" s="432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18"/>
      <c r="AU20" s="418"/>
      <c r="AV20" s="418"/>
    </row>
    <row r="21" spans="1:58" s="416" customFormat="1" x14ac:dyDescent="0.2">
      <c r="B21" s="512"/>
      <c r="C21" s="513"/>
      <c r="D21" s="514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431"/>
      <c r="S21" s="431"/>
      <c r="T21" s="431"/>
      <c r="U21" s="431"/>
      <c r="V21" s="431"/>
      <c r="W21" s="431"/>
      <c r="X21" s="431"/>
      <c r="Y21" s="431"/>
      <c r="Z21" s="84"/>
      <c r="AA21" s="431"/>
      <c r="AB21" s="431"/>
      <c r="AC21" s="431"/>
      <c r="AD21" s="431"/>
      <c r="AE21" s="431"/>
      <c r="AF21" s="431"/>
      <c r="AG21" s="431"/>
      <c r="AH21" s="432"/>
      <c r="AI21" s="432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18"/>
      <c r="AU21" s="418"/>
      <c r="AV21" s="418"/>
    </row>
    <row r="22" spans="1:58" s="416" customFormat="1" x14ac:dyDescent="0.2">
      <c r="B22" s="440"/>
      <c r="C22" s="431"/>
      <c r="D22" s="443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84"/>
      <c r="AA22" s="431"/>
      <c r="AB22" s="431"/>
      <c r="AC22" s="431"/>
      <c r="AD22" s="431"/>
      <c r="AE22" s="431"/>
      <c r="AF22" s="431"/>
      <c r="AG22" s="431"/>
      <c r="AH22" s="432"/>
      <c r="AI22" s="432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18"/>
      <c r="AU22" s="418"/>
      <c r="AV22" s="418"/>
    </row>
    <row r="23" spans="1:58" s="416" customFormat="1" x14ac:dyDescent="0.2">
      <c r="A23" s="419" t="s">
        <v>67</v>
      </c>
      <c r="B23" s="440"/>
      <c r="C23" s="431"/>
      <c r="D23" s="443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84"/>
      <c r="AA23" s="431"/>
      <c r="AB23" s="431"/>
      <c r="AC23" s="431"/>
      <c r="AD23" s="431"/>
      <c r="AE23" s="431"/>
      <c r="AF23" s="431"/>
      <c r="AG23" s="431"/>
      <c r="AH23" s="432"/>
      <c r="AI23" s="432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18"/>
      <c r="AU23" s="418"/>
      <c r="AV23" s="418"/>
    </row>
    <row r="24" spans="1:58" s="416" customFormat="1" x14ac:dyDescent="0.2">
      <c r="A24" s="423" t="s">
        <v>20</v>
      </c>
      <c r="B24" s="440">
        <f t="shared" ca="1" si="4"/>
        <v>486</v>
      </c>
      <c r="C24" s="431"/>
      <c r="D24" s="443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84"/>
      <c r="AA24" s="431"/>
      <c r="AB24" s="431"/>
      <c r="AC24" s="431"/>
      <c r="AD24" s="431"/>
      <c r="AE24" s="431"/>
      <c r="AF24" s="431"/>
      <c r="AG24" s="431"/>
      <c r="AH24" s="432"/>
      <c r="AI24" s="432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18"/>
      <c r="AU24" s="418"/>
      <c r="AV24" s="418"/>
    </row>
    <row r="25" spans="1:58" s="416" customFormat="1" x14ac:dyDescent="0.2">
      <c r="A25" s="423" t="s">
        <v>21</v>
      </c>
      <c r="B25" s="440">
        <f t="shared" ca="1" si="4"/>
        <v>485</v>
      </c>
      <c r="C25" s="431"/>
      <c r="D25" s="443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84"/>
      <c r="AA25" s="431"/>
      <c r="AB25" s="431"/>
      <c r="AC25" s="431"/>
      <c r="AD25" s="431"/>
      <c r="AE25" s="431"/>
      <c r="AF25" s="431"/>
      <c r="AG25" s="431"/>
      <c r="AH25" s="432"/>
      <c r="AI25" s="432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18"/>
      <c r="AU25" s="418"/>
      <c r="AV25" s="418"/>
    </row>
    <row r="26" spans="1:58" s="416" customFormat="1" x14ac:dyDescent="0.2">
      <c r="A26" s="423" t="s">
        <v>22</v>
      </c>
      <c r="B26" s="440">
        <f t="shared" ca="1" si="4"/>
        <v>481</v>
      </c>
      <c r="C26" s="431"/>
      <c r="D26" s="443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84"/>
      <c r="AA26" s="431"/>
      <c r="AB26" s="431"/>
      <c r="AC26" s="431"/>
      <c r="AD26" s="431"/>
      <c r="AE26" s="431"/>
      <c r="AF26" s="431"/>
      <c r="AG26" s="431"/>
      <c r="AH26" s="432"/>
      <c r="AI26" s="432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18"/>
      <c r="AU26" s="418"/>
      <c r="AV26" s="418"/>
    </row>
    <row r="27" spans="1:58" s="416" customFormat="1" x14ac:dyDescent="0.2">
      <c r="A27" s="423" t="s">
        <v>23</v>
      </c>
      <c r="B27" s="440">
        <f t="shared" ca="1" si="4"/>
        <v>474</v>
      </c>
      <c r="C27" s="431"/>
      <c r="D27" s="443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84"/>
      <c r="AA27" s="431"/>
      <c r="AB27" s="431"/>
      <c r="AC27" s="431"/>
      <c r="AD27" s="431"/>
      <c r="AE27" s="431"/>
      <c r="AF27" s="431"/>
      <c r="AG27" s="431"/>
      <c r="AH27" s="432"/>
      <c r="AI27" s="432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18"/>
      <c r="AU27" s="418"/>
      <c r="AV27" s="418"/>
    </row>
    <row r="28" spans="1:58" s="416" customFormat="1" x14ac:dyDescent="0.2">
      <c r="A28" s="423" t="s">
        <v>24</v>
      </c>
      <c r="B28" s="440">
        <f t="shared" ca="1" si="4"/>
        <v>471</v>
      </c>
      <c r="C28" s="431"/>
      <c r="D28" s="443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2"/>
      <c r="AI28" s="432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18"/>
      <c r="AU28" s="418"/>
      <c r="AV28" s="418"/>
    </row>
    <row r="29" spans="1:58" s="416" customFormat="1" x14ac:dyDescent="0.2">
      <c r="A29" s="423" t="s">
        <v>17</v>
      </c>
      <c r="B29" s="440">
        <f t="shared" ca="1" si="4"/>
        <v>465</v>
      </c>
      <c r="C29" s="431"/>
      <c r="D29" s="443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2"/>
      <c r="AI29" s="432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18"/>
      <c r="AU29" s="418"/>
      <c r="AV29" s="418"/>
    </row>
    <row r="30" spans="1:58" s="416" customFormat="1" x14ac:dyDescent="0.2">
      <c r="A30" s="423" t="s">
        <v>185</v>
      </c>
      <c r="B30" s="440">
        <f ca="1">IF(ISNUMBER(OFFSET(INDIRECT($C$10),ROW()-11,COLUMN()-1,1,1)),OFFSET(INDIRECT($C$10),ROW()-11,COLUMN()-1,1,1),NA())</f>
        <v>459</v>
      </c>
      <c r="C30" s="431"/>
      <c r="D30" s="443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2"/>
      <c r="AI30" s="432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18"/>
      <c r="AU30" s="418"/>
      <c r="AV30" s="418"/>
    </row>
    <row r="31" spans="1:58" s="416" customFormat="1" x14ac:dyDescent="0.2">
      <c r="A31" s="419" t="s">
        <v>98</v>
      </c>
      <c r="B31" s="440"/>
      <c r="C31" s="431"/>
      <c r="D31" s="443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2"/>
      <c r="AI31" s="432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18"/>
      <c r="AU31" s="418"/>
      <c r="AV31" s="418"/>
    </row>
    <row r="32" spans="1:58" x14ac:dyDescent="0.2">
      <c r="A32" s="423" t="s">
        <v>20</v>
      </c>
      <c r="B32" s="440">
        <f t="shared" ref="B32:B38" ca="1" si="6">IF(ISNUMBER(OFFSET(INDIRECT($C$10),ROW()-11,COLUMN()-1,1,1)),OFFSET(INDIRECT($C$10),ROW()-11,COLUMN()-1,1,1),NA())</f>
        <v>3147550</v>
      </c>
    </row>
    <row r="33" spans="1:9" x14ac:dyDescent="0.2">
      <c r="A33" s="423" t="s">
        <v>21</v>
      </c>
      <c r="B33" s="440">
        <f t="shared" ca="1" si="6"/>
        <v>3155692</v>
      </c>
    </row>
    <row r="34" spans="1:9" x14ac:dyDescent="0.2">
      <c r="A34" s="423" t="s">
        <v>22</v>
      </c>
      <c r="B34" s="440">
        <f t="shared" ca="1" si="6"/>
        <v>3168721</v>
      </c>
    </row>
    <row r="35" spans="1:9" x14ac:dyDescent="0.2">
      <c r="A35" s="423" t="s">
        <v>23</v>
      </c>
      <c r="B35" s="440">
        <f t="shared" ca="1" si="6"/>
        <v>3185538</v>
      </c>
    </row>
    <row r="36" spans="1:9" x14ac:dyDescent="0.2">
      <c r="A36" s="423" t="s">
        <v>24</v>
      </c>
      <c r="B36" s="440">
        <f t="shared" ca="1" si="6"/>
        <v>3184260</v>
      </c>
    </row>
    <row r="37" spans="1:9" x14ac:dyDescent="0.2">
      <c r="A37" s="423" t="s">
        <v>17</v>
      </c>
      <c r="B37" s="440">
        <f t="shared" ca="1" si="6"/>
        <v>3165517</v>
      </c>
      <c r="I37" s="417"/>
    </row>
    <row r="38" spans="1:9" x14ac:dyDescent="0.2">
      <c r="A38" s="423" t="s">
        <v>185</v>
      </c>
      <c r="B38" s="440">
        <f t="shared" ca="1" si="6"/>
        <v>3201691</v>
      </c>
      <c r="C38" s="42"/>
      <c r="D38" s="42"/>
      <c r="E38" s="42"/>
      <c r="F38" s="42"/>
      <c r="G38" s="42"/>
      <c r="H38" s="42"/>
      <c r="I38" s="417"/>
    </row>
    <row r="39" spans="1:9" x14ac:dyDescent="0.2">
      <c r="A39" s="219" t="s">
        <v>92</v>
      </c>
      <c r="D39" s="405"/>
      <c r="I39" s="417"/>
    </row>
    <row r="40" spans="1:9" x14ac:dyDescent="0.2">
      <c r="B40" s="444">
        <v>2009</v>
      </c>
      <c r="C40" s="444">
        <v>2010</v>
      </c>
      <c r="D40" s="444">
        <v>2011</v>
      </c>
      <c r="E40" s="444">
        <v>2012</v>
      </c>
      <c r="F40" s="444">
        <v>2013</v>
      </c>
      <c r="G40" s="444">
        <v>2014</v>
      </c>
      <c r="H40" s="444">
        <v>2015</v>
      </c>
      <c r="I40" s="417"/>
    </row>
    <row r="41" spans="1:9" x14ac:dyDescent="0.2">
      <c r="A41" s="82" t="s">
        <v>87</v>
      </c>
      <c r="B41" s="424">
        <f t="shared" ref="B41:B48" ca="1" si="7">IF(ISNUMBER(OFFSET(INDIRECT($C$10),ROW()-11,COLUMN()-1,1,1)),OFFSET(INDIRECT($C$10),ROW()-11,COLUMN()-1,1,1),NA())</f>
        <v>167.5</v>
      </c>
      <c r="C41" s="424">
        <f t="shared" ref="C41:H48" ca="1" si="8">IF(ISNUMBER(OFFSET(INDIRECT($C$10),ROW()-11,COLUMN()-1,1,1)),OFFSET(INDIRECT($C$10),ROW()-11,COLUMN()-1,1,1),NA())</f>
        <v>167.5</v>
      </c>
      <c r="D41" s="424">
        <f t="shared" ca="1" si="8"/>
        <v>167.5</v>
      </c>
      <c r="E41" s="424">
        <f t="shared" ca="1" si="8"/>
        <v>262</v>
      </c>
      <c r="F41" s="424">
        <f t="shared" ca="1" si="8"/>
        <v>254</v>
      </c>
      <c r="G41" s="424">
        <f t="shared" ca="1" si="8"/>
        <v>59</v>
      </c>
      <c r="H41" s="424" t="e">
        <f t="shared" ca="1" si="8"/>
        <v>#N/A</v>
      </c>
      <c r="I41" s="417"/>
    </row>
    <row r="42" spans="1:9" x14ac:dyDescent="0.2">
      <c r="A42" s="82" t="s">
        <v>88</v>
      </c>
      <c r="B42" s="424">
        <f t="shared" ca="1" si="7"/>
        <v>36</v>
      </c>
      <c r="C42" s="424">
        <f t="shared" ca="1" si="8"/>
        <v>44</v>
      </c>
      <c r="D42" s="424">
        <f t="shared" ca="1" si="8"/>
        <v>44</v>
      </c>
      <c r="E42" s="424">
        <f t="shared" ca="1" si="8"/>
        <v>44</v>
      </c>
      <c r="F42" s="424">
        <f t="shared" ca="1" si="8"/>
        <v>44</v>
      </c>
      <c r="G42" s="424" t="e">
        <f t="shared" ca="1" si="8"/>
        <v>#N/A</v>
      </c>
      <c r="H42" s="424" t="e">
        <f t="shared" ca="1" si="8"/>
        <v>#N/A</v>
      </c>
      <c r="I42" s="417"/>
    </row>
    <row r="43" spans="1:9" x14ac:dyDescent="0.2">
      <c r="A43" s="82" t="s">
        <v>90</v>
      </c>
      <c r="B43" s="424" t="e">
        <f t="shared" ca="1" si="7"/>
        <v>#N/A</v>
      </c>
      <c r="C43" s="424" t="e">
        <f t="shared" ca="1" si="8"/>
        <v>#N/A</v>
      </c>
      <c r="D43" s="424" t="e">
        <f t="shared" ca="1" si="8"/>
        <v>#N/A</v>
      </c>
      <c r="E43" s="424" t="e">
        <f t="shared" ca="1" si="8"/>
        <v>#N/A</v>
      </c>
      <c r="F43" s="424" t="e">
        <f t="shared" ca="1" si="8"/>
        <v>#N/A</v>
      </c>
      <c r="G43" s="424">
        <f t="shared" ca="1" si="8"/>
        <v>157</v>
      </c>
      <c r="H43" s="424">
        <f t="shared" ca="1" si="8"/>
        <v>102</v>
      </c>
      <c r="I43" s="417"/>
    </row>
    <row r="44" spans="1:9" x14ac:dyDescent="0.2">
      <c r="A44" s="82" t="s">
        <v>119</v>
      </c>
      <c r="B44" s="424" t="e">
        <f t="shared" ca="1" si="7"/>
        <v>#N/A</v>
      </c>
      <c r="C44" s="424" t="e">
        <f t="shared" ca="1" si="8"/>
        <v>#N/A</v>
      </c>
      <c r="D44" s="424" t="e">
        <f t="shared" ca="1" si="8"/>
        <v>#N/A</v>
      </c>
      <c r="E44" s="424" t="e">
        <f t="shared" ca="1" si="8"/>
        <v>#N/A</v>
      </c>
      <c r="F44" s="424" t="e">
        <f t="shared" ca="1" si="8"/>
        <v>#N/A</v>
      </c>
      <c r="G44" s="424">
        <f t="shared" ca="1" si="8"/>
        <v>116</v>
      </c>
      <c r="H44" s="424" t="e">
        <f t="shared" ca="1" si="8"/>
        <v>#N/A</v>
      </c>
      <c r="I44" s="417"/>
    </row>
    <row r="45" spans="1:9" x14ac:dyDescent="0.2">
      <c r="A45" s="82" t="s">
        <v>120</v>
      </c>
      <c r="B45" s="424">
        <f t="shared" ca="1" si="7"/>
        <v>146.5</v>
      </c>
      <c r="C45" s="424">
        <f t="shared" ca="1" si="8"/>
        <v>91.5</v>
      </c>
      <c r="D45" s="424">
        <f t="shared" ca="1" si="8"/>
        <v>91.5</v>
      </c>
      <c r="E45" s="424">
        <f t="shared" ca="1" si="8"/>
        <v>33</v>
      </c>
      <c r="F45" s="424">
        <f t="shared" ca="1" si="8"/>
        <v>33</v>
      </c>
      <c r="G45" s="424">
        <f t="shared" ca="1" si="8"/>
        <v>33</v>
      </c>
      <c r="H45" s="424" t="e">
        <f t="shared" ca="1" si="8"/>
        <v>#N/A</v>
      </c>
      <c r="I45" s="417"/>
    </row>
    <row r="46" spans="1:9" x14ac:dyDescent="0.2">
      <c r="A46" s="83" t="s">
        <v>89</v>
      </c>
      <c r="B46" s="424" t="e">
        <f t="shared" ca="1" si="7"/>
        <v>#N/A</v>
      </c>
      <c r="C46" s="424" t="e">
        <f t="shared" ca="1" si="8"/>
        <v>#N/A</v>
      </c>
      <c r="D46" s="424" t="e">
        <f t="shared" ca="1" si="8"/>
        <v>#N/A</v>
      </c>
      <c r="E46" s="424" t="e">
        <f t="shared" ca="1" si="8"/>
        <v>#N/A</v>
      </c>
      <c r="F46" s="424" t="e">
        <f t="shared" ca="1" si="8"/>
        <v>#N/A</v>
      </c>
      <c r="G46" s="424" t="e">
        <f t="shared" ca="1" si="8"/>
        <v>#N/A</v>
      </c>
      <c r="H46" s="424">
        <f t="shared" ca="1" si="8"/>
        <v>18</v>
      </c>
    </row>
    <row r="47" spans="1:9" x14ac:dyDescent="0.2">
      <c r="A47" s="83" t="s">
        <v>186</v>
      </c>
      <c r="B47" s="424" t="e">
        <f t="shared" ca="1" si="7"/>
        <v>#N/A</v>
      </c>
      <c r="C47" s="424" t="e">
        <f t="shared" ca="1" si="8"/>
        <v>#N/A</v>
      </c>
      <c r="D47" s="424" t="e">
        <f t="shared" ca="1" si="8"/>
        <v>#N/A</v>
      </c>
      <c r="E47" s="424" t="e">
        <f t="shared" ca="1" si="8"/>
        <v>#N/A</v>
      </c>
      <c r="F47" s="424" t="e">
        <f t="shared" ca="1" si="8"/>
        <v>#N/A</v>
      </c>
      <c r="G47" s="424" t="e">
        <f t="shared" ca="1" si="8"/>
        <v>#N/A</v>
      </c>
      <c r="H47" s="424">
        <f t="shared" ca="1" si="8"/>
        <v>160</v>
      </c>
    </row>
    <row r="48" spans="1:9" x14ac:dyDescent="0.2">
      <c r="A48" s="82" t="s">
        <v>203</v>
      </c>
      <c r="B48" s="424">
        <f t="shared" ca="1" si="7"/>
        <v>1000</v>
      </c>
      <c r="C48" s="424">
        <f t="shared" ca="1" si="8"/>
        <v>1000</v>
      </c>
      <c r="D48" s="424">
        <f t="shared" ca="1" si="8"/>
        <v>1000</v>
      </c>
      <c r="E48" s="424">
        <f t="shared" ca="1" si="8"/>
        <v>1000</v>
      </c>
      <c r="F48" s="424">
        <f t="shared" ca="1" si="8"/>
        <v>1000</v>
      </c>
      <c r="G48" s="424">
        <f t="shared" ca="1" si="8"/>
        <v>969</v>
      </c>
      <c r="H48" s="424">
        <f t="shared" ca="1" si="8"/>
        <v>460</v>
      </c>
    </row>
    <row r="49" spans="1:10" x14ac:dyDescent="0.2">
      <c r="A49" s="82" t="s">
        <v>91</v>
      </c>
      <c r="B49" s="424">
        <f>'Register Data'!I191</f>
        <v>1000</v>
      </c>
      <c r="C49" s="424">
        <f>'Register Data'!J191</f>
        <v>1000</v>
      </c>
      <c r="D49" s="424">
        <f>'Register Data'!K191</f>
        <v>1000</v>
      </c>
      <c r="E49" s="424">
        <f>'Register Data'!L191</f>
        <v>1000</v>
      </c>
      <c r="F49" s="424">
        <f>'Register Data'!M191</f>
        <v>1000</v>
      </c>
      <c r="G49" s="424">
        <f>'Register Data'!N191</f>
        <v>969</v>
      </c>
      <c r="H49" s="424">
        <f>'Register Data'!O191</f>
        <v>669</v>
      </c>
    </row>
    <row r="50" spans="1:10" x14ac:dyDescent="0.2">
      <c r="D50" s="405"/>
    </row>
    <row r="51" spans="1:10" hidden="1" x14ac:dyDescent="0.2">
      <c r="A51" s="82" t="s">
        <v>87</v>
      </c>
      <c r="C51" s="444">
        <v>2010</v>
      </c>
      <c r="D51" s="444">
        <v>2011</v>
      </c>
      <c r="E51" s="444">
        <v>2012</v>
      </c>
      <c r="F51" s="444">
        <v>2013</v>
      </c>
      <c r="G51" s="444">
        <v>2014</v>
      </c>
      <c r="H51" s="444">
        <v>2015</v>
      </c>
    </row>
    <row r="52" spans="1:10" hidden="1" x14ac:dyDescent="0.2">
      <c r="A52" s="82" t="s">
        <v>88</v>
      </c>
      <c r="C52" s="424">
        <f t="shared" ref="C52:G55" ca="1" si="9">IF(ISNUMBER(OFFSET(INDIRECT($C$10),ROW()-11,COLUMN()-1,1,1)),OFFSET(INDIRECT($C$10),ROW()-11,COLUMN()-1,1,1),NA())</f>
        <v>1156.3308343887329</v>
      </c>
      <c r="D52" s="424">
        <f t="shared" ca="1" si="9"/>
        <v>1160.3618750572205</v>
      </c>
      <c r="E52" s="424">
        <f t="shared" ca="1" si="9"/>
        <v>1807.04592</v>
      </c>
      <c r="F52" s="424">
        <f t="shared" ca="1" si="9"/>
        <v>1778</v>
      </c>
      <c r="G52" s="424">
        <f t="shared" ca="1" si="9"/>
        <v>413</v>
      </c>
      <c r="H52" s="425"/>
    </row>
    <row r="53" spans="1:10" hidden="1" x14ac:dyDescent="0.2">
      <c r="A53" s="82" t="s">
        <v>90</v>
      </c>
      <c r="C53" s="424">
        <f t="shared" ca="1" si="9"/>
        <v>302.37157511711121</v>
      </c>
      <c r="D53" s="424">
        <f t="shared" ca="1" si="9"/>
        <v>308</v>
      </c>
      <c r="E53" s="424">
        <f t="shared" ca="1" si="9"/>
        <v>307.09127999999998</v>
      </c>
      <c r="F53" s="424">
        <f t="shared" ca="1" si="9"/>
        <v>307.35192312200002</v>
      </c>
      <c r="G53" s="424" t="e">
        <f t="shared" ca="1" si="9"/>
        <v>#N/A</v>
      </c>
    </row>
    <row r="54" spans="1:10" hidden="1" x14ac:dyDescent="0.2">
      <c r="A54" s="82" t="s">
        <v>119</v>
      </c>
      <c r="C54" s="424" t="e">
        <f t="shared" ca="1" si="9"/>
        <v>#N/A</v>
      </c>
      <c r="D54" s="424" t="e">
        <f t="shared" ca="1" si="9"/>
        <v>#N/A</v>
      </c>
      <c r="E54" s="424" t="e">
        <f t="shared" ca="1" si="9"/>
        <v>#N/A</v>
      </c>
      <c r="F54" s="424" t="e">
        <f t="shared" ca="1" si="9"/>
        <v>#N/A</v>
      </c>
      <c r="G54" s="424">
        <f t="shared" ca="1" si="9"/>
        <v>405.65407429688372</v>
      </c>
    </row>
    <row r="55" spans="1:10" hidden="1" x14ac:dyDescent="0.2">
      <c r="A55" s="82" t="s">
        <v>120</v>
      </c>
      <c r="C55" s="424" t="e">
        <f t="shared" ca="1" si="9"/>
        <v>#N/A</v>
      </c>
      <c r="D55" s="424" t="e">
        <f t="shared" ca="1" si="9"/>
        <v>#N/A</v>
      </c>
      <c r="E55" s="424" t="e">
        <f t="shared" ca="1" si="9"/>
        <v>#N/A</v>
      </c>
      <c r="F55" s="424" t="e">
        <f t="shared" ca="1" si="9"/>
        <v>#N/A</v>
      </c>
      <c r="G55" s="424">
        <f t="shared" ca="1" si="9"/>
        <v>405.65407429688372</v>
      </c>
    </row>
    <row r="56" spans="1:10" hidden="1" x14ac:dyDescent="0.2">
      <c r="A56" s="83" t="s">
        <v>89</v>
      </c>
      <c r="C56" s="424">
        <f t="shared" ref="C56:G56" ca="1" si="10">IF(ISNUMBER(OFFSET(INDIRECT($C$10),ROW()-11,COLUMN()-1,1,1)),OFFSET(INDIRECT($C$10),ROW()-11,COLUMN()-1,1,1),NA())</f>
        <v>554.5342845916748</v>
      </c>
      <c r="D56" s="424">
        <f t="shared" ca="1" si="10"/>
        <v>531.60535001754761</v>
      </c>
      <c r="E56" s="424">
        <f t="shared" ca="1" si="10"/>
        <v>231</v>
      </c>
      <c r="F56" s="424">
        <f t="shared" ca="1" si="10"/>
        <v>231</v>
      </c>
      <c r="G56" s="424">
        <f t="shared" ca="1" si="10"/>
        <v>231</v>
      </c>
    </row>
    <row r="57" spans="1:10" hidden="1" x14ac:dyDescent="0.2">
      <c r="A57" s="83" t="s">
        <v>186</v>
      </c>
      <c r="C57" s="424"/>
      <c r="D57" s="424"/>
      <c r="E57" s="424"/>
      <c r="F57" s="424"/>
      <c r="G57" s="424"/>
    </row>
    <row r="58" spans="1:10" hidden="1" x14ac:dyDescent="0.2">
      <c r="A58" s="82" t="s">
        <v>203</v>
      </c>
      <c r="C58" s="424"/>
      <c r="D58" s="424"/>
      <c r="E58" s="424"/>
      <c r="F58" s="424"/>
      <c r="G58" s="424"/>
    </row>
    <row r="59" spans="1:10" hidden="1" x14ac:dyDescent="0.2">
      <c r="A59" s="82" t="s">
        <v>91</v>
      </c>
      <c r="C59" s="424"/>
      <c r="D59" s="424"/>
      <c r="E59" s="424"/>
      <c r="F59" s="424"/>
      <c r="G59" s="424"/>
    </row>
    <row r="60" spans="1:10" x14ac:dyDescent="0.2">
      <c r="A60" s="82"/>
      <c r="B60" s="259" t="s">
        <v>158</v>
      </c>
      <c r="C60" s="259" t="s">
        <v>87</v>
      </c>
      <c r="D60" s="259" t="s">
        <v>160</v>
      </c>
      <c r="E60" s="259" t="s">
        <v>161</v>
      </c>
      <c r="F60" s="259" t="s">
        <v>117</v>
      </c>
      <c r="G60" s="259" t="s">
        <v>162</v>
      </c>
      <c r="H60" s="259" t="s">
        <v>170</v>
      </c>
      <c r="I60" s="259" t="s">
        <v>186</v>
      </c>
      <c r="J60" s="95" t="s">
        <v>206</v>
      </c>
    </row>
    <row r="61" spans="1:10" x14ac:dyDescent="0.2">
      <c r="A61" s="404">
        <v>2009</v>
      </c>
      <c r="B61" s="424">
        <f ca="1">IF(ISNUMBER(OFFSET(INDIRECT($C$10),ROW()-11,COLUMN()-1,1,1)),OFFSET(INDIRECT($C$10),ROW()-11,COLUMN()-1,1,1),NA())</f>
        <v>464666.66345999995</v>
      </c>
      <c r="C61" s="424">
        <f t="shared" ref="B61:J67" ca="1" si="11">IF(ISNUMBER(OFFSET(INDIRECT($C$10),ROW()-11,COLUMN()-1,1,1)),OFFSET(INDIRECT($C$10),ROW()-11,COLUMN()-1,1,1),NA())</f>
        <v>310699.54372000007</v>
      </c>
      <c r="D61" s="424">
        <f t="shared" ca="1" si="11"/>
        <v>0</v>
      </c>
      <c r="E61" s="424">
        <f t="shared" ca="1" si="11"/>
        <v>17193.715550000001</v>
      </c>
      <c r="F61" s="424">
        <f t="shared" ca="1" si="11"/>
        <v>0</v>
      </c>
      <c r="G61" s="424">
        <f t="shared" ca="1" si="11"/>
        <v>58781.862899999993</v>
      </c>
      <c r="H61" s="424">
        <f t="shared" ca="1" si="11"/>
        <v>77991.541289999994</v>
      </c>
      <c r="I61" s="424">
        <f t="shared" ca="1" si="11"/>
        <v>0</v>
      </c>
      <c r="J61" s="424">
        <f t="shared" ca="1" si="11"/>
        <v>0</v>
      </c>
    </row>
    <row r="62" spans="1:10" x14ac:dyDescent="0.2">
      <c r="A62" s="426">
        <v>2010</v>
      </c>
      <c r="B62" s="424">
        <f t="shared" ca="1" si="11"/>
        <v>461686.19304095674</v>
      </c>
      <c r="C62" s="424">
        <f t="shared" ca="1" si="11"/>
        <v>327377.98062467203</v>
      </c>
      <c r="D62" s="424">
        <f t="shared" ca="1" si="11"/>
        <v>0</v>
      </c>
      <c r="E62" s="424">
        <f t="shared" ca="1" si="11"/>
        <v>20602.928735249676</v>
      </c>
      <c r="F62" s="424">
        <f t="shared" ca="1" si="11"/>
        <v>0</v>
      </c>
      <c r="G62" s="424">
        <f t="shared" ca="1" si="11"/>
        <v>35572.684848427773</v>
      </c>
      <c r="H62" s="424">
        <f t="shared" ca="1" si="11"/>
        <v>78132.598832607269</v>
      </c>
      <c r="I62" s="424">
        <f t="shared" ca="1" si="11"/>
        <v>0</v>
      </c>
      <c r="J62" s="424">
        <f t="shared" ca="1" si="11"/>
        <v>0</v>
      </c>
    </row>
    <row r="63" spans="1:10" x14ac:dyDescent="0.2">
      <c r="A63" s="209">
        <v>2011</v>
      </c>
      <c r="B63" s="424">
        <f t="shared" ca="1" si="11"/>
        <v>461578.87567503599</v>
      </c>
      <c r="C63" s="424">
        <f t="shared" ca="1" si="11"/>
        <v>327684.23007076979</v>
      </c>
      <c r="D63" s="424">
        <f t="shared" ca="1" si="11"/>
        <v>0</v>
      </c>
      <c r="E63" s="424">
        <f t="shared" ca="1" si="11"/>
        <v>20752.984420000001</v>
      </c>
      <c r="F63" s="424">
        <f t="shared" ca="1" si="11"/>
        <v>0</v>
      </c>
      <c r="G63" s="424">
        <f t="shared" ca="1" si="11"/>
        <v>35032.571707203984</v>
      </c>
      <c r="H63" s="424">
        <f t="shared" ca="1" si="11"/>
        <v>78109.089477062225</v>
      </c>
      <c r="I63" s="424">
        <f t="shared" ca="1" si="11"/>
        <v>0</v>
      </c>
      <c r="J63" s="424">
        <f t="shared" ca="1" si="11"/>
        <v>0</v>
      </c>
    </row>
    <row r="64" spans="1:10" x14ac:dyDescent="0.2">
      <c r="A64" s="209">
        <v>2012</v>
      </c>
      <c r="B64" s="424">
        <f t="shared" ca="1" si="11"/>
        <v>462383.56455065467</v>
      </c>
      <c r="C64" s="424">
        <f t="shared" ca="1" si="11"/>
        <v>306506.97051000001</v>
      </c>
      <c r="D64" s="424">
        <f t="shared" ca="1" si="11"/>
        <v>0</v>
      </c>
      <c r="E64" s="424">
        <f t="shared" ca="1" si="11"/>
        <v>20241.324000000001</v>
      </c>
      <c r="F64" s="424">
        <f t="shared" ca="1" si="11"/>
        <v>0</v>
      </c>
      <c r="G64" s="424">
        <f t="shared" ca="1" si="11"/>
        <v>15543</v>
      </c>
      <c r="H64" s="424">
        <f t="shared" ca="1" si="11"/>
        <v>120092.27004065471</v>
      </c>
      <c r="I64" s="424">
        <f t="shared" ca="1" si="11"/>
        <v>0</v>
      </c>
      <c r="J64" s="424">
        <f t="shared" ca="1" si="11"/>
        <v>0</v>
      </c>
    </row>
    <row r="65" spans="1:11" x14ac:dyDescent="0.2">
      <c r="A65" s="209">
        <v>2013</v>
      </c>
      <c r="B65" s="424">
        <f t="shared" ca="1" si="11"/>
        <v>456768.86874362704</v>
      </c>
      <c r="C65" s="424">
        <f t="shared" ca="1" si="11"/>
        <v>304782.97268859699</v>
      </c>
      <c r="D65" s="424">
        <f t="shared" ca="1" si="11"/>
        <v>0</v>
      </c>
      <c r="E65" s="424">
        <f t="shared" ca="1" si="11"/>
        <v>20112.89605503</v>
      </c>
      <c r="F65" s="424">
        <f t="shared" ca="1" si="11"/>
        <v>0</v>
      </c>
      <c r="G65" s="424">
        <f t="shared" ca="1" si="11"/>
        <v>15444</v>
      </c>
      <c r="H65" s="424">
        <f t="shared" ca="1" si="11"/>
        <v>116429</v>
      </c>
      <c r="I65" s="424">
        <f t="shared" ca="1" si="11"/>
        <v>0</v>
      </c>
      <c r="J65" s="424">
        <f t="shared" ca="1" si="11"/>
        <v>0</v>
      </c>
    </row>
    <row r="66" spans="1:11" x14ac:dyDescent="0.2">
      <c r="A66" s="209">
        <v>2014</v>
      </c>
      <c r="B66" s="424">
        <f ca="1">IF(ISNUMBER(OFFSET(INDIRECT($C$10),ROW()-11,COLUMN()-1,1,1)),OFFSET(INDIRECT($C$10),ROW()-11,COLUMN()-1,1,1),NA())</f>
        <v>431922.88250298274</v>
      </c>
      <c r="C66" s="424">
        <f t="shared" ca="1" si="11"/>
        <v>268544.29604165111</v>
      </c>
      <c r="D66" s="424">
        <f t="shared" ca="1" si="11"/>
        <v>70424.086461331579</v>
      </c>
      <c r="E66" s="424">
        <f t="shared" ca="1" si="11"/>
        <v>0</v>
      </c>
      <c r="F66" s="424">
        <f t="shared" ca="1" si="11"/>
        <v>50974.5</v>
      </c>
      <c r="G66" s="424">
        <f t="shared" ca="1" si="11"/>
        <v>15114</v>
      </c>
      <c r="H66" s="424">
        <f t="shared" ca="1" si="11"/>
        <v>26866</v>
      </c>
      <c r="I66" s="424">
        <f t="shared" ca="1" si="11"/>
        <v>0</v>
      </c>
      <c r="J66" s="424">
        <f t="shared" ca="1" si="11"/>
        <v>0</v>
      </c>
      <c r="K66" s="425"/>
    </row>
    <row r="67" spans="1:11" x14ac:dyDescent="0.2">
      <c r="A67" s="209">
        <v>2015</v>
      </c>
      <c r="B67" s="424">
        <f ca="1">IF(ISNUMBER(OFFSET(INDIRECT($C$10),ROW()-11,COLUMN()-1,1,1)),OFFSET(INDIRECT($C$10),ROW()-11,COLUMN()-1,1,1),NA())</f>
        <v>297895.6337529372</v>
      </c>
      <c r="C67" s="424">
        <f t="shared" ca="1" si="11"/>
        <v>172635.9053097392</v>
      </c>
      <c r="D67" s="424">
        <f t="shared" ca="1" si="11"/>
        <v>45186.728443197964</v>
      </c>
      <c r="E67" s="424">
        <f t="shared" ca="1" si="11"/>
        <v>0</v>
      </c>
      <c r="F67" s="424">
        <f t="shared" ca="1" si="11"/>
        <v>0</v>
      </c>
      <c r="G67" s="424">
        <f t="shared" ca="1" si="11"/>
        <v>0</v>
      </c>
      <c r="H67" s="424">
        <f t="shared" ca="1" si="11"/>
        <v>0</v>
      </c>
      <c r="I67" s="424">
        <f t="shared" ca="1" si="11"/>
        <v>8118</v>
      </c>
      <c r="J67" s="424">
        <f t="shared" ca="1" si="11"/>
        <v>71955</v>
      </c>
      <c r="K67" s="425"/>
    </row>
    <row r="68" spans="1:11" x14ac:dyDescent="0.2">
      <c r="A68" s="209"/>
      <c r="B68" s="424"/>
      <c r="C68" s="424"/>
      <c r="D68" s="424"/>
      <c r="E68" s="424"/>
      <c r="F68" s="424"/>
      <c r="G68" s="424"/>
      <c r="H68" s="424"/>
      <c r="I68" s="424"/>
      <c r="J68" s="424"/>
    </row>
    <row r="69" spans="1:11" x14ac:dyDescent="0.2">
      <c r="A69" s="209"/>
      <c r="B69" s="424"/>
      <c r="C69" s="424"/>
      <c r="D69" s="424"/>
      <c r="E69" s="424"/>
      <c r="F69" s="424"/>
      <c r="G69" s="424"/>
      <c r="H69" s="424"/>
      <c r="I69" s="424"/>
      <c r="J69" s="424"/>
    </row>
    <row r="70" spans="1:11" x14ac:dyDescent="0.2">
      <c r="B70" s="424"/>
    </row>
    <row r="71" spans="1:11" x14ac:dyDescent="0.2">
      <c r="B71" s="424"/>
    </row>
    <row r="72" spans="1:11" x14ac:dyDescent="0.2">
      <c r="B72" s="424"/>
    </row>
    <row r="73" spans="1:11" x14ac:dyDescent="0.2">
      <c r="B73" s="424"/>
    </row>
    <row r="74" spans="1:11" x14ac:dyDescent="0.2">
      <c r="B74" s="424"/>
    </row>
    <row r="75" spans="1:11" x14ac:dyDescent="0.2">
      <c r="B75" s="424"/>
    </row>
    <row r="76" spans="1:11" x14ac:dyDescent="0.2">
      <c r="B76" s="424"/>
    </row>
    <row r="77" spans="1:11" x14ac:dyDescent="0.2">
      <c r="B77" s="424"/>
    </row>
    <row r="78" spans="1:11" x14ac:dyDescent="0.2">
      <c r="B78" s="424"/>
    </row>
    <row r="79" spans="1:11" x14ac:dyDescent="0.2">
      <c r="B79" s="424"/>
    </row>
    <row r="80" spans="1:11" x14ac:dyDescent="0.2">
      <c r="B80" s="424"/>
    </row>
  </sheetData>
  <mergeCells count="1">
    <mergeCell ref="BD10:BD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P57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5" customHeight="1" x14ac:dyDescent="0.2"/>
  <cols>
    <col min="1" max="1" width="36.5" style="100" customWidth="1"/>
    <col min="2" max="14" width="16.75" style="223" customWidth="1"/>
    <col min="15" max="15" width="30.75" style="223" customWidth="1"/>
    <col min="16" max="17" width="16.75" style="223" customWidth="1"/>
    <col min="18" max="19" width="9" style="100" customWidth="1"/>
    <col min="20" max="20" width="8.875" style="100" customWidth="1"/>
    <col min="21" max="24" width="9" style="100" customWidth="1"/>
    <col min="25" max="25" width="9" style="100"/>
    <col min="26" max="26" width="9" style="100" customWidth="1"/>
    <col min="27" max="31" width="9" style="100"/>
    <col min="32" max="36" width="9" style="222"/>
    <col min="37" max="37" width="9" style="100"/>
    <col min="38" max="52" width="9" style="222"/>
    <col min="53" max="16384" width="9" style="100"/>
  </cols>
  <sheetData>
    <row r="1" spans="1:68" s="222" customFormat="1" ht="45" customHeight="1" x14ac:dyDescent="0.2">
      <c r="A1" s="210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125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89"/>
      <c r="AG1" s="89"/>
      <c r="AH1" s="89"/>
      <c r="AI1" s="89"/>
      <c r="AJ1" s="89"/>
      <c r="AK1" s="93"/>
      <c r="AL1" s="89"/>
      <c r="AM1" s="89"/>
      <c r="AN1" s="89"/>
      <c r="AO1" s="89"/>
      <c r="AP1" s="89"/>
      <c r="AQ1" s="211"/>
      <c r="AR1" s="211"/>
      <c r="AS1" s="89"/>
      <c r="AT1" s="89"/>
      <c r="AU1" s="89"/>
      <c r="AV1" s="89"/>
      <c r="AW1" s="89"/>
      <c r="AX1" s="89"/>
      <c r="AY1" s="89"/>
      <c r="AZ1" s="89"/>
      <c r="BA1" s="93"/>
      <c r="BB1" s="89"/>
      <c r="BC1" s="89"/>
      <c r="BD1" s="89"/>
      <c r="BE1" s="89"/>
      <c r="BF1" s="93"/>
      <c r="BG1" s="211"/>
      <c r="BH1" s="211"/>
      <c r="BI1" s="211"/>
      <c r="BJ1" s="211"/>
      <c r="BK1" s="211"/>
      <c r="BL1" s="211"/>
      <c r="BM1" s="211"/>
      <c r="BN1" s="211"/>
      <c r="BO1" s="211"/>
      <c r="BP1" s="211"/>
    </row>
    <row r="2" spans="1:68" ht="15" customHeight="1" x14ac:dyDescent="0.2">
      <c r="A2" s="91" t="s">
        <v>18</v>
      </c>
      <c r="B2" s="116">
        <f>ABMU!B2+AneurinB!B2+BCU!B2+CaV!B2+CwmT!B2+HywelD!B2+Powys!B2</f>
        <v>50193</v>
      </c>
      <c r="C2" s="116">
        <f>ABMU!C2+AneurinB!C2+BCU!C2+CaV!C2+CwmT!C2+HywelD!C2+Powys!C2</f>
        <v>203636</v>
      </c>
      <c r="D2" s="116">
        <f>ABMU!D2+AneurinB!D2+BCU!D2+CaV!D2+CwmT!D2+HywelD!D2+Powys!D2</f>
        <v>444676</v>
      </c>
      <c r="E2" s="116">
        <f>ABMU!E2+AneurinB!E2+BCU!E2+CaV!E2+CwmT!E2+HywelD!E2+Powys!E2</f>
        <v>133607</v>
      </c>
      <c r="F2" s="116">
        <f>ABMU!F2+AneurinB!F2+BCU!F2+CaV!F2+CwmT!F2+HywelD!F2+Powys!F2</f>
        <v>60442</v>
      </c>
      <c r="G2" s="116">
        <f>ABMU!G2+AneurinB!G2+BCU!G2+CaV!G2+CwmT!G2+HywelD!G2+Powys!G2</f>
        <v>13234</v>
      </c>
      <c r="H2" s="116">
        <f>ABMU!H2+AneurinB!H2+BCU!H2+CaV!H2+CwmT!H2+HywelD!H2+Powys!H2</f>
        <v>131119</v>
      </c>
      <c r="I2" s="116">
        <f>ABMU!I2+AneurinB!I2+BCU!I2+CaV!I2+CwmT!I2+HywelD!I2+Powys!I2</f>
        <v>22816</v>
      </c>
      <c r="J2" s="116">
        <f>ABMU!J2+AneurinB!J2+BCU!J2+CaV!J2+CwmT!J2+HywelD!J2+Powys!J2</f>
        <v>30563</v>
      </c>
      <c r="K2" s="116">
        <f>ABMU!K2+AneurinB!K2+BCU!K2+CaV!K2+CwmT!K2+HywelD!K2+Powys!K2</f>
        <v>15799</v>
      </c>
      <c r="L2" s="116">
        <f>ABMU!L2+AneurinB!L2+BCU!L2+CaV!L2+CwmT!L2+HywelD!L2+Powys!L2</f>
        <v>22551</v>
      </c>
      <c r="M2" s="116">
        <f>ABMU!M2+AneurinB!M2+BCU!M2+CaV!M2+CwmT!M2+HywelD!M2+Powys!M2</f>
        <v>300480</v>
      </c>
      <c r="N2" s="116">
        <f>ABMU!N2+AneurinB!N2+BCU!N2+CaV!N2+CwmT!N2+HywelD!N2+Powys!N2</f>
        <v>3206</v>
      </c>
      <c r="O2" s="116">
        <f>ABMU!O2+AneurinB!O2+BCU!O2+CaV!O2+CwmT!O2+HywelD!O2+Powys!O2</f>
        <v>0</v>
      </c>
      <c r="P2" s="116">
        <f>ABMU!P2+AneurinB!P2+BCU!P2+CaV!P2+CwmT!P2+HywelD!P2+Powys!P2</f>
        <v>695939</v>
      </c>
      <c r="Q2" s="116">
        <f>ABMU!Q2+AneurinB!Q2+BCU!Q2+CaV!Q2+CwmT!Q2+HywelD!Q2+Powys!Q2</f>
        <v>61448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93"/>
      <c r="AG2" s="93"/>
      <c r="AH2" s="93"/>
      <c r="AI2" s="93"/>
      <c r="AJ2" s="93"/>
      <c r="AK2" s="8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83"/>
      <c r="BB2" s="162"/>
      <c r="BC2" s="162"/>
      <c r="BD2" s="162"/>
      <c r="BE2" s="162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</row>
    <row r="3" spans="1:68" ht="15" customHeight="1" x14ac:dyDescent="0.2">
      <c r="A3" s="91" t="s">
        <v>19</v>
      </c>
      <c r="B3" s="116">
        <f>ABMU!B3+AneurinB!B3+BCU!B3+CaV!B3+CwmT!B3+HywelD!B3+Powys!B3</f>
        <v>50138</v>
      </c>
      <c r="C3" s="116">
        <f>ABMU!C3+AneurinB!C3+BCU!C3+CaV!C3+CwmT!C3+HywelD!C3+Powys!C3</f>
        <v>201862</v>
      </c>
      <c r="D3" s="116">
        <f>ABMU!D3+AneurinB!D3+BCU!D3+CaV!D3+CwmT!D3+HywelD!D3+Powys!D3</f>
        <v>456599</v>
      </c>
      <c r="E3" s="116">
        <f>ABMU!E3+AneurinB!E3+BCU!E3+CaV!E3+CwmT!E3+HywelD!E3+Powys!E3</f>
        <v>132099</v>
      </c>
      <c r="F3" s="116">
        <f>ABMU!F3+AneurinB!F3+BCU!F3+CaV!F3+CwmT!F3+HywelD!F3+Powys!F3</f>
        <v>60915</v>
      </c>
      <c r="G3" s="116">
        <f>ABMU!G3+AneurinB!G3+BCU!G3+CaV!G3+CwmT!G3+HywelD!G3+Powys!G3</f>
        <v>13756</v>
      </c>
      <c r="H3" s="116">
        <f>ABMU!H3+AneurinB!H3+BCU!H3+CaV!H3+CwmT!H3+HywelD!H3+Powys!H3</f>
        <v>138988</v>
      </c>
      <c r="I3" s="116">
        <f>ABMU!I3+AneurinB!I3+BCU!I3+CaV!I3+CwmT!I3+HywelD!I3+Powys!I3</f>
        <v>22795</v>
      </c>
      <c r="J3" s="116">
        <f>ABMU!J3+AneurinB!J3+BCU!J3+CaV!J3+CwmT!J3+HywelD!J3+Powys!J3</f>
        <v>29503</v>
      </c>
      <c r="K3" s="116">
        <f>ABMU!K3+AneurinB!K3+BCU!K3+CaV!K3+CwmT!K3+HywelD!K3+Powys!K3</f>
        <v>15561</v>
      </c>
      <c r="L3" s="116">
        <f>ABMU!L3+AneurinB!L3+BCU!L3+CaV!L3+CwmT!L3+HywelD!L3+Powys!L3</f>
        <v>23356</v>
      </c>
      <c r="M3" s="116">
        <f>ABMU!M3+AneurinB!M3+BCU!M3+CaV!M3+CwmT!M3+HywelD!M3+Powys!M3</f>
        <v>300481</v>
      </c>
      <c r="N3" s="116">
        <f>ABMU!N3+AneurinB!N3+BCU!N3+CaV!N3+CwmT!N3+HywelD!N3+Powys!N3</f>
        <v>3577</v>
      </c>
      <c r="O3" s="116">
        <f>ABMU!O3+AneurinB!O3+BCU!O3+CaV!O3+CwmT!O3+HywelD!O3+Powys!O3</f>
        <v>0</v>
      </c>
      <c r="P3" s="116">
        <f>ABMU!P3+AneurinB!P3+BCU!P3+CaV!P3+CwmT!P3+HywelD!P3+Powys!P3</f>
        <v>750767</v>
      </c>
      <c r="Q3" s="116">
        <f>ABMU!Q3+AneurinB!Q3+BCU!Q3+CaV!Q3+CwmT!Q3+HywelD!Q3+Powys!Q3</f>
        <v>62264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93"/>
      <c r="AG3" s="93"/>
      <c r="AH3" s="93"/>
      <c r="AI3" s="93"/>
      <c r="AJ3" s="93"/>
      <c r="AK3" s="8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83"/>
      <c r="BB3" s="162"/>
      <c r="BC3" s="162"/>
      <c r="BD3" s="162"/>
      <c r="BE3" s="162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</row>
    <row r="4" spans="1:68" ht="15" customHeight="1" x14ac:dyDescent="0.2">
      <c r="A4" s="91" t="s">
        <v>20</v>
      </c>
      <c r="B4" s="116">
        <f>ABMU!B4+AneurinB!B4+BCU!B4+CaV!B4+CwmT!B4+HywelD!B4+Powys!B4</f>
        <v>51963</v>
      </c>
      <c r="C4" s="116">
        <f>ABMU!C4+AneurinB!C4+BCU!C4+CaV!C4+CwmT!C4+HywelD!C4+Powys!C4</f>
        <v>207513</v>
      </c>
      <c r="D4" s="116">
        <f>ABMU!D4+AneurinB!D4+BCU!D4+CaV!D4+CwmT!D4+HywelD!D4+Powys!D4</f>
        <v>469518</v>
      </c>
      <c r="E4" s="116">
        <f>ABMU!E4+AneurinB!E4+BCU!E4+CaV!E4+CwmT!E4+HywelD!E4+Powys!E4</f>
        <v>130725</v>
      </c>
      <c r="F4" s="116">
        <f>ABMU!F4+AneurinB!F4+BCU!F4+CaV!F4+CwmT!F4+HywelD!F4+Powys!F4</f>
        <v>61851</v>
      </c>
      <c r="G4" s="116">
        <f>ABMU!G4+AneurinB!G4+BCU!G4+CaV!G4+CwmT!G4+HywelD!G4+Powys!G4</f>
        <v>14636</v>
      </c>
      <c r="H4" s="116">
        <f>ABMU!H4+AneurinB!H4+BCU!H4+CaV!H4+CwmT!H4+HywelD!H4+Powys!H4</f>
        <v>146173</v>
      </c>
      <c r="I4" s="116">
        <f>ABMU!I4+AneurinB!I4+BCU!I4+CaV!I4+CwmT!I4+HywelD!I4+Powys!I4</f>
        <v>22842</v>
      </c>
      <c r="J4" s="116">
        <f>ABMU!J4+AneurinB!J4+BCU!J4+CaV!J4+CwmT!J4+HywelD!J4+Powys!J4</f>
        <v>28932</v>
      </c>
      <c r="K4" s="116">
        <f>ABMU!K4+AneurinB!K4+BCU!K4+CaV!K4+CwmT!K4+HywelD!K4+Powys!K4</f>
        <v>15730</v>
      </c>
      <c r="L4" s="116">
        <f>ABMU!L4+AneurinB!L4+BCU!L4+CaV!L4+CwmT!L4+HywelD!L4+Powys!L4</f>
        <v>24067</v>
      </c>
      <c r="M4" s="116">
        <f>ABMU!M4+AneurinB!M4+BCU!M4+CaV!M4+CwmT!M4+HywelD!M4+Powys!M4</f>
        <v>305923</v>
      </c>
      <c r="N4" s="116">
        <f>ABMU!N4+AneurinB!N4+BCU!N4+CaV!N4+CwmT!N4+HywelD!N4+Powys!N4</f>
        <v>2810</v>
      </c>
      <c r="O4" s="116">
        <f>ABMU!O4+AneurinB!O4+BCU!O4+CaV!O4+CwmT!O4+HywelD!O4+Powys!O4</f>
        <v>0</v>
      </c>
      <c r="P4" s="116">
        <f>ABMU!P4+AneurinB!P4+BCU!P4+CaV!P4+CwmT!P4+HywelD!P4+Powys!P4</f>
        <v>793154</v>
      </c>
      <c r="Q4" s="116">
        <f>ABMU!Q4+AneurinB!Q4+BCU!Q4+CaV!Q4+CwmT!Q4+HywelD!Q4+Powys!Q4</f>
        <v>63256</v>
      </c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93"/>
      <c r="AG4" s="93"/>
      <c r="AH4" s="93"/>
      <c r="AI4" s="93"/>
      <c r="AJ4" s="93"/>
      <c r="AK4" s="8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83"/>
      <c r="BB4" s="162"/>
      <c r="BC4" s="162"/>
      <c r="BD4" s="162"/>
      <c r="BE4" s="162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</row>
    <row r="5" spans="1:68" ht="15" customHeight="1" x14ac:dyDescent="0.2">
      <c r="A5" s="91" t="s">
        <v>21</v>
      </c>
      <c r="B5" s="116">
        <f>ABMU!B5+AneurinB!B5+BCU!B5+CaV!B5+CwmT!B5+HywelD!B5+Powys!B5</f>
        <v>53403</v>
      </c>
      <c r="C5" s="116">
        <f>ABMU!C5+AneurinB!C5+BCU!C5+CaV!C5+CwmT!C5+HywelD!C5+Powys!C5</f>
        <v>210952</v>
      </c>
      <c r="D5" s="116">
        <f>ABMU!D5+AneurinB!D5+BCU!D5+CaV!D5+CwmT!D5+HywelD!D5+Powys!D5</f>
        <v>478067</v>
      </c>
      <c r="E5" s="116">
        <f>ABMU!E5+AneurinB!E5+BCU!E5+CaV!E5+CwmT!E5+HywelD!E5+Powys!E5</f>
        <v>129223</v>
      </c>
      <c r="F5" s="116">
        <f>ABMU!F5+AneurinB!F5+BCU!F5+CaV!F5+CwmT!F5+HywelD!F5+Powys!F5</f>
        <v>62744</v>
      </c>
      <c r="G5" s="116">
        <f>ABMU!G5+AneurinB!G5+BCU!G5+CaV!G5+CwmT!G5+HywelD!G5+Powys!G5</f>
        <v>15389</v>
      </c>
      <c r="H5" s="116">
        <f>ABMU!H5+AneurinB!H5+BCU!H5+CaV!H5+CwmT!H5+HywelD!H5+Powys!H5</f>
        <v>153175</v>
      </c>
      <c r="I5" s="116">
        <f>ABMU!I5+AneurinB!I5+BCU!I5+CaV!I5+CwmT!I5+HywelD!I5+Powys!I5</f>
        <v>22885</v>
      </c>
      <c r="J5" s="116">
        <f>ABMU!J5+AneurinB!J5+BCU!J5+CaV!J5+CwmT!J5+HywelD!J5+Powys!J5</f>
        <v>28549</v>
      </c>
      <c r="K5" s="116">
        <f>ABMU!K5+AneurinB!K5+BCU!K5+CaV!K5+CwmT!K5+HywelD!K5+Powys!K5</f>
        <v>15920</v>
      </c>
      <c r="L5" s="116">
        <f>ABMU!L5+AneurinB!L5+BCU!L5+CaV!L5+CwmT!L5+HywelD!L5+Powys!L5</f>
        <v>25069</v>
      </c>
      <c r="M5" s="116">
        <f>ABMU!M5+AneurinB!M5+BCU!M5+CaV!M5+CwmT!M5+HywelD!M5+Powys!M5</f>
        <v>318606</v>
      </c>
      <c r="N5" s="116">
        <f>ABMU!N5+AneurinB!N5+BCU!N5+CaV!N5+CwmT!N5+HywelD!N5+Powys!N5</f>
        <v>3719</v>
      </c>
      <c r="O5" s="116">
        <f>ABMU!O5+AneurinB!O5+BCU!O5+CaV!O5+CwmT!O5+HywelD!O5+Powys!O5</f>
        <v>0</v>
      </c>
      <c r="P5" s="116">
        <f>ABMU!P5+AneurinB!P5+BCU!P5+CaV!P5+CwmT!P5+HywelD!P5+Powys!P5</f>
        <v>805502</v>
      </c>
      <c r="Q5" s="116">
        <f>ABMU!Q5+AneurinB!Q5+BCU!Q5+CaV!Q5+CwmT!Q5+HywelD!Q5+Powys!Q5</f>
        <v>64132</v>
      </c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93"/>
      <c r="AG5" s="93"/>
      <c r="AH5" s="93"/>
      <c r="AI5" s="93"/>
      <c r="AJ5" s="93"/>
      <c r="AK5" s="8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83"/>
      <c r="BB5" s="162"/>
      <c r="BC5" s="162"/>
      <c r="BD5" s="162"/>
      <c r="BE5" s="162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</row>
    <row r="6" spans="1:68" ht="15" customHeight="1" x14ac:dyDescent="0.2">
      <c r="A6" s="91" t="s">
        <v>22</v>
      </c>
      <c r="B6" s="116">
        <f>ABMU!B6+AneurinB!B6+BCU!B6+CaV!B6+CwmT!B6+HywelD!B6+Powys!B6</f>
        <v>55036</v>
      </c>
      <c r="C6" s="116">
        <f>ABMU!C6+AneurinB!C6+BCU!C6+CaV!C6+CwmT!C6+HywelD!C6+Powys!C6</f>
        <v>213752</v>
      </c>
      <c r="D6" s="116">
        <f>ABMU!D6+AneurinB!D6+BCU!D6+CaV!D6+CwmT!D6+HywelD!D6+Powys!D6</f>
        <v>486533</v>
      </c>
      <c r="E6" s="116">
        <f>ABMU!E6+AneurinB!E6+BCU!E6+CaV!E6+CwmT!E6+HywelD!E6+Powys!E6</f>
        <v>128114</v>
      </c>
      <c r="F6" s="116">
        <f>ABMU!F6+AneurinB!F6+BCU!F6+CaV!F6+CwmT!F6+HywelD!F6+Powys!F6</f>
        <v>64903</v>
      </c>
      <c r="G6" s="116">
        <f>ABMU!G6+AneurinB!G6+BCU!G6+CaV!G6+CwmT!G6+HywelD!G6+Powys!G6</f>
        <v>16297</v>
      </c>
      <c r="H6" s="116">
        <f>ABMU!H6+AneurinB!H6+BCU!H6+CaV!H6+CwmT!H6+HywelD!H6+Powys!H6</f>
        <v>160533</v>
      </c>
      <c r="I6" s="116">
        <f>ABMU!I6+AneurinB!I6+BCU!I6+CaV!I6+CwmT!I6+HywelD!I6+Powys!I6</f>
        <v>23194</v>
      </c>
      <c r="J6" s="116">
        <f>ABMU!J6+AneurinB!J6+BCU!J6+CaV!J6+CwmT!J6+HywelD!J6+Powys!J6</f>
        <v>29029</v>
      </c>
      <c r="K6" s="116">
        <f>ABMU!K6+AneurinB!K6+BCU!K6+CaV!K6+CwmT!K6+HywelD!K6+Powys!K6</f>
        <v>16102</v>
      </c>
      <c r="L6" s="116">
        <f>ABMU!L6+AneurinB!L6+BCU!L6+CaV!L6+CwmT!L6+HywelD!L6+Powys!L6</f>
        <v>25857</v>
      </c>
      <c r="M6" s="116">
        <f>ABMU!M6+AneurinB!M6+BCU!M6+CaV!M6+CwmT!M6+HywelD!M6+Powys!M6</f>
        <v>328283</v>
      </c>
      <c r="N6" s="116">
        <f>ABMU!N6+AneurinB!N6+BCU!N6+CaV!N6+CwmT!N6+HywelD!N6+Powys!N6</f>
        <v>4668</v>
      </c>
      <c r="O6" s="116">
        <f>ABMU!O6+AneurinB!O6+BCU!O6+CaV!O6+CwmT!O6+HywelD!O6+Powys!O6</f>
        <v>0</v>
      </c>
      <c r="P6" s="116">
        <f>ABMU!P6+AneurinB!P6+BCU!P6+CaV!P6+CwmT!P6+HywelD!P6+Powys!P6</f>
        <v>817891</v>
      </c>
      <c r="Q6" s="116">
        <f>ABMU!Q6+AneurinB!Q6+BCU!Q6+CaV!Q6+CwmT!Q6+HywelD!Q6+Powys!Q6</f>
        <v>65203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93"/>
      <c r="AG6" s="93"/>
      <c r="AH6" s="93"/>
      <c r="AI6" s="93"/>
      <c r="AJ6" s="93"/>
      <c r="AK6" s="8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83"/>
      <c r="BB6" s="162"/>
      <c r="BC6" s="162"/>
      <c r="BD6" s="162"/>
      <c r="BE6" s="162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</row>
    <row r="7" spans="1:68" ht="15" customHeight="1" x14ac:dyDescent="0.2">
      <c r="A7" s="91" t="s">
        <v>23</v>
      </c>
      <c r="B7" s="116">
        <f>ABMU!B7+AneurinB!B7+BCU!B7+CaV!B7+CwmT!B7+HywelD!B7+Powys!B7</f>
        <v>57299</v>
      </c>
      <c r="C7" s="116">
        <f>ABMU!C7+AneurinB!C7+BCU!C7+CaV!C7+CwmT!C7+HywelD!C7+Powys!C7</f>
        <v>218243</v>
      </c>
      <c r="D7" s="116">
        <f>ABMU!D7+AneurinB!D7+BCU!D7+CaV!D7+CwmT!D7+HywelD!D7+Powys!D7</f>
        <v>492386</v>
      </c>
      <c r="E7" s="116">
        <f>ABMU!E7+AneurinB!E7+BCU!E7+CaV!E7+CwmT!E7+HywelD!E7+Powys!E7</f>
        <v>127200</v>
      </c>
      <c r="F7" s="116">
        <f>ABMU!F7+AneurinB!F7+BCU!F7+CaV!F7+CwmT!F7+HywelD!F7+Powys!F7</f>
        <v>66951</v>
      </c>
      <c r="G7" s="116">
        <f>ABMU!G7+AneurinB!G7+BCU!G7+CaV!G7+CwmT!G7+HywelD!G7+Powys!G7</f>
        <v>17184</v>
      </c>
      <c r="H7" s="116">
        <f>ABMU!H7+AneurinB!H7+BCU!H7+CaV!H7+CwmT!H7+HywelD!H7+Powys!H7</f>
        <v>167537</v>
      </c>
      <c r="I7" s="116">
        <f>ABMU!I7+AneurinB!I7+BCU!I7+CaV!I7+CwmT!I7+HywelD!I7+Powys!I7</f>
        <v>23479</v>
      </c>
      <c r="J7" s="116">
        <f>ABMU!J7+AneurinB!J7+BCU!J7+CaV!J7+CwmT!J7+HywelD!J7+Powys!J7</f>
        <v>29454</v>
      </c>
      <c r="K7" s="116">
        <f>ABMU!K7+AneurinB!K7+BCU!K7+CaV!K7+CwmT!K7+HywelD!K7+Powys!K7</f>
        <v>16393</v>
      </c>
      <c r="L7" s="116">
        <f>ABMU!L7+AneurinB!L7+BCU!L7+CaV!L7+CwmT!L7+HywelD!L7+Powys!L7</f>
        <v>26725</v>
      </c>
      <c r="M7" s="116">
        <f>ABMU!M7+AneurinB!M7+BCU!M7+CaV!M7+CwmT!M7+HywelD!M7+Powys!M7</f>
        <v>332229</v>
      </c>
      <c r="N7" s="116">
        <f>ABMU!N7+AneurinB!N7+BCU!N7+CaV!N7+CwmT!N7+HywelD!N7+Powys!N7</f>
        <v>5935</v>
      </c>
      <c r="O7" s="116">
        <f>ABMU!O7+AneurinB!O7+BCU!O7+CaV!O7+CwmT!O7+HywelD!O7+Powys!O7</f>
        <v>0</v>
      </c>
      <c r="P7" s="116">
        <f>ABMU!P7+AneurinB!P7+BCU!P7+CaV!P7+CwmT!P7+HywelD!P7+Powys!P7</f>
        <v>829532</v>
      </c>
      <c r="Q7" s="116">
        <f>ABMU!Q7+AneurinB!Q7+BCU!Q7+CaV!Q7+CwmT!Q7+HywelD!Q7+Powys!Q7</f>
        <v>65854</v>
      </c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93"/>
      <c r="AG7" s="93"/>
      <c r="AH7" s="93"/>
      <c r="AI7" s="93"/>
      <c r="AJ7" s="93"/>
      <c r="AK7" s="8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83"/>
      <c r="BB7" s="162"/>
      <c r="BC7" s="162"/>
      <c r="BD7" s="162"/>
      <c r="BE7" s="162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</row>
    <row r="8" spans="1:68" ht="15" customHeight="1" x14ac:dyDescent="0.2">
      <c r="A8" s="91" t="s">
        <v>24</v>
      </c>
      <c r="B8" s="116">
        <f>ABMU!B8+AneurinB!B8+BCU!B8+CaV!B8+CwmT!B8+HywelD!B8+Powys!B8</f>
        <v>58787</v>
      </c>
      <c r="C8" s="116">
        <f>ABMU!C8+AneurinB!C8+BCU!C8+CaV!C8+CwmT!C8+HywelD!C8+Powys!C8</f>
        <v>221356</v>
      </c>
      <c r="D8" s="116">
        <f>ABMU!D8+AneurinB!D8+BCU!D8+CaV!D8+CwmT!D8+HywelD!D8+Powys!D8</f>
        <v>493981</v>
      </c>
      <c r="E8" s="116">
        <f>ABMU!E8+AneurinB!E8+BCU!E8+CaV!E8+CwmT!E8+HywelD!E8+Powys!E8</f>
        <v>125567</v>
      </c>
      <c r="F8" s="116">
        <f>ABMU!F8+AneurinB!F8+BCU!F8+CaV!F8+CwmT!F8+HywelD!F8+Powys!F8</f>
        <v>67773</v>
      </c>
      <c r="G8" s="116">
        <f>ABMU!G8+AneurinB!G8+BCU!G8+CaV!G8+CwmT!G8+HywelD!G8+Powys!G8</f>
        <v>17661</v>
      </c>
      <c r="H8" s="116">
        <f>ABMU!H8+AneurinB!H8+BCU!H8+CaV!H8+CwmT!H8+HywelD!H8+Powys!H8</f>
        <v>173299</v>
      </c>
      <c r="I8" s="116">
        <f>ABMU!I8+AneurinB!I8+BCU!I8+CaV!I8+CwmT!I8+HywelD!I8+Powys!I8</f>
        <v>23373</v>
      </c>
      <c r="J8" s="116">
        <f>ABMU!J8+AneurinB!J8+BCU!J8+CaV!J8+CwmT!J8+HywelD!J8+Powys!J8</f>
        <v>29658</v>
      </c>
      <c r="K8" s="116">
        <f>ABMU!K8+AneurinB!K8+BCU!K8+CaV!K8+CwmT!K8+HywelD!K8+Powys!K8</f>
        <v>16547</v>
      </c>
      <c r="L8" s="116">
        <f>ABMU!L8+AneurinB!L8+BCU!L8+CaV!L8+CwmT!L8+HywelD!L8+Powys!L8</f>
        <v>27349</v>
      </c>
      <c r="M8" s="116">
        <f>ABMU!M8+AneurinB!M8+BCU!M8+CaV!M8+CwmT!M8+HywelD!M8+Powys!M8</f>
        <v>328418</v>
      </c>
      <c r="N8" s="116">
        <f>ABMU!N8+AneurinB!N8+BCU!N8+CaV!N8+CwmT!N8+HywelD!N8+Powys!N8</f>
        <v>7152</v>
      </c>
      <c r="O8" s="116">
        <f>ABMU!O8+AneurinB!O8+BCU!O8+CaV!O8+CwmT!O8+HywelD!O8+Powys!O8</f>
        <v>2666159</v>
      </c>
      <c r="P8" s="116">
        <f>ABMU!P8+AneurinB!P8+BCU!P8+CaV!P8+CwmT!P8+HywelD!P8+Powys!P8</f>
        <v>839213</v>
      </c>
      <c r="Q8" s="116">
        <f>ABMU!Q8+AneurinB!Q8+BCU!Q8+CaV!Q8+CwmT!Q8+HywelD!Q8+Powys!Q8</f>
        <v>63724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93"/>
      <c r="AG8" s="93"/>
      <c r="AH8" s="93"/>
      <c r="AI8" s="93"/>
      <c r="AJ8" s="93"/>
      <c r="AK8" s="8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83"/>
      <c r="BB8" s="162"/>
      <c r="BC8" s="162"/>
      <c r="BD8" s="162"/>
      <c r="BE8" s="162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</row>
    <row r="9" spans="1:68" ht="15" customHeight="1" x14ac:dyDescent="0.2">
      <c r="A9" s="91" t="s">
        <v>17</v>
      </c>
      <c r="B9" s="116">
        <f>ABMU!B9+AneurinB!B9+BCU!B9+CaV!B9+CwmT!B9+HywelD!B9+Powys!B9</f>
        <v>60348</v>
      </c>
      <c r="C9" s="116">
        <f>ABMU!C9+AneurinB!C9+BCU!C9+CaV!C9+CwmT!C9+HywelD!C9+Powys!C9</f>
        <v>219238</v>
      </c>
      <c r="D9" s="116">
        <f>ABMU!D9+AneurinB!D9+BCU!D9+CaV!D9+CwmT!D9+HywelD!D9+Powys!D9</f>
        <v>493103</v>
      </c>
      <c r="E9" s="116">
        <f>ABMU!E9+AneurinB!E9+BCU!E9+CaV!E9+CwmT!E9+HywelD!E9+Powys!E9</f>
        <v>122688</v>
      </c>
      <c r="F9" s="116">
        <f>ABMU!F9+AneurinB!F9+BCU!F9+CaV!F9+CwmT!F9+HywelD!F9+Powys!F9</f>
        <v>68419</v>
      </c>
      <c r="G9" s="116">
        <f>ABMU!G9+AneurinB!G9+BCU!G9+CaV!G9+CwmT!G9+HywelD!G9+Powys!G9</f>
        <v>18591</v>
      </c>
      <c r="H9" s="116">
        <f>ABMU!H9+AneurinB!H9+BCU!H9+CaV!H9+CwmT!H9+HywelD!H9+Powys!H9</f>
        <v>177212</v>
      </c>
      <c r="I9" s="116">
        <f>ABMU!I9+AneurinB!I9+BCU!I9+CaV!I9+CwmT!I9+HywelD!I9+Powys!I9</f>
        <v>23545</v>
      </c>
      <c r="J9" s="116">
        <f>ABMU!J9+AneurinB!J9+BCU!J9+CaV!J9+CwmT!J9+HywelD!J9+Powys!J9</f>
        <v>30187</v>
      </c>
      <c r="K9" s="116">
        <f>ABMU!K9+AneurinB!K9+BCU!K9+CaV!K9+CwmT!K9+HywelD!K9+Powys!K9</f>
        <v>7056</v>
      </c>
      <c r="L9" s="116">
        <f>ABMU!L9+AneurinB!L9+BCU!L9+CaV!L9+CwmT!L9+HywelD!L9+Powys!L9</f>
        <v>27577</v>
      </c>
      <c r="M9" s="116">
        <f>ABMU!M9+AneurinB!M9+BCU!M9+CaV!M9+CwmT!M9+HywelD!M9+Powys!M9</f>
        <v>324878</v>
      </c>
      <c r="N9" s="116">
        <f>ABMU!N9+AneurinB!N9+BCU!N9+CaV!N9+CwmT!N9+HywelD!N9+Powys!N9</f>
        <v>8272</v>
      </c>
      <c r="O9" s="116">
        <f>ABMU!O9+AneurinB!O9+BCU!O9+CaV!O9+CwmT!O9+HywelD!O9+Powys!O9</f>
        <v>2649437</v>
      </c>
      <c r="P9" s="116">
        <f>ABMU!P9+AneurinB!P9+BCU!P9+CaV!P9+CwmT!P9+HywelD!P9+Powys!P9</f>
        <v>837729</v>
      </c>
      <c r="Q9" s="116">
        <f>ABMU!Q9+AneurinB!Q9+BCU!Q9+CaV!Q9+CwmT!Q9+HywelD!Q9+Powys!Q9</f>
        <v>64093</v>
      </c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99"/>
      <c r="AG9" s="99"/>
      <c r="AH9" s="99"/>
      <c r="AI9" s="99"/>
      <c r="AJ9" s="99"/>
      <c r="AK9" s="8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83"/>
      <c r="BB9" s="221"/>
      <c r="BC9" s="221"/>
      <c r="BD9" s="162"/>
      <c r="BE9" s="162"/>
      <c r="BF9" s="83"/>
      <c r="BG9" s="93"/>
      <c r="BH9" s="93"/>
      <c r="BI9" s="93"/>
      <c r="BJ9" s="93"/>
      <c r="BK9" s="93"/>
      <c r="BL9" s="93"/>
      <c r="BM9" s="93"/>
      <c r="BN9" s="93"/>
      <c r="BO9" s="93"/>
      <c r="BP9" s="93"/>
    </row>
    <row r="10" spans="1:68" ht="15" customHeight="1" x14ac:dyDescent="0.2">
      <c r="A10" s="91" t="s">
        <v>185</v>
      </c>
      <c r="B10" s="116">
        <f>BCU!B10+Powys!B10+HywelD!B10+ABMU!B10+CwmT!B10+CaV!B10+AneurinB!B10</f>
        <v>62595</v>
      </c>
      <c r="C10" s="116">
        <f>BCU!C10+Powys!C10+HywelD!C10+ABMU!C10+CwmT!C10+CaV!C10+AneurinB!C10</f>
        <v>227075</v>
      </c>
      <c r="D10" s="116">
        <f>BCU!D10+Powys!D10+HywelD!D10+ABMU!D10+CwmT!D10+CaV!D10+AneurinB!D10</f>
        <v>498553</v>
      </c>
      <c r="E10" s="116">
        <f>BCU!E10+Powys!E10+HywelD!E10+ABMU!E10+CwmT!E10+CaV!E10+AneurinB!E10</f>
        <v>121442</v>
      </c>
      <c r="F10" s="116">
        <f>BCU!F10+Powys!F10+HywelD!F10+ABMU!F10+CwmT!F10+CaV!F10+AneurinB!F10</f>
        <v>69385</v>
      </c>
      <c r="G10" s="116">
        <f>BCU!G10+Powys!G10+HywelD!G10+ABMU!G10+CwmT!G10+CaV!G10+AneurinB!G10</f>
        <v>19239</v>
      </c>
      <c r="H10" s="116">
        <f>BCU!H10+Powys!H10+HywelD!H10+ABMU!H10+CwmT!H10+CaV!H10+AneurinB!H10</f>
        <v>183348</v>
      </c>
      <c r="I10" s="116">
        <f>BCU!I10+Powys!I10+HywelD!I10+ABMU!I10+CwmT!I10+CaV!I10+AneurinB!I10</f>
        <v>23896</v>
      </c>
      <c r="J10" s="116">
        <f>BCU!J10+Powys!J10+HywelD!J10+ABMU!J10+CwmT!J10+CaV!J10+AneurinB!J10</f>
        <v>30859</v>
      </c>
      <c r="K10" s="116">
        <f>BCU!K10+Powys!K10+HywelD!K10+ABMU!K10+CwmT!K10+CaV!K10+AneurinB!K10</f>
        <v>8987</v>
      </c>
      <c r="L10" s="116">
        <f>BCU!L10+Powys!L10+HywelD!L10+ABMU!L10+CwmT!L10+CaV!L10+AneurinB!L10</f>
        <v>28276</v>
      </c>
      <c r="M10" s="116">
        <f>BCU!M10+Powys!M10+HywelD!M10+ABMU!M10+CwmT!M10+CaV!M10+AneurinB!M10</f>
        <v>303634</v>
      </c>
      <c r="N10" s="116">
        <f>BCU!N10+Powys!N10+HywelD!N10+ABMU!N10+CwmT!N10+CaV!N10+AneurinB!N10</f>
        <v>8962</v>
      </c>
      <c r="O10" s="116">
        <f>BCU!O10+Powys!O10+HywelD!O10+ABMU!O10+CwmT!O10+CaV!O10+AneurinB!O10</f>
        <v>2680362</v>
      </c>
      <c r="P10" s="116">
        <f>BCU!P10+Powys!P10+HywelD!P10+ABMU!P10+CwmT!P10+CaV!P10+AneurinB!P10</f>
        <v>853552</v>
      </c>
      <c r="Q10" s="116">
        <f>BCU!Q10+Powys!Q10+HywelD!Q10+ABMU!Q10+CwmT!Q10+CaV!Q10+AneurinB!Q10</f>
        <v>64641</v>
      </c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99"/>
      <c r="AG10" s="99"/>
      <c r="AH10" s="99"/>
      <c r="AI10" s="99"/>
      <c r="AJ10" s="99"/>
      <c r="AK10" s="8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83"/>
      <c r="BB10" s="221"/>
      <c r="BC10" s="221"/>
      <c r="BD10" s="162"/>
      <c r="BE10" s="162"/>
      <c r="BF10" s="83"/>
      <c r="BG10" s="93"/>
      <c r="BH10" s="93"/>
      <c r="BI10" s="93"/>
      <c r="BJ10" s="93"/>
      <c r="BK10" s="93"/>
      <c r="BL10" s="93"/>
      <c r="BM10" s="93"/>
      <c r="BN10" s="93"/>
      <c r="BO10" s="93"/>
      <c r="BP10" s="93"/>
    </row>
    <row r="11" spans="1:68" ht="15" customHeight="1" x14ac:dyDescent="0.2">
      <c r="A11" s="103" t="s">
        <v>75</v>
      </c>
      <c r="B11" s="11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68" ht="15" customHeight="1" x14ac:dyDescent="0.2">
      <c r="A12" s="91" t="s">
        <v>18</v>
      </c>
      <c r="B12" s="116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68" ht="15" customHeight="1" x14ac:dyDescent="0.2">
      <c r="A13" s="91" t="s">
        <v>19</v>
      </c>
      <c r="B13" s="116"/>
    </row>
    <row r="14" spans="1:68" ht="15" customHeight="1" x14ac:dyDescent="0.2">
      <c r="A14" s="91" t="s">
        <v>20</v>
      </c>
      <c r="B14" s="116">
        <f>ABMU!B14+AneurinB!B14+BCU!B14+CaV!B14+CwmT!B14+HywelD!B14+Powys!B14</f>
        <v>486</v>
      </c>
    </row>
    <row r="15" spans="1:68" ht="15" customHeight="1" x14ac:dyDescent="0.2">
      <c r="A15" s="91" t="s">
        <v>21</v>
      </c>
      <c r="B15" s="116">
        <f>ABMU!B15+AneurinB!B15+BCU!B15+CaV!B15+CwmT!B15+HywelD!B15+Powys!B15</f>
        <v>485</v>
      </c>
    </row>
    <row r="16" spans="1:68" ht="15" customHeight="1" x14ac:dyDescent="0.2">
      <c r="A16" s="91" t="s">
        <v>22</v>
      </c>
      <c r="B16" s="116">
        <f>ABMU!B16+AneurinB!B16+BCU!B16+CaV!B16+CwmT!B16+HywelD!B16+Powys!B16</f>
        <v>481</v>
      </c>
    </row>
    <row r="17" spans="1:8" ht="15" customHeight="1" x14ac:dyDescent="0.2">
      <c r="A17" s="91" t="s">
        <v>23</v>
      </c>
      <c r="B17" s="116">
        <f>ABMU!B17+AneurinB!B17+BCU!B17+CaV!B17+CwmT!B17+HywelD!B17+Powys!B17</f>
        <v>474</v>
      </c>
    </row>
    <row r="18" spans="1:8" ht="15" customHeight="1" x14ac:dyDescent="0.2">
      <c r="A18" s="91" t="s">
        <v>24</v>
      </c>
      <c r="B18" s="116">
        <f>ABMU!B18+AneurinB!B18+BCU!B18+CaV!B18+CwmT!B18+HywelD!B18+Powys!B18</f>
        <v>471</v>
      </c>
    </row>
    <row r="19" spans="1:8" ht="15" customHeight="1" x14ac:dyDescent="0.2">
      <c r="A19" s="91" t="s">
        <v>17</v>
      </c>
      <c r="B19" s="116">
        <f>ABMU!B19+AneurinB!B19+BCU!B19+CaV!B19+CwmT!B19+HywelD!B19+Powys!B19</f>
        <v>465</v>
      </c>
    </row>
    <row r="20" spans="1:8" ht="15" customHeight="1" x14ac:dyDescent="0.2">
      <c r="A20" s="91" t="s">
        <v>185</v>
      </c>
      <c r="B20" s="116">
        <f>BCU!B20+Powys!B20+HywelD!B20+ABMU!B20+CwmT!B20+CaV!B20+AneurinB!B20</f>
        <v>459</v>
      </c>
    </row>
    <row r="21" spans="1:8" ht="15" customHeight="1" x14ac:dyDescent="0.2">
      <c r="A21" s="101" t="s">
        <v>77</v>
      </c>
      <c r="B21" s="116"/>
    </row>
    <row r="22" spans="1:8" ht="15" customHeight="1" x14ac:dyDescent="0.2">
      <c r="A22" s="91" t="s">
        <v>20</v>
      </c>
      <c r="B22" s="116">
        <f>ABMU!B22+AneurinB!B22+BCU!B22+CaV!B22+CwmT!B22+HywelD!B22+Powys!B22</f>
        <v>3147550</v>
      </c>
    </row>
    <row r="23" spans="1:8" ht="15" customHeight="1" x14ac:dyDescent="0.2">
      <c r="A23" s="91" t="s">
        <v>21</v>
      </c>
      <c r="B23" s="116">
        <f>ABMU!B23+AneurinB!B23+BCU!B23+CaV!B23+CwmT!B23+HywelD!B23+Powys!B23</f>
        <v>3155692</v>
      </c>
    </row>
    <row r="24" spans="1:8" ht="15" customHeight="1" x14ac:dyDescent="0.2">
      <c r="A24" s="91" t="s">
        <v>22</v>
      </c>
      <c r="B24" s="116">
        <f>ABMU!B24+AneurinB!B24+BCU!B24+CaV!B24+CwmT!B24+HywelD!B24+Powys!B24</f>
        <v>3168721</v>
      </c>
    </row>
    <row r="25" spans="1:8" ht="15" customHeight="1" x14ac:dyDescent="0.2">
      <c r="A25" s="91" t="s">
        <v>23</v>
      </c>
      <c r="B25" s="116">
        <f>ABMU!B25+AneurinB!B25+BCU!B25+CaV!B25+CwmT!B25+HywelD!B25+Powys!B25</f>
        <v>3185538</v>
      </c>
    </row>
    <row r="26" spans="1:8" ht="15" customHeight="1" x14ac:dyDescent="0.2">
      <c r="A26" s="91" t="s">
        <v>24</v>
      </c>
      <c r="B26" s="116">
        <f>ABMU!B26+AneurinB!B26+BCU!B26+CaV!B26+CwmT!B26+HywelD!B26+Powys!B26</f>
        <v>3184260</v>
      </c>
    </row>
    <row r="27" spans="1:8" ht="15" customHeight="1" x14ac:dyDescent="0.2">
      <c r="A27" s="91" t="s">
        <v>17</v>
      </c>
      <c r="B27" s="116">
        <f>ABMU!B27+AneurinB!B27+BCU!B27+CaV!B27+CwmT!B27+HywelD!B27+Powys!B27</f>
        <v>3165517</v>
      </c>
    </row>
    <row r="28" spans="1:8" ht="15" customHeight="1" x14ac:dyDescent="0.2">
      <c r="A28" s="91" t="s">
        <v>185</v>
      </c>
      <c r="B28" s="116">
        <f>BCU!B28+Powys!B28+HywelD!B28+ABMU!B28+CwmT!B28+CaV!B28+AneurinB!B28</f>
        <v>3201691</v>
      </c>
    </row>
    <row r="29" spans="1:8" ht="15" customHeight="1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286">
        <v>2015</v>
      </c>
    </row>
    <row r="30" spans="1:8" ht="15" customHeight="1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223">
        <v>180</v>
      </c>
    </row>
    <row r="31" spans="1:8" ht="15" customHeight="1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</row>
    <row r="32" spans="1:8" ht="15" customHeight="1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</row>
    <row r="33" spans="1:8" ht="15" customHeight="1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223">
        <v>102</v>
      </c>
    </row>
    <row r="34" spans="1:8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</row>
    <row r="35" spans="1:8" ht="15" customHeight="1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</row>
    <row r="36" spans="1:8" ht="15" customHeight="1" x14ac:dyDescent="0.2">
      <c r="A36" s="83" t="s">
        <v>186</v>
      </c>
      <c r="B36" s="186"/>
      <c r="C36" s="186"/>
      <c r="D36" s="186"/>
      <c r="E36" s="186"/>
      <c r="F36" s="186"/>
      <c r="G36" s="186"/>
      <c r="H36" s="223">
        <v>18</v>
      </c>
    </row>
    <row r="37" spans="1:8" ht="15" customHeight="1" x14ac:dyDescent="0.2">
      <c r="A37" s="83" t="s">
        <v>203</v>
      </c>
      <c r="B37" s="186"/>
      <c r="C37" s="186"/>
      <c r="D37" s="186"/>
      <c r="E37" s="186"/>
      <c r="F37" s="186"/>
      <c r="G37" s="186"/>
      <c r="H37" s="223">
        <v>160</v>
      </c>
    </row>
    <row r="38" spans="1:8" ht="15" customHeight="1" x14ac:dyDescent="0.2">
      <c r="A38" s="82" t="s">
        <v>91</v>
      </c>
      <c r="B38" s="223">
        <v>1000</v>
      </c>
      <c r="C38" s="223">
        <v>1000</v>
      </c>
      <c r="D38" s="223">
        <v>1000</v>
      </c>
      <c r="E38" s="223">
        <v>1000</v>
      </c>
      <c r="F38" s="223">
        <v>1000</v>
      </c>
      <c r="G38" s="223">
        <v>969</v>
      </c>
      <c r="H38" s="223">
        <v>460</v>
      </c>
    </row>
    <row r="39" spans="1:8" ht="15" customHeight="1" x14ac:dyDescent="0.2">
      <c r="A39" s="82"/>
      <c r="C39" s="116"/>
      <c r="D39" s="116"/>
      <c r="E39" s="116"/>
      <c r="F39" s="116"/>
      <c r="G39" s="116"/>
    </row>
    <row r="40" spans="1:8" ht="15" hidden="1" customHeight="1" x14ac:dyDescent="0.2">
      <c r="A40" s="28" t="s">
        <v>93</v>
      </c>
      <c r="C40" s="185">
        <v>2010</v>
      </c>
      <c r="D40" s="185">
        <v>2011</v>
      </c>
      <c r="E40" s="185">
        <v>2012</v>
      </c>
      <c r="F40" s="185">
        <v>2013</v>
      </c>
      <c r="G40" s="88">
        <v>2014</v>
      </c>
    </row>
    <row r="41" spans="1:8" ht="15" hidden="1" customHeight="1" x14ac:dyDescent="0.2">
      <c r="A41" s="82" t="s">
        <v>87</v>
      </c>
      <c r="C41" s="116">
        <f>SUM(ABMU!B41,AneurinB!B42,BCU!B41,CaV!B42,CwmT!B41,HywelD!B41,Powys!B41)</f>
        <v>4789.1895768642426</v>
      </c>
      <c r="D41" s="116">
        <f>SUM(ABMU!C41,AneurinB!C42,BCU!C41,CaV!C42,CwmT!C41,HywelD!C41,Powys!C41)</f>
        <v>4821.6707900464535</v>
      </c>
      <c r="E41" s="116">
        <f>SUM(ABMU!D41,AneurinB!D42,BCU!D41,CaV!D42,CwmT!D41,HywelD!D41,Powys!D41)</f>
        <v>4578.6115849999996</v>
      </c>
      <c r="F41" s="116">
        <f>SUM(ABMU!E41,AneurinB!E42,BCU!E41,CaV!E42,CwmT!E41,HywelD!E41,Powys!E41)</f>
        <v>4591.5712965864996</v>
      </c>
      <c r="G41" s="116">
        <f>SUM(ABMU!F41,AneurinB!F42,BCU!F41,CaV!F42,CwmT!F41,HywelD!F41,Powys!F41)</f>
        <v>4137.2084848994846</v>
      </c>
    </row>
    <row r="42" spans="1:8" ht="15" hidden="1" customHeight="1" x14ac:dyDescent="0.2">
      <c r="A42" s="82" t="s">
        <v>88</v>
      </c>
      <c r="C42" s="116">
        <f>SUM(ABMU!B42,AneurinB!B43,BCU!B42,CaV!B43,CwmT!B42,HywelD!B42,Powys!B42)</f>
        <v>1156.3308343887329</v>
      </c>
      <c r="D42" s="116">
        <f>SUM(ABMU!C42,AneurinB!C43,BCU!C42,CaV!C43,CwmT!C42,HywelD!C42,Powys!C42)</f>
        <v>1160.3618750572205</v>
      </c>
      <c r="E42" s="116">
        <f>SUM(ABMU!D42,AneurinB!D43,BCU!D42,CaV!D43,CwmT!D42,HywelD!D42,Powys!D42)</f>
        <v>1807.04592</v>
      </c>
      <c r="F42" s="116">
        <f>SUM(ABMU!E42,AneurinB!E43,BCU!E42,CaV!E43,CwmT!E42,HywelD!E42,Powys!E42)</f>
        <v>1778</v>
      </c>
      <c r="G42" s="116">
        <f>SUM(ABMU!F42,AneurinB!F43,BCU!F42,CaV!F43,CwmT!F42,HywelD!F42,Powys!F42)</f>
        <v>413</v>
      </c>
    </row>
    <row r="43" spans="1:8" ht="15" hidden="1" customHeight="1" x14ac:dyDescent="0.2">
      <c r="A43" s="82" t="s">
        <v>90</v>
      </c>
      <c r="C43" s="116">
        <f>SUM(ABMU!B43,AneurinB!B44,BCU!B43,CaV!B44,CwmT!B43,HywelD!B43,Powys!B43)</f>
        <v>302.37157511711121</v>
      </c>
      <c r="D43" s="116">
        <f>SUM(ABMU!C43,AneurinB!C44,BCU!C43,CaV!C44,CwmT!C43,HywelD!C43,Powys!C43)</f>
        <v>308</v>
      </c>
      <c r="E43" s="116">
        <f>SUM(ABMU!D43,AneurinB!D44,BCU!D43,CaV!D44,CwmT!D43,HywelD!D43,Powys!D43)</f>
        <v>307.09127999999998</v>
      </c>
      <c r="F43" s="116">
        <f>SUM(ABMU!E43,AneurinB!E44,BCU!E43,CaV!E44,CwmT!E43,HywelD!E43,Powys!E43)</f>
        <v>307.35192312200002</v>
      </c>
      <c r="G43" s="186" t="s">
        <v>118</v>
      </c>
    </row>
    <row r="44" spans="1:8" ht="15" hidden="1" customHeight="1" x14ac:dyDescent="0.2">
      <c r="A44" s="82" t="s">
        <v>119</v>
      </c>
      <c r="C44" s="186" t="s">
        <v>118</v>
      </c>
      <c r="D44" s="186" t="s">
        <v>118</v>
      </c>
      <c r="E44" s="186" t="s">
        <v>118</v>
      </c>
      <c r="F44" s="186" t="s">
        <v>118</v>
      </c>
      <c r="G44" s="116">
        <f>SUM(ABMU!F44,AneurinB!F45,BCU!F44,CaV!F45,CwmT!F44,HywelD!F44,Powys!F44)</f>
        <v>405.65407429688372</v>
      </c>
    </row>
    <row r="45" spans="1:8" ht="15" hidden="1" customHeight="1" x14ac:dyDescent="0.2">
      <c r="A45" s="82" t="s">
        <v>120</v>
      </c>
      <c r="C45" s="186" t="s">
        <v>118</v>
      </c>
      <c r="D45" s="186" t="s">
        <v>118</v>
      </c>
      <c r="E45" s="186" t="s">
        <v>118</v>
      </c>
      <c r="F45" s="186" t="s">
        <v>118</v>
      </c>
      <c r="G45" s="116">
        <f>SUM(ABMU!F45,AneurinB!F46,BCU!F45,CaV!F46,CwmT!F45,HywelD!F45,Powys!F45)</f>
        <v>405.65407429688372</v>
      </c>
    </row>
    <row r="46" spans="1:8" ht="15" hidden="1" customHeight="1" x14ac:dyDescent="0.2">
      <c r="A46" s="83" t="s">
        <v>89</v>
      </c>
      <c r="C46" s="116">
        <f>SUM(ABMU!B46,AneurinB!B47,BCU!B46,CaV!B47,CwmT!B46,HywelD!B46,Powys!B46)</f>
        <v>554.5342845916748</v>
      </c>
      <c r="D46" s="116">
        <f>SUM(ABMU!C46,AneurinB!C47,BCU!C46,CaV!C47,CwmT!C46,HywelD!C46,Powys!C46)</f>
        <v>531.60535001754761</v>
      </c>
      <c r="E46" s="116">
        <f>SUM(ABMU!D46,AneurinB!D47,BCU!D46,CaV!D47,CwmT!D46,HywelD!D46,Powys!D46)</f>
        <v>231</v>
      </c>
      <c r="F46" s="116">
        <f>SUM(ABMU!E46,AneurinB!E47,BCU!E46,CaV!E47,CwmT!E46,HywelD!E46,Powys!E46)</f>
        <v>231</v>
      </c>
      <c r="G46" s="116">
        <f>SUM(ABMU!F46,AneurinB!F47,BCU!F46,CaV!F47,CwmT!F46,HywelD!F46,Powys!F46)</f>
        <v>231</v>
      </c>
    </row>
    <row r="47" spans="1:8" ht="15" hidden="1" customHeight="1" x14ac:dyDescent="0.2">
      <c r="A47" s="82" t="s">
        <v>91</v>
      </c>
      <c r="C47" s="116">
        <f>SUM(ABMU!B47,AneurinB!B48,BCU!B47,CaV!B48,CwmT!B47,HywelD!B47,Powys!B47)</f>
        <v>6695.6358948349944</v>
      </c>
      <c r="D47" s="116">
        <f>SUM(ABMU!C47,AneurinB!C48,BCU!C47,CaV!C48,CwmT!C47,HywelD!C47,Powys!C47)</f>
        <v>6775.1958429818915</v>
      </c>
      <c r="E47" s="116">
        <f>SUM(ABMU!D47,AneurinB!D48,BCU!D47,CaV!D48,CwmT!D47,HywelD!D47,Powys!D47)</f>
        <v>6915.2126500000004</v>
      </c>
      <c r="F47" s="116">
        <f>SUM(ABMU!E47,AneurinB!E48,BCU!E47,CaV!E48,CwmT!E47,HywelD!E47,Powys!E47)</f>
        <v>6878.1909420905004</v>
      </c>
      <c r="G47" s="116">
        <f>SUM(ABMU!F47,AneurinB!F48,BCU!F47,CaV!F48,CwmT!F47,HywelD!F47,Powys!F47)</f>
        <v>6654.2801391764588</v>
      </c>
    </row>
    <row r="50" spans="1:10" ht="15" customHeight="1" x14ac:dyDescent="0.25">
      <c r="A50" s="254" t="s">
        <v>156</v>
      </c>
      <c r="B50" s="260" t="s">
        <v>158</v>
      </c>
      <c r="C50" s="260" t="s">
        <v>87</v>
      </c>
      <c r="D50" s="260" t="s">
        <v>160</v>
      </c>
      <c r="E50" s="260" t="s">
        <v>161</v>
      </c>
      <c r="F50" s="260" t="s">
        <v>117</v>
      </c>
      <c r="G50" s="260" t="s">
        <v>162</v>
      </c>
      <c r="H50" s="262" t="s">
        <v>167</v>
      </c>
      <c r="I50" s="379" t="s">
        <v>204</v>
      </c>
      <c r="J50" s="379" t="s">
        <v>206</v>
      </c>
    </row>
    <row r="51" spans="1:10" ht="15" customHeight="1" x14ac:dyDescent="0.2">
      <c r="A51" s="209">
        <v>2009</v>
      </c>
      <c r="B51" s="255">
        <f>BCU!B51+Powys!B51+HywelD!B51+ABMU!B51+CwmT!B51+CaV!B51+AneurinB!B51</f>
        <v>464666.66345999995</v>
      </c>
      <c r="C51" s="255">
        <f>BCU!C51+Powys!C51+HywelD!C51+ABMU!C51+CwmT!C51+CaV!C51+AneurinB!C51</f>
        <v>310699.54372000007</v>
      </c>
      <c r="D51" s="255">
        <f>BCU!D51+Powys!D51+HywelD!D51+ABMU!D51+CwmT!D51+CaV!D51+AneurinB!D51</f>
        <v>0</v>
      </c>
      <c r="E51" s="255">
        <f>BCU!E51+Powys!E51+HywelD!E51+ABMU!E51+CwmT!E51+CaV!E51+AneurinB!E51</f>
        <v>17193.715550000001</v>
      </c>
      <c r="F51" s="255">
        <f>BCU!F51+Powys!F51+HywelD!F51+ABMU!F51+CwmT!F51+CaV!F51+AneurinB!F51</f>
        <v>0</v>
      </c>
      <c r="G51" s="255">
        <f>BCU!G51+Powys!G51+HywelD!G51+ABMU!G51+CwmT!G51+CaV!G51+AneurinB!G51</f>
        <v>58781.862899999993</v>
      </c>
      <c r="H51" s="255">
        <f>BCU!H51+Powys!H51+HywelD!H51+ABMU!H51+CwmT!H51+CaV!H51+AneurinB!H51</f>
        <v>77991.541289999994</v>
      </c>
      <c r="I51" s="255">
        <f>BCU!I51+Powys!I51+HywelD!I51+ABMU!I51+CwmT!I51+CaV!I51+AneurinB!I51</f>
        <v>0</v>
      </c>
      <c r="J51" s="255">
        <f>BCU!J51+Powys!J51+HywelD!J51+ABMU!J51+CwmT!J51+CaV!J51+AneurinB!J51</f>
        <v>0</v>
      </c>
    </row>
    <row r="52" spans="1:10" ht="15" customHeight="1" x14ac:dyDescent="0.2">
      <c r="A52" s="209">
        <v>2010</v>
      </c>
      <c r="B52" s="255">
        <f>BCU!B52+Powys!B52+HywelD!B52+ABMU!B52+CwmT!B52+CaV!B52+AneurinB!B52</f>
        <v>461686.19304095674</v>
      </c>
      <c r="C52" s="255">
        <f>BCU!C52+Powys!C52+HywelD!C52+ABMU!C52+CwmT!C52+CaV!C52+AneurinB!C52</f>
        <v>327377.98062467203</v>
      </c>
      <c r="D52" s="255">
        <f>BCU!D52+Powys!D52+HywelD!D52+ABMU!D52+CwmT!D52+CaV!D52+AneurinB!D52</f>
        <v>0</v>
      </c>
      <c r="E52" s="255">
        <f>BCU!E52+Powys!E52+HywelD!E52+ABMU!E52+CwmT!E52+CaV!E52+AneurinB!E52</f>
        <v>20602.928735249676</v>
      </c>
      <c r="F52" s="255">
        <f>BCU!F52+Powys!F52+HywelD!F52+ABMU!F52+CwmT!F52+CaV!F52+AneurinB!F52</f>
        <v>0</v>
      </c>
      <c r="G52" s="255">
        <f>BCU!G52+Powys!G52+HywelD!G52+ABMU!G52+CwmT!G52+CaV!G52+AneurinB!G52</f>
        <v>35572.684848427773</v>
      </c>
      <c r="H52" s="255">
        <f>BCU!H52+Powys!H52+HywelD!H52+ABMU!H52+CwmT!H52+CaV!H52+AneurinB!H52</f>
        <v>78132.598832607269</v>
      </c>
      <c r="I52" s="255">
        <f>BCU!I52+Powys!I52+HywelD!I52+ABMU!I52+CwmT!I52+CaV!I52+AneurinB!I52</f>
        <v>0</v>
      </c>
      <c r="J52" s="255">
        <f>BCU!J52+Powys!J52+HywelD!J52+ABMU!J52+CwmT!J52+CaV!J52+AneurinB!J52</f>
        <v>0</v>
      </c>
    </row>
    <row r="53" spans="1:10" ht="15" customHeight="1" x14ac:dyDescent="0.2">
      <c r="A53" s="209">
        <v>2011</v>
      </c>
      <c r="B53" s="258">
        <f>BCU!B53+Powys!B53+HywelD!B53+ABMU!B53+CwmT!B53+CaV!B53+AneurinB!B53</f>
        <v>461578.87567503599</v>
      </c>
      <c r="C53" s="255">
        <f>BCU!C53+Powys!C53+HywelD!C53+ABMU!C53+CwmT!C53+CaV!C53+AneurinB!C53</f>
        <v>327684.23007076979</v>
      </c>
      <c r="D53" s="255">
        <f>BCU!D53+Powys!D53+HywelD!D53+ABMU!D53+CwmT!D53+CaV!D53+AneurinB!D53</f>
        <v>0</v>
      </c>
      <c r="E53" s="255">
        <f>BCU!E53+Powys!E53+HywelD!E53+ABMU!E53+CwmT!E53+CaV!E53+AneurinB!E53</f>
        <v>20752.984420000001</v>
      </c>
      <c r="F53" s="255">
        <f>BCU!F53+Powys!F53+HywelD!F53+ABMU!F53+CwmT!F53+CaV!F53+AneurinB!F53</f>
        <v>0</v>
      </c>
      <c r="G53" s="255">
        <f>BCU!G53+Powys!G53+HywelD!G53+ABMU!G53+CwmT!G53+CaV!G53+AneurinB!G53</f>
        <v>35032.571707203984</v>
      </c>
      <c r="H53" s="255">
        <f>BCU!H53+Powys!H53+HywelD!H53+ABMU!H53+CwmT!H53+CaV!H53+AneurinB!H53</f>
        <v>78109.089477062225</v>
      </c>
      <c r="I53" s="255">
        <f>BCU!I53+Powys!I53+HywelD!I53+ABMU!I53+CwmT!I53+CaV!I53+AneurinB!I53</f>
        <v>0</v>
      </c>
      <c r="J53" s="255">
        <f>BCU!J53+Powys!J53+HywelD!J53+ABMU!J53+CwmT!J53+CaV!J53+AneurinB!J53</f>
        <v>0</v>
      </c>
    </row>
    <row r="54" spans="1:10" ht="15" customHeight="1" x14ac:dyDescent="0.2">
      <c r="A54" s="209">
        <v>2012</v>
      </c>
      <c r="B54" s="258">
        <f>BCU!B54+Powys!B54+HywelD!B54+ABMU!B54+CwmT!B54+CaV!B54+AneurinB!B54</f>
        <v>462383.56455065467</v>
      </c>
      <c r="C54" s="255">
        <f>BCU!C54+Powys!C54+HywelD!C54+ABMU!C54+CwmT!C54+CaV!C54+AneurinB!C54</f>
        <v>306506.97051000001</v>
      </c>
      <c r="D54" s="255">
        <f>BCU!D54+Powys!D54+HywelD!D54+ABMU!D54+CwmT!D54+CaV!D54+AneurinB!D54</f>
        <v>0</v>
      </c>
      <c r="E54" s="255">
        <f>BCU!E54+Powys!E54+HywelD!E54+ABMU!E54+CwmT!E54+CaV!E54+AneurinB!E54</f>
        <v>20241.324000000001</v>
      </c>
      <c r="F54" s="255">
        <f>BCU!F54+Powys!F54+HywelD!F54+ABMU!F54+CwmT!F54+CaV!F54+AneurinB!F54</f>
        <v>0</v>
      </c>
      <c r="G54" s="255">
        <f>BCU!G54+Powys!G54+HywelD!G54+ABMU!G54+CwmT!G54+CaV!G54+AneurinB!G54</f>
        <v>15543</v>
      </c>
      <c r="H54" s="255">
        <f>BCU!H54+Powys!H54+HywelD!H54+ABMU!H54+CwmT!H54+CaV!H54+AneurinB!H54</f>
        <v>120092.27004065471</v>
      </c>
      <c r="I54" s="255">
        <f>BCU!I54+Powys!I54+HywelD!I54+ABMU!I54+CwmT!I54+CaV!I54+AneurinB!I54</f>
        <v>0</v>
      </c>
      <c r="J54" s="255">
        <f>BCU!J54+Powys!J54+HywelD!J54+ABMU!J54+CwmT!J54+CaV!J54+AneurinB!J54</f>
        <v>0</v>
      </c>
    </row>
    <row r="55" spans="1:10" ht="15" customHeight="1" x14ac:dyDescent="0.2">
      <c r="A55" s="209">
        <v>2013</v>
      </c>
      <c r="B55" s="258">
        <f>BCU!B55+Powys!B55+HywelD!B55+ABMU!B55+CwmT!B55+CaV!B55+AneurinB!B55</f>
        <v>456768.86874362704</v>
      </c>
      <c r="C55" s="255">
        <f>BCU!C55+Powys!C55+HywelD!C55+ABMU!C55+CwmT!C55+CaV!C55+AneurinB!C55</f>
        <v>304782.97268859699</v>
      </c>
      <c r="D55" s="255">
        <f>BCU!D55+Powys!D55+HywelD!D55+ABMU!D55+CwmT!D55+CaV!D55+AneurinB!D55</f>
        <v>0</v>
      </c>
      <c r="E55" s="255">
        <f>BCU!E55+Powys!E55+HywelD!E55+ABMU!E55+CwmT!E55+CaV!E55+AneurinB!E55</f>
        <v>20112.89605503</v>
      </c>
      <c r="F55" s="255">
        <f>BCU!F55+Powys!F55+HywelD!F55+ABMU!F55+CwmT!F55+CaV!F55+AneurinB!F55</f>
        <v>0</v>
      </c>
      <c r="G55" s="255">
        <f>BCU!G55+Powys!G55+HywelD!G55+ABMU!G55+CwmT!G55+CaV!G55+AneurinB!G55</f>
        <v>15444</v>
      </c>
      <c r="H55" s="255">
        <f>BCU!H55+Powys!H55+HywelD!H55+ABMU!H55+CwmT!H55+CaV!H55+AneurinB!H55</f>
        <v>116429</v>
      </c>
      <c r="I55" s="255">
        <f>BCU!I55+Powys!I55+HywelD!I55+ABMU!I55+CwmT!I55+CaV!I55+AneurinB!I55</f>
        <v>0</v>
      </c>
      <c r="J55" s="255">
        <f>BCU!J55+Powys!J55+HywelD!J55+ABMU!J55+CwmT!J55+CaV!J55+AneurinB!J55</f>
        <v>0</v>
      </c>
    </row>
    <row r="56" spans="1:10" ht="15" customHeight="1" x14ac:dyDescent="0.2">
      <c r="A56" s="209">
        <v>2014</v>
      </c>
      <c r="B56" s="258">
        <f>BCU!B56+Powys!B56+HywelD!B56+ABMU!B56+CwmT!B56+CaV!B56+AneurinB!B56</f>
        <v>431922.88250298274</v>
      </c>
      <c r="C56" s="255">
        <f>BCU!C56+Powys!C56+HywelD!C56+ABMU!C56+CwmT!C56+CaV!C56+AneurinB!C56</f>
        <v>268544.29604165111</v>
      </c>
      <c r="D56" s="255">
        <f>BCU!D56+Powys!D56+HywelD!D56+ABMU!D56+CwmT!D56+CaV!D56+AneurinB!D56</f>
        <v>70424.086461331579</v>
      </c>
      <c r="E56" s="255">
        <f>BCU!E56+Powys!E56+HywelD!E56+ABMU!E56+CwmT!E56+CaV!E56+AneurinB!E56</f>
        <v>0</v>
      </c>
      <c r="F56" s="255">
        <f>BCU!F56+Powys!F56+HywelD!F56+ABMU!F56+CwmT!F56+CaV!F56+AneurinB!F56</f>
        <v>50974.5</v>
      </c>
      <c r="G56" s="255">
        <f>BCU!G56+Powys!G56+HywelD!G56+ABMU!G56+CwmT!G56+CaV!G56+AneurinB!G56</f>
        <v>15114</v>
      </c>
      <c r="H56" s="255">
        <f>BCU!H56+Powys!H56+HywelD!H56+ABMU!H56+CwmT!H56+CaV!H56+AneurinB!H56</f>
        <v>26866</v>
      </c>
      <c r="I56" s="255">
        <f>BCU!I56+Powys!I56+HywelD!I56+ABMU!I56+CwmT!I56+CaV!I56+AneurinB!I56</f>
        <v>0</v>
      </c>
      <c r="J56" s="255">
        <f>BCU!J56+Powys!J56+HywelD!J56+ABMU!J56+CwmT!J56+CaV!J56+AneurinB!J56</f>
        <v>0</v>
      </c>
    </row>
    <row r="57" spans="1:10" ht="15" customHeight="1" x14ac:dyDescent="0.2">
      <c r="A57" s="287">
        <v>2015</v>
      </c>
      <c r="B57" s="258">
        <f>BCU!B57+Powys!B57+HywelD!B57+ABMU!B57+CwmT!B57+CaV!B57+AneurinB!B57</f>
        <v>297895.6337529372</v>
      </c>
      <c r="C57" s="258">
        <f>BCU!C57+Powys!C57+HywelD!C57+ABMU!C57+CwmT!C57+CaV!C57+AneurinB!C57</f>
        <v>172635.9053097392</v>
      </c>
      <c r="D57" s="258">
        <f>BCU!D57+Powys!D57+HywelD!D57+ABMU!D57+CwmT!D57+CaV!D57+AneurinB!D57</f>
        <v>45186.728443197964</v>
      </c>
      <c r="E57" s="258">
        <f>BCU!E57+Powys!E57+HywelD!E57+ABMU!E57+CwmT!E57+CaV!E57+AneurinB!E57</f>
        <v>0</v>
      </c>
      <c r="F57" s="258">
        <f>BCU!F57+Powys!F57+HywelD!F57+ABMU!F57+CwmT!F57+CaV!F57+AneurinB!F57</f>
        <v>0</v>
      </c>
      <c r="G57" s="258">
        <f>BCU!G57+Powys!G57+HywelD!G57+ABMU!G57+CwmT!G57+CaV!G57+AneurinB!G57</f>
        <v>0</v>
      </c>
      <c r="H57" s="255">
        <f>BCU!H57+Powys!H57+HywelD!H57+ABMU!H57+CwmT!H57+CaV!H57+AneurinB!H57</f>
        <v>0</v>
      </c>
      <c r="I57" s="255">
        <f>BCU!I57+Powys!I57+HywelD!I57+ABMU!I57+CwmT!I57+CaV!I57+AneurinB!I57</f>
        <v>8118</v>
      </c>
      <c r="J57" s="255">
        <f>BCU!J57+Powys!J57+HywelD!J57+ABMU!J57+CwmT!J57+CaV!J57+AneurinB!J57</f>
        <v>71955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A70"/>
  <sheetViews>
    <sheetView zoomScale="85" zoomScaleNormal="85" workbookViewId="0">
      <pane xSplit="1" ySplit="1" topLeftCell="B8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2.75" x14ac:dyDescent="0.2"/>
  <cols>
    <col min="1" max="1" width="36.625" style="100" customWidth="1"/>
    <col min="2" max="4" width="16.75" style="100" customWidth="1"/>
    <col min="5" max="14" width="16.75" style="222" customWidth="1"/>
    <col min="15" max="15" width="30.75" style="222" customWidth="1"/>
    <col min="16" max="17" width="16.75" style="222" customWidth="1"/>
    <col min="18" max="19" width="9" style="222" customWidth="1"/>
    <col min="20" max="22" width="9" style="100" customWidth="1"/>
    <col min="23" max="23" width="8.875" style="230" customWidth="1"/>
    <col min="24" max="24" width="9" style="100" customWidth="1"/>
    <col min="25" max="25" width="9" style="100"/>
    <col min="26" max="26" width="9" style="231"/>
    <col min="27" max="62" width="9" style="100"/>
    <col min="63" max="63" width="4.25" style="100" customWidth="1"/>
    <col min="64" max="67" width="9" style="100"/>
    <col min="68" max="68" width="5" style="100" customWidth="1"/>
    <col min="69" max="16384" width="9" style="100"/>
  </cols>
  <sheetData>
    <row r="1" spans="1:79" s="225" customFormat="1" ht="45" customHeight="1" x14ac:dyDescent="0.3">
      <c r="A1" s="218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125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91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91"/>
      <c r="BL1" s="108"/>
      <c r="BM1" s="108"/>
      <c r="BN1" s="108"/>
      <c r="BO1" s="108"/>
      <c r="BP1" s="191"/>
      <c r="BQ1" s="215"/>
      <c r="BR1" s="215"/>
      <c r="BS1" s="215"/>
      <c r="BT1" s="215"/>
      <c r="BU1" s="215"/>
      <c r="BV1" s="215"/>
      <c r="BW1" s="215"/>
      <c r="BX1" s="215"/>
      <c r="BY1" s="215"/>
      <c r="BZ1" s="215"/>
    </row>
    <row r="2" spans="1:79" s="227" customFormat="1" x14ac:dyDescent="0.2">
      <c r="A2" s="91" t="s">
        <v>18</v>
      </c>
      <c r="B2" s="204">
        <v>11291</v>
      </c>
      <c r="C2" s="204">
        <v>44277</v>
      </c>
      <c r="D2" s="204">
        <v>99996</v>
      </c>
      <c r="E2" s="204">
        <v>31030</v>
      </c>
      <c r="F2" s="204">
        <v>15023</v>
      </c>
      <c r="G2" s="204">
        <v>3022</v>
      </c>
      <c r="H2" s="204">
        <v>27279</v>
      </c>
      <c r="I2" s="204">
        <v>5017</v>
      </c>
      <c r="J2" s="204">
        <v>6394</v>
      </c>
      <c r="K2" s="204">
        <v>3287</v>
      </c>
      <c r="L2" s="204">
        <v>4343</v>
      </c>
      <c r="M2" s="204">
        <v>65616</v>
      </c>
      <c r="N2" s="204">
        <v>557</v>
      </c>
      <c r="O2" s="204">
        <v>0</v>
      </c>
      <c r="P2" s="204">
        <v>157593</v>
      </c>
      <c r="Q2" s="204">
        <v>13710</v>
      </c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93"/>
      <c r="AW2" s="93"/>
      <c r="AX2" s="93"/>
      <c r="AY2" s="93"/>
      <c r="AZ2" s="93"/>
      <c r="BA2" s="93"/>
      <c r="BB2" s="93"/>
      <c r="BC2" s="83"/>
      <c r="BD2" s="93"/>
      <c r="BE2" s="93"/>
      <c r="BF2" s="93"/>
      <c r="BG2" s="93"/>
      <c r="BH2" s="93"/>
      <c r="BI2" s="93"/>
      <c r="BJ2" s="93"/>
      <c r="BK2" s="162"/>
      <c r="BL2" s="93"/>
      <c r="BM2" s="93"/>
      <c r="BN2" s="93"/>
      <c r="BO2" s="93"/>
      <c r="BP2" s="162"/>
      <c r="BQ2" s="90"/>
      <c r="BR2" s="90"/>
      <c r="BS2" s="90"/>
      <c r="BT2" s="90"/>
      <c r="BU2" s="90"/>
      <c r="BV2" s="90"/>
      <c r="BW2" s="90"/>
      <c r="BX2" s="90"/>
      <c r="BY2" s="90"/>
      <c r="BZ2" s="90"/>
    </row>
    <row r="3" spans="1:79" s="227" customFormat="1" x14ac:dyDescent="0.2">
      <c r="A3" s="91" t="s">
        <v>19</v>
      </c>
      <c r="B3" s="204">
        <v>11321</v>
      </c>
      <c r="C3" s="204">
        <v>44240</v>
      </c>
      <c r="D3" s="204">
        <v>103045</v>
      </c>
      <c r="E3" s="204">
        <v>30781</v>
      </c>
      <c r="F3" s="204">
        <v>15211</v>
      </c>
      <c r="G3" s="204">
        <v>3134</v>
      </c>
      <c r="H3" s="204">
        <v>28906</v>
      </c>
      <c r="I3" s="204">
        <v>4957</v>
      </c>
      <c r="J3" s="204">
        <v>6182</v>
      </c>
      <c r="K3" s="204">
        <v>3261</v>
      </c>
      <c r="L3" s="204">
        <v>4540</v>
      </c>
      <c r="M3" s="204">
        <v>64564</v>
      </c>
      <c r="N3" s="204">
        <v>713</v>
      </c>
      <c r="O3" s="204">
        <v>0</v>
      </c>
      <c r="P3" s="204">
        <v>170081</v>
      </c>
      <c r="Q3" s="204">
        <v>13845</v>
      </c>
      <c r="R3" s="146"/>
      <c r="S3" s="146"/>
      <c r="T3" s="93"/>
      <c r="U3" s="93"/>
      <c r="V3" s="93"/>
      <c r="W3" s="93"/>
      <c r="X3" s="93"/>
      <c r="Y3" s="93"/>
      <c r="Z3" s="143"/>
      <c r="AA3" s="93"/>
      <c r="AB3" s="147"/>
      <c r="AC3" s="148"/>
      <c r="AD3" s="149"/>
      <c r="AE3" s="150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93"/>
      <c r="AW3" s="93"/>
      <c r="AX3" s="93"/>
      <c r="AY3" s="93"/>
      <c r="AZ3" s="93"/>
      <c r="BA3" s="93"/>
      <c r="BB3" s="93"/>
      <c r="BC3" s="83"/>
      <c r="BD3" s="93"/>
      <c r="BE3" s="93"/>
      <c r="BF3" s="93"/>
      <c r="BG3" s="93"/>
      <c r="BH3" s="93"/>
      <c r="BI3" s="93"/>
      <c r="BJ3" s="93"/>
      <c r="BK3" s="162"/>
      <c r="BL3" s="93"/>
      <c r="BM3" s="93"/>
      <c r="BN3" s="93"/>
      <c r="BO3" s="93"/>
      <c r="BP3" s="162"/>
      <c r="BQ3" s="90"/>
      <c r="BR3" s="90"/>
      <c r="BS3" s="90"/>
      <c r="BT3" s="90"/>
      <c r="BU3" s="90"/>
      <c r="BV3" s="90"/>
      <c r="BW3" s="90"/>
      <c r="BX3" s="90"/>
      <c r="BY3" s="90"/>
      <c r="BZ3" s="90"/>
    </row>
    <row r="4" spans="1:79" s="227" customFormat="1" x14ac:dyDescent="0.2">
      <c r="A4" s="91" t="s">
        <v>20</v>
      </c>
      <c r="B4" s="204">
        <v>11781</v>
      </c>
      <c r="C4" s="204">
        <v>45381</v>
      </c>
      <c r="D4" s="204">
        <v>106257</v>
      </c>
      <c r="E4" s="204">
        <v>30512</v>
      </c>
      <c r="F4" s="204">
        <v>15400</v>
      </c>
      <c r="G4" s="204">
        <v>3429</v>
      </c>
      <c r="H4" s="204">
        <v>30471</v>
      </c>
      <c r="I4" s="204">
        <v>4964</v>
      </c>
      <c r="J4" s="204">
        <v>6191</v>
      </c>
      <c r="K4" s="204">
        <v>3299</v>
      </c>
      <c r="L4" s="204">
        <v>4695</v>
      </c>
      <c r="M4" s="204">
        <v>65537</v>
      </c>
      <c r="N4" s="204">
        <v>625</v>
      </c>
      <c r="O4" s="204">
        <v>0</v>
      </c>
      <c r="P4" s="204">
        <v>178960</v>
      </c>
      <c r="Q4" s="204">
        <v>14119</v>
      </c>
      <c r="R4" s="174"/>
      <c r="S4" s="174"/>
      <c r="T4" s="174"/>
      <c r="U4" s="175"/>
      <c r="V4" s="174"/>
      <c r="W4" s="176"/>
      <c r="X4" s="174"/>
      <c r="Y4" s="176"/>
      <c r="Z4" s="174"/>
      <c r="AA4" s="174"/>
      <c r="AB4" s="174"/>
      <c r="AC4" s="176"/>
      <c r="AD4" s="176"/>
      <c r="AE4" s="176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93"/>
      <c r="AW4" s="93"/>
      <c r="AX4" s="93"/>
      <c r="AY4" s="93"/>
      <c r="AZ4" s="93"/>
      <c r="BA4" s="93"/>
      <c r="BB4" s="93"/>
      <c r="BC4" s="83"/>
      <c r="BD4" s="93"/>
      <c r="BE4" s="93"/>
      <c r="BF4" s="93"/>
      <c r="BG4" s="93"/>
      <c r="BH4" s="93"/>
      <c r="BI4" s="93"/>
      <c r="BJ4" s="93"/>
      <c r="BK4" s="162"/>
      <c r="BL4" s="93"/>
      <c r="BM4" s="93"/>
      <c r="BN4" s="93"/>
      <c r="BO4" s="93"/>
      <c r="BP4" s="162"/>
      <c r="BQ4" s="90"/>
      <c r="BR4" s="90"/>
      <c r="BS4" s="90"/>
      <c r="BT4" s="90"/>
      <c r="BU4" s="90"/>
      <c r="BV4" s="90"/>
      <c r="BW4" s="90"/>
      <c r="BX4" s="90"/>
      <c r="BY4" s="90"/>
      <c r="BZ4" s="90"/>
    </row>
    <row r="5" spans="1:79" s="227" customFormat="1" x14ac:dyDescent="0.2">
      <c r="A5" s="91" t="s">
        <v>21</v>
      </c>
      <c r="B5" s="204">
        <v>12246</v>
      </c>
      <c r="C5" s="204">
        <v>46378</v>
      </c>
      <c r="D5" s="204">
        <v>109006</v>
      </c>
      <c r="E5" s="204">
        <v>30277</v>
      </c>
      <c r="F5" s="204">
        <v>15714</v>
      </c>
      <c r="G5" s="204">
        <v>3504</v>
      </c>
      <c r="H5" s="204">
        <v>32126</v>
      </c>
      <c r="I5" s="204">
        <v>5020</v>
      </c>
      <c r="J5" s="204">
        <v>6221</v>
      </c>
      <c r="K5" s="204">
        <v>3362</v>
      </c>
      <c r="L5" s="204">
        <v>5012</v>
      </c>
      <c r="M5" s="204">
        <v>69697</v>
      </c>
      <c r="N5" s="204">
        <v>888</v>
      </c>
      <c r="O5" s="204">
        <v>0</v>
      </c>
      <c r="P5" s="204">
        <v>182644</v>
      </c>
      <c r="Q5" s="204">
        <v>14378</v>
      </c>
      <c r="R5" s="174"/>
      <c r="S5" s="174"/>
      <c r="T5" s="174"/>
      <c r="U5" s="175"/>
      <c r="V5" s="174"/>
      <c r="W5" s="176"/>
      <c r="X5" s="174"/>
      <c r="Y5" s="176"/>
      <c r="Z5" s="174"/>
      <c r="AA5" s="174"/>
      <c r="AB5" s="174"/>
      <c r="AC5" s="176"/>
      <c r="AD5" s="176"/>
      <c r="AE5" s="176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93"/>
      <c r="AW5" s="93"/>
      <c r="AX5" s="93"/>
      <c r="AY5" s="93"/>
      <c r="AZ5" s="93"/>
      <c r="BA5" s="93"/>
      <c r="BB5" s="93"/>
      <c r="BC5" s="83"/>
      <c r="BD5" s="93"/>
      <c r="BE5" s="93"/>
      <c r="BF5" s="93"/>
      <c r="BG5" s="93"/>
      <c r="BH5" s="93"/>
      <c r="BI5" s="93"/>
      <c r="BJ5" s="93"/>
      <c r="BK5" s="162"/>
      <c r="BL5" s="93"/>
      <c r="BM5" s="93"/>
      <c r="BN5" s="93"/>
      <c r="BO5" s="93"/>
      <c r="BP5" s="162"/>
      <c r="BQ5" s="90"/>
      <c r="BR5" s="90"/>
      <c r="BS5" s="90"/>
      <c r="BT5" s="90"/>
      <c r="BU5" s="90"/>
      <c r="BV5" s="90"/>
      <c r="BW5" s="90"/>
      <c r="BX5" s="90"/>
      <c r="BY5" s="90"/>
      <c r="BZ5" s="90"/>
    </row>
    <row r="6" spans="1:79" s="227" customFormat="1" x14ac:dyDescent="0.2">
      <c r="A6" s="91" t="s">
        <v>22</v>
      </c>
      <c r="B6" s="204">
        <v>12798</v>
      </c>
      <c r="C6" s="204">
        <v>47223</v>
      </c>
      <c r="D6" s="204">
        <v>111496</v>
      </c>
      <c r="E6" s="204">
        <v>30025</v>
      </c>
      <c r="F6" s="204">
        <v>16256</v>
      </c>
      <c r="G6" s="204">
        <v>3957</v>
      </c>
      <c r="H6" s="204">
        <v>33731</v>
      </c>
      <c r="I6" s="204">
        <v>5079</v>
      </c>
      <c r="J6" s="204">
        <v>6458</v>
      </c>
      <c r="K6" s="204">
        <v>3425</v>
      </c>
      <c r="L6" s="204">
        <v>5250</v>
      </c>
      <c r="M6" s="204">
        <v>71067</v>
      </c>
      <c r="N6" s="204">
        <v>1211</v>
      </c>
      <c r="O6" s="204">
        <v>0</v>
      </c>
      <c r="P6" s="204">
        <v>185989</v>
      </c>
      <c r="Q6" s="204">
        <v>14539</v>
      </c>
      <c r="R6" s="174"/>
      <c r="S6" s="174"/>
      <c r="T6" s="174"/>
      <c r="U6" s="175"/>
      <c r="V6" s="174"/>
      <c r="W6" s="176"/>
      <c r="X6" s="174"/>
      <c r="Y6" s="176"/>
      <c r="Z6" s="174"/>
      <c r="AA6" s="174"/>
      <c r="AB6" s="174"/>
      <c r="AC6" s="176"/>
      <c r="AD6" s="176"/>
      <c r="AE6" s="176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93"/>
      <c r="AW6" s="93"/>
      <c r="AX6" s="93"/>
      <c r="AY6" s="93"/>
      <c r="AZ6" s="93"/>
      <c r="BA6" s="93"/>
      <c r="BB6" s="93"/>
      <c r="BC6" s="83"/>
      <c r="BD6" s="93"/>
      <c r="BE6" s="93"/>
      <c r="BF6" s="93"/>
      <c r="BG6" s="93"/>
      <c r="BH6" s="93"/>
      <c r="BI6" s="93"/>
      <c r="BJ6" s="93"/>
      <c r="BK6" s="162"/>
      <c r="BL6" s="93"/>
      <c r="BM6" s="93"/>
      <c r="BN6" s="93"/>
      <c r="BO6" s="93"/>
      <c r="BP6" s="162"/>
      <c r="BQ6" s="90"/>
      <c r="BR6" s="90"/>
      <c r="BS6" s="90"/>
      <c r="BT6" s="90"/>
      <c r="BU6" s="90"/>
      <c r="BV6" s="90"/>
      <c r="BW6" s="90"/>
      <c r="BX6" s="90"/>
      <c r="BY6" s="90"/>
      <c r="BZ6" s="90"/>
    </row>
    <row r="7" spans="1:79" s="227" customFormat="1" x14ac:dyDescent="0.2">
      <c r="A7" s="91" t="s">
        <v>23</v>
      </c>
      <c r="B7" s="204">
        <v>13520</v>
      </c>
      <c r="C7" s="204">
        <v>48663</v>
      </c>
      <c r="D7" s="204">
        <v>113265</v>
      </c>
      <c r="E7" s="204">
        <v>29984</v>
      </c>
      <c r="F7" s="204">
        <v>17018</v>
      </c>
      <c r="G7" s="204">
        <v>4250</v>
      </c>
      <c r="H7" s="204">
        <v>35503</v>
      </c>
      <c r="I7" s="204">
        <v>5139</v>
      </c>
      <c r="J7" s="204">
        <v>6816</v>
      </c>
      <c r="K7" s="204">
        <v>3604</v>
      </c>
      <c r="L7" s="204">
        <v>5520</v>
      </c>
      <c r="M7" s="204">
        <v>72665</v>
      </c>
      <c r="N7" s="204">
        <v>1620</v>
      </c>
      <c r="O7" s="204">
        <v>0</v>
      </c>
      <c r="P7" s="204">
        <v>189581</v>
      </c>
      <c r="Q7" s="204">
        <v>14795</v>
      </c>
      <c r="R7" s="174"/>
      <c r="S7" s="174"/>
      <c r="T7" s="174"/>
      <c r="U7" s="175"/>
      <c r="V7" s="174"/>
      <c r="W7" s="176"/>
      <c r="X7" s="174"/>
      <c r="Y7" s="176"/>
      <c r="Z7" s="174"/>
      <c r="AA7" s="174"/>
      <c r="AB7" s="174"/>
      <c r="AC7" s="176"/>
      <c r="AD7" s="176"/>
      <c r="AE7" s="176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93"/>
      <c r="AW7" s="93"/>
      <c r="AX7" s="93"/>
      <c r="AY7" s="93"/>
      <c r="AZ7" s="93"/>
      <c r="BA7" s="93"/>
      <c r="BB7" s="93"/>
      <c r="BC7" s="162"/>
      <c r="BD7" s="93"/>
      <c r="BE7" s="93"/>
      <c r="BF7" s="93"/>
      <c r="BG7" s="93"/>
      <c r="BH7" s="93"/>
      <c r="BI7" s="93"/>
      <c r="BJ7" s="93"/>
      <c r="BK7" s="162"/>
      <c r="BL7" s="93"/>
      <c r="BM7" s="93"/>
      <c r="BN7" s="93"/>
      <c r="BO7" s="93"/>
      <c r="BP7" s="162"/>
      <c r="BQ7" s="90"/>
      <c r="BR7" s="90"/>
      <c r="BS7" s="90"/>
      <c r="BT7" s="90"/>
      <c r="BU7" s="90"/>
      <c r="BV7" s="90"/>
      <c r="BW7" s="90"/>
      <c r="BX7" s="90"/>
      <c r="BY7" s="90"/>
      <c r="BZ7" s="90"/>
    </row>
    <row r="8" spans="1:79" s="227" customFormat="1" x14ac:dyDescent="0.2">
      <c r="A8" s="91" t="s">
        <v>24</v>
      </c>
      <c r="B8" s="204">
        <v>13970</v>
      </c>
      <c r="C8" s="204">
        <v>49765</v>
      </c>
      <c r="D8" s="204">
        <v>114192</v>
      </c>
      <c r="E8" s="204">
        <v>29546</v>
      </c>
      <c r="F8" s="204">
        <v>17191</v>
      </c>
      <c r="G8" s="204">
        <v>4336</v>
      </c>
      <c r="H8" s="204">
        <v>36748</v>
      </c>
      <c r="I8" s="204">
        <v>5147</v>
      </c>
      <c r="J8" s="204">
        <v>7031</v>
      </c>
      <c r="K8" s="204">
        <v>3700</v>
      </c>
      <c r="L8" s="204">
        <v>5655</v>
      </c>
      <c r="M8" s="204">
        <v>73956</v>
      </c>
      <c r="N8" s="204">
        <v>1731</v>
      </c>
      <c r="O8" s="204">
        <v>592194</v>
      </c>
      <c r="P8" s="204">
        <v>192643</v>
      </c>
      <c r="Q8" s="204">
        <v>14187</v>
      </c>
      <c r="R8" s="174"/>
      <c r="S8" s="174"/>
      <c r="T8" s="174"/>
      <c r="U8" s="175"/>
      <c r="V8" s="174"/>
      <c r="W8" s="176"/>
      <c r="X8" s="174"/>
      <c r="Y8" s="176"/>
      <c r="Z8" s="174"/>
      <c r="AA8" s="174"/>
      <c r="AB8" s="174"/>
      <c r="AC8" s="176"/>
      <c r="AD8" s="176"/>
      <c r="AE8" s="176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93"/>
      <c r="AW8" s="93"/>
      <c r="AX8" s="93"/>
      <c r="AY8" s="93"/>
      <c r="AZ8" s="93"/>
      <c r="BA8" s="93"/>
      <c r="BB8" s="93"/>
      <c r="BC8" s="162"/>
      <c r="BD8" s="93"/>
      <c r="BE8" s="93"/>
      <c r="BF8" s="93"/>
      <c r="BG8" s="93"/>
      <c r="BH8" s="93"/>
      <c r="BI8" s="93"/>
      <c r="BJ8" s="93"/>
      <c r="BK8" s="162"/>
      <c r="BL8" s="93"/>
      <c r="BM8" s="93"/>
      <c r="BN8" s="93"/>
      <c r="BO8" s="93"/>
      <c r="BP8" s="162"/>
      <c r="BQ8" s="90"/>
      <c r="BR8" s="90"/>
      <c r="BS8" s="90"/>
      <c r="BT8" s="90"/>
      <c r="BU8" s="90"/>
      <c r="BV8" s="90"/>
      <c r="BW8" s="90"/>
      <c r="BX8" s="90"/>
      <c r="BY8" s="90"/>
      <c r="BZ8" s="90"/>
    </row>
    <row r="9" spans="1:79" s="227" customFormat="1" x14ac:dyDescent="0.2">
      <c r="A9" s="91" t="s">
        <v>17</v>
      </c>
      <c r="B9" s="204">
        <v>14607</v>
      </c>
      <c r="C9" s="204">
        <v>49835</v>
      </c>
      <c r="D9" s="204">
        <v>115350</v>
      </c>
      <c r="E9" s="204">
        <v>29138</v>
      </c>
      <c r="F9" s="204">
        <v>17604</v>
      </c>
      <c r="G9" s="204">
        <v>4572</v>
      </c>
      <c r="H9" s="204">
        <v>37815</v>
      </c>
      <c r="I9" s="204">
        <v>5204</v>
      </c>
      <c r="J9" s="204">
        <v>7327</v>
      </c>
      <c r="K9" s="204">
        <v>1818</v>
      </c>
      <c r="L9" s="204">
        <v>5789</v>
      </c>
      <c r="M9" s="204">
        <v>71856</v>
      </c>
      <c r="N9" s="204">
        <v>1943</v>
      </c>
      <c r="O9" s="204">
        <v>591411</v>
      </c>
      <c r="P9" s="204">
        <v>194156</v>
      </c>
      <c r="Q9" s="204">
        <v>14348</v>
      </c>
      <c r="R9" s="144"/>
      <c r="S9" s="144"/>
      <c r="T9" s="139"/>
      <c r="U9" s="144"/>
      <c r="V9" s="144"/>
      <c r="W9" s="146"/>
      <c r="X9" s="146"/>
      <c r="Y9" s="146"/>
      <c r="Z9" s="157"/>
      <c r="AA9" s="158"/>
      <c r="AB9" s="158"/>
      <c r="AC9" s="158"/>
      <c r="AD9" s="158"/>
      <c r="AE9" s="158"/>
      <c r="AF9" s="99"/>
      <c r="AG9" s="99"/>
      <c r="AH9" s="99"/>
      <c r="AI9" s="99"/>
      <c r="AJ9" s="99"/>
      <c r="AK9" s="99"/>
      <c r="AL9" s="99"/>
      <c r="AM9" s="162"/>
      <c r="AN9" s="99"/>
      <c r="AO9" s="99"/>
      <c r="AP9" s="99"/>
      <c r="AQ9" s="99"/>
      <c r="AR9" s="99"/>
      <c r="AS9" s="99"/>
      <c r="AT9" s="99"/>
      <c r="AU9" s="162"/>
      <c r="AV9" s="93"/>
      <c r="AW9" s="93"/>
      <c r="AX9" s="93"/>
      <c r="AY9" s="93"/>
      <c r="AZ9" s="93"/>
      <c r="BA9" s="93"/>
      <c r="BB9" s="93"/>
      <c r="BC9" s="162"/>
      <c r="BD9" s="93"/>
      <c r="BE9" s="93"/>
      <c r="BF9" s="93"/>
      <c r="BG9" s="93"/>
      <c r="BH9" s="93"/>
      <c r="BI9" s="93"/>
      <c r="BJ9" s="93"/>
      <c r="BK9" s="162"/>
      <c r="BL9" s="99"/>
      <c r="BM9" s="99"/>
      <c r="BN9" s="93"/>
      <c r="BO9" s="93"/>
      <c r="BP9" s="162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100"/>
    </row>
    <row r="10" spans="1:79" s="227" customFormat="1" ht="15" x14ac:dyDescent="0.25">
      <c r="A10" s="91" t="s">
        <v>185</v>
      </c>
      <c r="B10" s="383">
        <v>15026</v>
      </c>
      <c r="C10" s="383">
        <v>51802</v>
      </c>
      <c r="D10" s="383">
        <v>115862</v>
      </c>
      <c r="E10" s="383">
        <v>28560</v>
      </c>
      <c r="F10" s="383">
        <v>17770</v>
      </c>
      <c r="G10" s="383">
        <v>4614</v>
      </c>
      <c r="H10" s="383">
        <v>39139</v>
      </c>
      <c r="I10" s="383">
        <v>5257</v>
      </c>
      <c r="J10" s="384">
        <v>7451</v>
      </c>
      <c r="K10" s="384">
        <v>2339</v>
      </c>
      <c r="L10" s="384">
        <v>5921</v>
      </c>
      <c r="M10" s="384">
        <v>61568</v>
      </c>
      <c r="N10" s="384">
        <v>2072</v>
      </c>
      <c r="O10" s="382">
        <v>592712</v>
      </c>
      <c r="P10" s="382">
        <v>196833</v>
      </c>
      <c r="Q10" s="382">
        <v>14290</v>
      </c>
      <c r="R10" s="371"/>
      <c r="X10" s="371"/>
      <c r="Y10" s="371"/>
      <c r="Z10" s="371"/>
      <c r="AD10" s="158"/>
      <c r="AE10" s="158"/>
      <c r="AF10" s="99"/>
      <c r="AG10" s="99"/>
      <c r="AH10" s="99"/>
      <c r="AI10" s="99"/>
      <c r="AJ10" s="99"/>
      <c r="AK10" s="99"/>
      <c r="AL10" s="99"/>
      <c r="AM10" s="162"/>
      <c r="AN10" s="99"/>
      <c r="AO10" s="99"/>
      <c r="AP10" s="99"/>
      <c r="AQ10" s="99"/>
      <c r="AR10" s="99"/>
      <c r="AS10" s="99"/>
      <c r="AT10" s="99"/>
      <c r="AU10" s="162"/>
      <c r="AV10" s="93"/>
      <c r="AW10" s="93"/>
      <c r="AX10" s="93"/>
      <c r="AY10" s="93"/>
      <c r="AZ10" s="93"/>
      <c r="BA10" s="93"/>
      <c r="BB10" s="93"/>
      <c r="BC10" s="162"/>
      <c r="BD10" s="93"/>
      <c r="BE10" s="93"/>
      <c r="BF10" s="93"/>
      <c r="BG10" s="93"/>
      <c r="BH10" s="93"/>
      <c r="BI10" s="93"/>
      <c r="BJ10" s="93"/>
      <c r="BK10" s="162"/>
      <c r="BL10" s="99"/>
      <c r="BM10" s="99"/>
      <c r="BN10" s="93"/>
      <c r="BO10" s="93"/>
      <c r="BP10" s="162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100"/>
    </row>
    <row r="11" spans="1:79" s="162" customFormat="1" x14ac:dyDescent="0.2">
      <c r="A11" s="103" t="s">
        <v>75</v>
      </c>
      <c r="B11" s="121"/>
      <c r="C11" s="122"/>
      <c r="D11" s="190"/>
      <c r="E11" s="123"/>
      <c r="F11" s="187"/>
      <c r="G11" s="124"/>
      <c r="H11" s="179"/>
      <c r="I11" s="122"/>
      <c r="J11" s="122"/>
      <c r="K11" s="122"/>
      <c r="L11" s="122"/>
      <c r="M11" s="190"/>
      <c r="N11" s="123"/>
      <c r="O11" s="122"/>
      <c r="P11" s="190"/>
      <c r="Q11" s="122"/>
      <c r="R11" s="144"/>
      <c r="S11" s="144"/>
      <c r="T11" s="159"/>
      <c r="U11" s="144"/>
      <c r="V11" s="144"/>
      <c r="W11" s="160"/>
      <c r="X11" s="160"/>
      <c r="Y11" s="146"/>
      <c r="Z11" s="157"/>
      <c r="AA11" s="158"/>
      <c r="AB11" s="158"/>
      <c r="AC11" s="158"/>
      <c r="AD11" s="158"/>
      <c r="AE11" s="158"/>
      <c r="AF11" s="99"/>
      <c r="AG11" s="99"/>
      <c r="AH11" s="99"/>
      <c r="AI11" s="99"/>
      <c r="AJ11" s="99"/>
      <c r="AK11" s="99"/>
      <c r="AL11" s="99"/>
      <c r="AN11" s="99"/>
      <c r="AO11" s="99"/>
      <c r="AP11" s="99"/>
      <c r="AQ11" s="99"/>
      <c r="AR11" s="99"/>
      <c r="AS11" s="99"/>
      <c r="AT11" s="99"/>
      <c r="AV11" s="93"/>
      <c r="AW11" s="93"/>
      <c r="AX11" s="93"/>
      <c r="AY11" s="93"/>
      <c r="AZ11" s="93"/>
      <c r="BA11" s="93"/>
      <c r="BB11" s="93"/>
      <c r="BD11" s="93"/>
      <c r="BE11" s="93"/>
      <c r="BF11" s="93"/>
      <c r="BG11" s="93"/>
      <c r="BH11" s="93"/>
      <c r="BI11" s="93"/>
      <c r="BJ11" s="93"/>
      <c r="BL11" s="99"/>
      <c r="BM11" s="99"/>
      <c r="BN11" s="93"/>
      <c r="BO11" s="93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83"/>
    </row>
    <row r="12" spans="1:79" s="162" customFormat="1" x14ac:dyDescent="0.2">
      <c r="A12" s="91" t="s">
        <v>18</v>
      </c>
      <c r="B12" s="121"/>
      <c r="C12" s="122"/>
      <c r="D12" s="190"/>
      <c r="E12" s="123"/>
      <c r="F12" s="187"/>
      <c r="G12" s="124"/>
      <c r="H12" s="179"/>
      <c r="I12" s="122"/>
      <c r="J12" s="122"/>
      <c r="K12" s="122"/>
      <c r="L12" s="122"/>
      <c r="M12" s="190"/>
      <c r="N12" s="123"/>
      <c r="O12" s="122"/>
      <c r="P12" s="190"/>
      <c r="Q12" s="122"/>
      <c r="R12" s="144"/>
      <c r="S12" s="144"/>
      <c r="T12" s="159"/>
      <c r="U12" s="144"/>
      <c r="V12" s="144"/>
      <c r="W12" s="160"/>
      <c r="X12" s="160"/>
      <c r="Y12" s="146"/>
      <c r="Z12" s="157"/>
      <c r="AA12" s="158"/>
      <c r="AB12" s="158"/>
      <c r="AC12" s="158"/>
      <c r="AD12" s="158"/>
      <c r="AE12" s="158"/>
      <c r="AF12" s="99"/>
      <c r="AG12" s="99"/>
      <c r="AH12" s="99"/>
      <c r="AI12" s="99"/>
      <c r="AJ12" s="99"/>
      <c r="AK12" s="99"/>
      <c r="AL12" s="99"/>
      <c r="AN12" s="99"/>
      <c r="AO12" s="99"/>
      <c r="AP12" s="99"/>
      <c r="AQ12" s="99"/>
      <c r="AR12" s="99"/>
      <c r="AS12" s="99"/>
      <c r="AT12" s="99"/>
      <c r="AV12" s="93"/>
      <c r="AW12" s="93"/>
      <c r="AX12" s="93"/>
      <c r="AY12" s="93"/>
      <c r="AZ12" s="93"/>
      <c r="BA12" s="93"/>
      <c r="BB12" s="93"/>
      <c r="BD12" s="93"/>
      <c r="BE12" s="93"/>
      <c r="BF12" s="93"/>
      <c r="BG12" s="93"/>
      <c r="BH12" s="93"/>
      <c r="BI12" s="93"/>
      <c r="BJ12" s="93"/>
      <c r="BL12" s="99"/>
      <c r="BM12" s="99"/>
      <c r="BN12" s="93"/>
      <c r="BO12" s="93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83"/>
    </row>
    <row r="13" spans="1:79" s="162" customFormat="1" x14ac:dyDescent="0.2">
      <c r="A13" s="91" t="s">
        <v>19</v>
      </c>
      <c r="B13" s="121"/>
      <c r="C13" s="122"/>
      <c r="D13" s="190"/>
      <c r="E13" s="123"/>
      <c r="F13" s="187"/>
      <c r="G13" s="124"/>
      <c r="H13" s="179"/>
      <c r="I13" s="122"/>
      <c r="J13" s="122"/>
      <c r="K13" s="122"/>
      <c r="L13" s="122"/>
      <c r="M13" s="190"/>
      <c r="N13" s="123"/>
      <c r="O13" s="122"/>
      <c r="P13" s="190"/>
      <c r="Q13" s="122"/>
      <c r="R13" s="144"/>
      <c r="S13" s="144"/>
      <c r="T13" s="159"/>
      <c r="U13" s="144"/>
      <c r="V13" s="144"/>
      <c r="W13" s="160"/>
      <c r="X13" s="160"/>
      <c r="Y13" s="146"/>
      <c r="Z13" s="157"/>
      <c r="AA13" s="158"/>
      <c r="AB13" s="158"/>
      <c r="AC13" s="158"/>
      <c r="AD13" s="158"/>
      <c r="AE13" s="158"/>
      <c r="AF13" s="99"/>
      <c r="AG13" s="99"/>
      <c r="AH13" s="99"/>
      <c r="AI13" s="99"/>
      <c r="AJ13" s="99"/>
      <c r="AK13" s="99"/>
      <c r="AL13" s="99"/>
      <c r="AN13" s="99"/>
      <c r="AO13" s="99"/>
      <c r="AP13" s="99"/>
      <c r="AQ13" s="99"/>
      <c r="AR13" s="99"/>
      <c r="AS13" s="99"/>
      <c r="AT13" s="99"/>
      <c r="AV13" s="93"/>
      <c r="AW13" s="93"/>
      <c r="AX13" s="93"/>
      <c r="AY13" s="93"/>
      <c r="AZ13" s="93"/>
      <c r="BA13" s="93"/>
      <c r="BB13" s="93"/>
      <c r="BD13" s="93"/>
      <c r="BE13" s="93"/>
      <c r="BF13" s="93"/>
      <c r="BG13" s="93"/>
      <c r="BH13" s="93"/>
      <c r="BI13" s="93"/>
      <c r="BJ13" s="93"/>
      <c r="BL13" s="99"/>
      <c r="BM13" s="99"/>
      <c r="BN13" s="93"/>
      <c r="BO13" s="93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83"/>
    </row>
    <row r="14" spans="1:79" s="162" customFormat="1" x14ac:dyDescent="0.2">
      <c r="A14" s="91" t="s">
        <v>20</v>
      </c>
      <c r="B14" s="204">
        <v>120</v>
      </c>
      <c r="C14" s="122"/>
      <c r="D14" s="190"/>
      <c r="E14" s="123"/>
      <c r="F14" s="187"/>
      <c r="G14" s="124"/>
      <c r="H14" s="179"/>
      <c r="I14" s="122"/>
      <c r="J14" s="122"/>
      <c r="K14" s="122"/>
      <c r="L14" s="122"/>
      <c r="M14" s="190"/>
      <c r="N14" s="123"/>
      <c r="O14" s="122"/>
      <c r="P14" s="190"/>
      <c r="Q14" s="122"/>
      <c r="R14" s="144"/>
      <c r="S14" s="144"/>
      <c r="T14" s="159"/>
      <c r="U14" s="144"/>
      <c r="V14" s="144"/>
      <c r="W14" s="160"/>
      <c r="X14" s="160"/>
      <c r="Y14" s="146"/>
      <c r="Z14" s="157"/>
      <c r="AA14" s="158"/>
      <c r="AB14" s="158"/>
      <c r="AC14" s="158"/>
      <c r="AD14" s="158"/>
      <c r="AE14" s="158"/>
      <c r="AF14" s="99"/>
      <c r="AG14" s="99"/>
      <c r="AH14" s="99"/>
      <c r="AI14" s="99"/>
      <c r="AJ14" s="99"/>
      <c r="AK14" s="99"/>
      <c r="AL14" s="99"/>
      <c r="AN14" s="99"/>
      <c r="AO14" s="99"/>
      <c r="AP14" s="99"/>
      <c r="AQ14" s="99"/>
      <c r="AR14" s="99"/>
      <c r="AS14" s="99"/>
      <c r="AT14" s="99"/>
      <c r="AV14" s="93"/>
      <c r="AW14" s="93"/>
      <c r="AX14" s="93"/>
      <c r="AY14" s="93"/>
      <c r="AZ14" s="93"/>
      <c r="BA14" s="93"/>
      <c r="BB14" s="93"/>
      <c r="BD14" s="93"/>
      <c r="BE14" s="93"/>
      <c r="BF14" s="93"/>
      <c r="BG14" s="93"/>
      <c r="BH14" s="93"/>
      <c r="BI14" s="93"/>
      <c r="BJ14" s="93"/>
      <c r="BL14" s="99"/>
      <c r="BM14" s="99"/>
      <c r="BN14" s="93"/>
      <c r="BO14" s="93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83"/>
    </row>
    <row r="15" spans="1:79" s="162" customFormat="1" x14ac:dyDescent="0.2">
      <c r="A15" s="91" t="s">
        <v>21</v>
      </c>
      <c r="B15" s="204">
        <v>121</v>
      </c>
      <c r="C15" s="122"/>
      <c r="D15" s="190"/>
      <c r="E15" s="123"/>
      <c r="F15" s="187"/>
      <c r="G15" s="124"/>
      <c r="H15" s="179"/>
      <c r="I15" s="122"/>
      <c r="J15" s="122"/>
      <c r="K15" s="122"/>
      <c r="L15" s="122"/>
      <c r="M15" s="190"/>
      <c r="N15" s="123"/>
      <c r="O15" s="122"/>
      <c r="P15" s="190"/>
      <c r="Q15" s="122"/>
      <c r="R15" s="144"/>
      <c r="S15" s="144"/>
      <c r="T15" s="159"/>
      <c r="U15" s="144"/>
      <c r="V15" s="144"/>
      <c r="W15" s="160"/>
      <c r="X15" s="160"/>
      <c r="Y15" s="146"/>
      <c r="Z15" s="157"/>
      <c r="AA15" s="158"/>
      <c r="AB15" s="158"/>
      <c r="AC15" s="158"/>
      <c r="AD15" s="158"/>
      <c r="AE15" s="158"/>
      <c r="AF15" s="99"/>
      <c r="AG15" s="99"/>
      <c r="AH15" s="99"/>
      <c r="AI15" s="99"/>
      <c r="AJ15" s="99"/>
      <c r="AK15" s="99"/>
      <c r="AL15" s="99"/>
      <c r="AN15" s="99"/>
      <c r="AO15" s="99"/>
      <c r="AP15" s="99"/>
      <c r="AQ15" s="99"/>
      <c r="AR15" s="99"/>
      <c r="AS15" s="99"/>
      <c r="AT15" s="99"/>
      <c r="AV15" s="93"/>
      <c r="AW15" s="93"/>
      <c r="AX15" s="93"/>
      <c r="AY15" s="93"/>
      <c r="AZ15" s="93"/>
      <c r="BA15" s="93"/>
      <c r="BB15" s="93"/>
      <c r="BD15" s="93"/>
      <c r="BE15" s="93"/>
      <c r="BF15" s="93"/>
      <c r="BG15" s="93"/>
      <c r="BH15" s="93"/>
      <c r="BI15" s="93"/>
      <c r="BJ15" s="93"/>
      <c r="BL15" s="99"/>
      <c r="BM15" s="99"/>
      <c r="BN15" s="93"/>
      <c r="BO15" s="93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83"/>
    </row>
    <row r="16" spans="1:79" s="162" customFormat="1" x14ac:dyDescent="0.2">
      <c r="A16" s="91" t="s">
        <v>22</v>
      </c>
      <c r="B16" s="204">
        <v>121</v>
      </c>
      <c r="C16" s="122"/>
      <c r="D16" s="190"/>
      <c r="E16" s="123"/>
      <c r="F16" s="187"/>
      <c r="G16" s="124"/>
      <c r="H16" s="179"/>
      <c r="I16" s="122"/>
      <c r="J16" s="122"/>
      <c r="K16" s="122"/>
      <c r="L16" s="122"/>
      <c r="M16" s="190"/>
      <c r="N16" s="123"/>
      <c r="O16" s="122"/>
      <c r="P16" s="190"/>
      <c r="Q16" s="122"/>
      <c r="R16" s="144"/>
      <c r="S16" s="144"/>
      <c r="T16" s="159"/>
      <c r="U16" s="144"/>
      <c r="V16" s="144"/>
      <c r="W16" s="160"/>
      <c r="X16" s="160"/>
      <c r="Y16" s="146"/>
      <c r="Z16" s="157"/>
      <c r="AA16" s="158"/>
      <c r="AB16" s="158"/>
      <c r="AC16" s="158"/>
      <c r="AD16" s="158"/>
      <c r="AE16" s="158"/>
      <c r="AF16" s="99"/>
      <c r="AG16" s="99"/>
      <c r="AH16" s="99"/>
      <c r="AI16" s="99"/>
      <c r="AJ16" s="99"/>
      <c r="AK16" s="99"/>
      <c r="AL16" s="99"/>
      <c r="AN16" s="99"/>
      <c r="AO16" s="99"/>
      <c r="AP16" s="99"/>
      <c r="AQ16" s="99"/>
      <c r="AR16" s="99"/>
      <c r="AS16" s="99"/>
      <c r="AT16" s="99"/>
      <c r="AV16" s="93"/>
      <c r="AW16" s="93"/>
      <c r="AX16" s="93"/>
      <c r="AY16" s="93"/>
      <c r="AZ16" s="93"/>
      <c r="BA16" s="93"/>
      <c r="BB16" s="93"/>
      <c r="BD16" s="93"/>
      <c r="BE16" s="93"/>
      <c r="BF16" s="93"/>
      <c r="BG16" s="93"/>
      <c r="BH16" s="93"/>
      <c r="BI16" s="93"/>
      <c r="BJ16" s="93"/>
      <c r="BL16" s="99"/>
      <c r="BM16" s="99"/>
      <c r="BN16" s="93"/>
      <c r="BO16" s="93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83"/>
    </row>
    <row r="17" spans="1:79" s="162" customFormat="1" x14ac:dyDescent="0.2">
      <c r="A17" s="91" t="s">
        <v>23</v>
      </c>
      <c r="B17" s="204">
        <v>119</v>
      </c>
      <c r="C17" s="122"/>
      <c r="D17" s="190"/>
      <c r="E17" s="123"/>
      <c r="F17" s="187"/>
      <c r="G17" s="124"/>
      <c r="H17" s="179"/>
      <c r="I17" s="122"/>
      <c r="J17" s="122"/>
      <c r="K17" s="122"/>
      <c r="L17" s="122"/>
      <c r="M17" s="190"/>
      <c r="N17" s="123"/>
      <c r="O17" s="122"/>
      <c r="P17" s="190"/>
      <c r="Q17" s="122"/>
      <c r="R17" s="144"/>
      <c r="S17" s="144"/>
      <c r="T17" s="159"/>
      <c r="U17" s="144"/>
      <c r="V17" s="144"/>
      <c r="W17" s="160"/>
      <c r="X17" s="160"/>
      <c r="Y17" s="146"/>
      <c r="Z17" s="157"/>
      <c r="AA17" s="158"/>
      <c r="AB17" s="158"/>
      <c r="AC17" s="158"/>
      <c r="AD17" s="158"/>
      <c r="AE17" s="158"/>
      <c r="AF17" s="99"/>
      <c r="AG17" s="99"/>
      <c r="AH17" s="99"/>
      <c r="AI17" s="99"/>
      <c r="AJ17" s="99"/>
      <c r="AK17" s="99"/>
      <c r="AL17" s="99"/>
      <c r="AN17" s="99"/>
      <c r="AO17" s="99"/>
      <c r="AP17" s="99"/>
      <c r="AQ17" s="99"/>
      <c r="AR17" s="99"/>
      <c r="AS17" s="99"/>
      <c r="AT17" s="99"/>
      <c r="AV17" s="93"/>
      <c r="AW17" s="93"/>
      <c r="AX17" s="93"/>
      <c r="AY17" s="93"/>
      <c r="AZ17" s="93"/>
      <c r="BA17" s="93"/>
      <c r="BB17" s="93"/>
      <c r="BD17" s="93"/>
      <c r="BE17" s="93"/>
      <c r="BF17" s="93"/>
      <c r="BG17" s="93"/>
      <c r="BH17" s="93"/>
      <c r="BI17" s="93"/>
      <c r="BJ17" s="93"/>
      <c r="BL17" s="99"/>
      <c r="BM17" s="99"/>
      <c r="BN17" s="93"/>
      <c r="BO17" s="93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83"/>
    </row>
    <row r="18" spans="1:79" s="162" customFormat="1" x14ac:dyDescent="0.2">
      <c r="A18" s="91" t="s">
        <v>24</v>
      </c>
      <c r="B18" s="204">
        <v>118</v>
      </c>
      <c r="C18" s="122"/>
      <c r="D18" s="190"/>
      <c r="E18" s="123"/>
      <c r="F18" s="187"/>
      <c r="G18" s="124"/>
      <c r="H18" s="179"/>
      <c r="I18" s="122"/>
      <c r="J18" s="122"/>
      <c r="K18" s="122"/>
      <c r="L18" s="122"/>
      <c r="M18" s="190"/>
      <c r="N18" s="123"/>
      <c r="O18" s="122"/>
      <c r="P18" s="190"/>
      <c r="Q18" s="122"/>
      <c r="R18" s="144"/>
      <c r="S18" s="144"/>
      <c r="T18" s="159"/>
      <c r="U18" s="144"/>
      <c r="V18" s="144"/>
      <c r="W18" s="160"/>
      <c r="X18" s="160"/>
      <c r="Y18" s="146"/>
      <c r="Z18" s="157"/>
      <c r="AA18" s="158"/>
      <c r="AB18" s="158"/>
      <c r="AC18" s="158"/>
      <c r="AD18" s="158"/>
      <c r="AE18" s="158"/>
      <c r="AF18" s="99"/>
      <c r="AG18" s="99"/>
      <c r="AH18" s="99"/>
      <c r="AI18" s="99"/>
      <c r="AJ18" s="99"/>
      <c r="AK18" s="99"/>
      <c r="AL18" s="99"/>
      <c r="AN18" s="99"/>
      <c r="AO18" s="99"/>
      <c r="AP18" s="99"/>
      <c r="AQ18" s="99"/>
      <c r="AR18" s="99"/>
      <c r="AS18" s="99"/>
      <c r="AT18" s="99"/>
      <c r="AV18" s="93"/>
      <c r="AW18" s="93"/>
      <c r="AX18" s="93"/>
      <c r="AY18" s="93"/>
      <c r="AZ18" s="93"/>
      <c r="BA18" s="93"/>
      <c r="BB18" s="93"/>
      <c r="BD18" s="93"/>
      <c r="BE18" s="93"/>
      <c r="BF18" s="93"/>
      <c r="BG18" s="93"/>
      <c r="BH18" s="93"/>
      <c r="BI18" s="93"/>
      <c r="BJ18" s="93"/>
      <c r="BL18" s="99"/>
      <c r="BM18" s="99"/>
      <c r="BN18" s="93"/>
      <c r="BO18" s="93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83"/>
    </row>
    <row r="19" spans="1:79" s="162" customFormat="1" x14ac:dyDescent="0.2">
      <c r="A19" s="91" t="s">
        <v>17</v>
      </c>
      <c r="B19" s="204">
        <v>115</v>
      </c>
      <c r="C19" s="122"/>
      <c r="D19" s="190"/>
      <c r="E19" s="380"/>
      <c r="G19" s="124"/>
      <c r="H19" s="179"/>
      <c r="I19" s="122"/>
      <c r="J19" s="122"/>
      <c r="K19" s="122"/>
      <c r="L19" s="122"/>
      <c r="M19" s="190"/>
      <c r="N19" s="123"/>
      <c r="O19" s="122"/>
      <c r="P19" s="190"/>
      <c r="Q19" s="122"/>
      <c r="R19" s="144"/>
      <c r="S19" s="144"/>
      <c r="T19" s="159"/>
      <c r="U19" s="144"/>
      <c r="V19" s="144"/>
      <c r="W19" s="160"/>
      <c r="X19" s="160"/>
      <c r="Y19" s="146"/>
      <c r="Z19" s="157"/>
      <c r="AA19" s="158"/>
      <c r="AB19" s="158"/>
      <c r="AC19" s="158"/>
      <c r="AD19" s="158"/>
      <c r="AE19" s="158"/>
      <c r="AF19" s="99"/>
      <c r="AG19" s="99"/>
      <c r="AH19" s="99"/>
      <c r="AI19" s="99"/>
      <c r="AJ19" s="99"/>
      <c r="AK19" s="99"/>
      <c r="AL19" s="99"/>
      <c r="AN19" s="99"/>
      <c r="AO19" s="99"/>
      <c r="AP19" s="99"/>
      <c r="AQ19" s="99"/>
      <c r="AR19" s="99"/>
      <c r="AS19" s="99"/>
      <c r="AT19" s="99"/>
      <c r="AV19" s="93"/>
      <c r="AW19" s="93"/>
      <c r="AX19" s="93"/>
      <c r="AY19" s="93"/>
      <c r="AZ19" s="93"/>
      <c r="BA19" s="93"/>
      <c r="BB19" s="93"/>
      <c r="BD19" s="93"/>
      <c r="BE19" s="93"/>
      <c r="BF19" s="93"/>
      <c r="BG19" s="93"/>
      <c r="BH19" s="93"/>
      <c r="BI19" s="93"/>
      <c r="BJ19" s="93"/>
      <c r="BL19" s="99"/>
      <c r="BM19" s="99"/>
      <c r="BN19" s="93"/>
      <c r="BO19" s="93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83"/>
    </row>
    <row r="20" spans="1:79" s="162" customFormat="1" x14ac:dyDescent="0.2">
      <c r="A20" s="91" t="s">
        <v>185</v>
      </c>
      <c r="B20" s="204">
        <v>114</v>
      </c>
      <c r="C20" s="122"/>
      <c r="D20" s="190"/>
      <c r="E20" s="123"/>
      <c r="F20" s="187"/>
      <c r="G20" s="124"/>
      <c r="H20" s="179"/>
      <c r="I20" s="122"/>
      <c r="J20" s="122"/>
      <c r="K20" s="122"/>
      <c r="L20" s="122"/>
      <c r="M20" s="190"/>
      <c r="N20" s="123"/>
      <c r="O20" s="122"/>
      <c r="P20" s="190"/>
      <c r="Q20" s="122"/>
      <c r="R20" s="144"/>
      <c r="S20" s="144"/>
      <c r="T20" s="159"/>
      <c r="U20" s="144"/>
      <c r="V20" s="144"/>
      <c r="W20" s="160"/>
      <c r="X20" s="160"/>
      <c r="Y20" s="146"/>
      <c r="Z20" s="157"/>
      <c r="AA20" s="158"/>
      <c r="AB20" s="158"/>
      <c r="AC20" s="158"/>
      <c r="AD20" s="158"/>
      <c r="AE20" s="158"/>
      <c r="AF20" s="99"/>
      <c r="AG20" s="99"/>
      <c r="AH20" s="99"/>
      <c r="AI20" s="99"/>
      <c r="AJ20" s="99"/>
      <c r="AK20" s="99"/>
      <c r="AL20" s="99"/>
      <c r="AN20" s="99"/>
      <c r="AO20" s="99"/>
      <c r="AP20" s="99"/>
      <c r="AQ20" s="99"/>
      <c r="AR20" s="99"/>
      <c r="AS20" s="99"/>
      <c r="AT20" s="99"/>
      <c r="AV20" s="93"/>
      <c r="AW20" s="93"/>
      <c r="AX20" s="93"/>
      <c r="AY20" s="93"/>
      <c r="AZ20" s="93"/>
      <c r="BA20" s="93"/>
      <c r="BB20" s="93"/>
      <c r="BD20" s="93"/>
      <c r="BE20" s="93"/>
      <c r="BF20" s="93"/>
      <c r="BG20" s="93"/>
      <c r="BH20" s="93"/>
      <c r="BI20" s="93"/>
      <c r="BJ20" s="93"/>
      <c r="BL20" s="99"/>
      <c r="BM20" s="99"/>
      <c r="BN20" s="93"/>
      <c r="BO20" s="93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83"/>
    </row>
    <row r="21" spans="1:79" s="162" customFormat="1" x14ac:dyDescent="0.2">
      <c r="A21" s="101" t="s">
        <v>77</v>
      </c>
      <c r="B21" s="121"/>
      <c r="C21" s="122"/>
      <c r="D21" s="190"/>
      <c r="E21" s="123"/>
      <c r="F21" s="187"/>
      <c r="G21" s="124"/>
      <c r="H21" s="179"/>
      <c r="I21" s="122"/>
      <c r="J21" s="122"/>
      <c r="K21" s="122"/>
      <c r="L21" s="122"/>
      <c r="M21" s="190"/>
      <c r="N21" s="123"/>
      <c r="O21" s="122"/>
      <c r="P21" s="190"/>
      <c r="Q21" s="122"/>
      <c r="R21" s="144"/>
      <c r="S21" s="144"/>
      <c r="T21" s="159"/>
      <c r="U21" s="144"/>
      <c r="V21" s="144"/>
      <c r="W21" s="160"/>
      <c r="X21" s="160"/>
      <c r="Y21" s="146"/>
      <c r="Z21" s="157"/>
      <c r="AA21" s="158"/>
      <c r="AB21" s="158"/>
      <c r="AC21" s="158"/>
      <c r="AD21" s="158"/>
      <c r="AE21" s="158"/>
      <c r="AF21" s="99"/>
      <c r="AG21" s="99"/>
      <c r="AH21" s="99"/>
      <c r="AI21" s="99"/>
      <c r="AJ21" s="99"/>
      <c r="AK21" s="99"/>
      <c r="AL21" s="99"/>
      <c r="AN21" s="99"/>
      <c r="AO21" s="99"/>
      <c r="AP21" s="99"/>
      <c r="AQ21" s="99"/>
      <c r="AR21" s="99"/>
      <c r="AS21" s="99"/>
      <c r="AT21" s="99"/>
      <c r="AV21" s="93"/>
      <c r="AW21" s="93"/>
      <c r="AX21" s="93"/>
      <c r="AY21" s="93"/>
      <c r="AZ21" s="93"/>
      <c r="BA21" s="93"/>
      <c r="BB21" s="93"/>
      <c r="BD21" s="93"/>
      <c r="BE21" s="93"/>
      <c r="BF21" s="93"/>
      <c r="BG21" s="93"/>
      <c r="BH21" s="93"/>
      <c r="BI21" s="93"/>
      <c r="BJ21" s="93"/>
      <c r="BL21" s="99"/>
      <c r="BM21" s="99"/>
      <c r="BN21" s="93"/>
      <c r="BO21" s="93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83"/>
    </row>
    <row r="22" spans="1:79" s="162" customFormat="1" x14ac:dyDescent="0.2">
      <c r="A22" s="91" t="s">
        <v>20</v>
      </c>
      <c r="B22" s="204">
        <v>699536</v>
      </c>
      <c r="C22" s="122"/>
      <c r="D22" s="190"/>
      <c r="E22" s="123"/>
      <c r="F22" s="187"/>
      <c r="G22" s="124"/>
      <c r="H22" s="179"/>
      <c r="I22" s="122"/>
      <c r="J22" s="122"/>
      <c r="K22" s="122"/>
      <c r="L22" s="122"/>
      <c r="M22" s="190"/>
      <c r="N22" s="123"/>
      <c r="O22" s="122"/>
      <c r="P22" s="186"/>
      <c r="Q22" s="122"/>
      <c r="R22" s="144"/>
      <c r="S22" s="144"/>
      <c r="T22" s="159"/>
      <c r="U22" s="144"/>
      <c r="V22" s="144"/>
      <c r="W22" s="160"/>
      <c r="X22" s="160"/>
      <c r="Y22" s="146"/>
      <c r="Z22" s="157"/>
      <c r="AA22" s="158"/>
      <c r="AB22" s="158"/>
      <c r="AC22" s="158"/>
      <c r="AD22" s="158"/>
      <c r="AE22" s="158"/>
      <c r="AF22" s="99"/>
      <c r="AG22" s="99"/>
      <c r="AH22" s="99"/>
      <c r="AI22" s="99"/>
      <c r="AJ22" s="99"/>
      <c r="AK22" s="99"/>
      <c r="AL22" s="99"/>
      <c r="AN22" s="99"/>
      <c r="AO22" s="99"/>
      <c r="AP22" s="99"/>
      <c r="AQ22" s="99"/>
      <c r="AR22" s="99"/>
      <c r="AS22" s="99"/>
      <c r="AT22" s="99"/>
      <c r="AV22" s="93"/>
      <c r="AW22" s="93"/>
      <c r="AX22" s="93"/>
      <c r="AY22" s="93"/>
      <c r="AZ22" s="93"/>
      <c r="BA22" s="93"/>
      <c r="BB22" s="93"/>
      <c r="BD22" s="93"/>
      <c r="BE22" s="93"/>
      <c r="BF22" s="93"/>
      <c r="BG22" s="93"/>
      <c r="BH22" s="93"/>
      <c r="BI22" s="93"/>
      <c r="BJ22" s="93"/>
      <c r="BL22" s="99"/>
      <c r="BM22" s="99"/>
      <c r="BN22" s="93"/>
      <c r="BO22" s="93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83"/>
    </row>
    <row r="23" spans="1:79" s="162" customFormat="1" x14ac:dyDescent="0.2">
      <c r="A23" s="91" t="s">
        <v>21</v>
      </c>
      <c r="B23" s="204">
        <v>702673</v>
      </c>
      <c r="C23" s="122"/>
      <c r="D23" s="190"/>
      <c r="E23" s="123"/>
      <c r="F23" s="187"/>
      <c r="G23" s="124"/>
      <c r="H23" s="179"/>
      <c r="I23" s="122"/>
      <c r="J23" s="122"/>
      <c r="K23" s="122"/>
      <c r="L23" s="122"/>
      <c r="M23" s="190"/>
      <c r="N23" s="123"/>
      <c r="O23" s="122"/>
      <c r="P23" s="186"/>
      <c r="Q23" s="122"/>
      <c r="R23" s="144"/>
      <c r="S23" s="144"/>
      <c r="T23" s="159"/>
      <c r="U23" s="144"/>
      <c r="V23" s="144"/>
      <c r="W23" s="160"/>
      <c r="X23" s="160"/>
      <c r="Y23" s="146"/>
      <c r="Z23" s="163"/>
      <c r="AA23" s="158"/>
      <c r="AB23" s="158"/>
      <c r="AC23" s="158"/>
      <c r="AD23" s="158"/>
      <c r="AE23" s="158"/>
      <c r="AF23" s="99"/>
      <c r="AG23" s="99"/>
      <c r="AH23" s="99"/>
      <c r="AI23" s="99"/>
      <c r="AJ23" s="99"/>
      <c r="AK23" s="99"/>
      <c r="AL23" s="99"/>
      <c r="AN23" s="99"/>
      <c r="AO23" s="99"/>
      <c r="AP23" s="99"/>
      <c r="AQ23" s="99"/>
      <c r="AR23" s="99"/>
      <c r="AS23" s="99"/>
      <c r="AT23" s="99"/>
      <c r="AV23" s="93"/>
      <c r="AW23" s="93"/>
      <c r="AX23" s="93"/>
      <c r="AY23" s="93"/>
      <c r="AZ23" s="93"/>
      <c r="BA23" s="93"/>
      <c r="BB23" s="93"/>
      <c r="BD23" s="93"/>
      <c r="BE23" s="93"/>
      <c r="BF23" s="93"/>
      <c r="BG23" s="93"/>
      <c r="BH23" s="93"/>
      <c r="BI23" s="93"/>
      <c r="BJ23" s="93"/>
      <c r="BL23" s="99"/>
      <c r="BM23" s="99"/>
      <c r="BN23" s="93"/>
      <c r="BO23" s="93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83"/>
    </row>
    <row r="24" spans="1:79" s="162" customFormat="1" x14ac:dyDescent="0.2">
      <c r="A24" s="91" t="s">
        <v>22</v>
      </c>
      <c r="B24" s="204">
        <v>704259</v>
      </c>
      <c r="C24" s="122"/>
      <c r="D24" s="190"/>
      <c r="E24" s="123"/>
      <c r="F24" s="187"/>
      <c r="G24" s="124"/>
      <c r="H24" s="179"/>
      <c r="I24" s="122"/>
      <c r="J24" s="122"/>
      <c r="K24" s="122"/>
      <c r="L24" s="122"/>
      <c r="M24" s="190"/>
      <c r="N24" s="123"/>
      <c r="O24" s="122"/>
      <c r="P24" s="186"/>
      <c r="Q24" s="122"/>
      <c r="R24" s="144"/>
      <c r="S24" s="144"/>
      <c r="T24" s="159"/>
      <c r="U24" s="144"/>
      <c r="V24" s="144"/>
      <c r="W24" s="160"/>
      <c r="X24" s="160"/>
      <c r="Y24" s="146"/>
      <c r="Z24" s="164"/>
      <c r="AA24" s="93"/>
      <c r="AB24" s="145"/>
      <c r="AC24" s="93"/>
      <c r="AD24" s="93"/>
      <c r="AE24" s="93"/>
      <c r="AV24" s="93"/>
      <c r="AW24" s="93"/>
      <c r="AX24" s="93"/>
      <c r="AY24" s="93"/>
      <c r="AZ24" s="93"/>
      <c r="BA24" s="93"/>
      <c r="BB24" s="93"/>
      <c r="BD24" s="93"/>
      <c r="BE24" s="93"/>
      <c r="BF24" s="93"/>
      <c r="BG24" s="93"/>
      <c r="BH24" s="93"/>
      <c r="BI24" s="93"/>
      <c r="BJ24" s="93"/>
      <c r="BL24" s="93"/>
      <c r="BM24" s="93"/>
      <c r="BN24" s="93"/>
      <c r="BO24" s="93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83"/>
    </row>
    <row r="25" spans="1:79" s="162" customFormat="1" x14ac:dyDescent="0.2">
      <c r="A25" s="91" t="s">
        <v>23</v>
      </c>
      <c r="B25" s="204">
        <v>706759</v>
      </c>
      <c r="C25" s="122"/>
      <c r="D25" s="190"/>
      <c r="E25" s="123"/>
      <c r="F25" s="187"/>
      <c r="G25" s="124"/>
      <c r="H25" s="179"/>
      <c r="I25" s="122"/>
      <c r="J25" s="122"/>
      <c r="K25" s="122"/>
      <c r="L25" s="122"/>
      <c r="M25" s="190"/>
      <c r="N25" s="123"/>
      <c r="O25" s="122"/>
      <c r="P25" s="186"/>
      <c r="Q25" s="122"/>
      <c r="R25" s="144"/>
      <c r="S25" s="144"/>
      <c r="T25" s="159"/>
      <c r="U25" s="144"/>
      <c r="V25" s="144"/>
      <c r="W25" s="160"/>
      <c r="X25" s="160"/>
      <c r="Y25" s="146"/>
      <c r="Z25" s="164"/>
      <c r="AA25" s="93"/>
      <c r="AB25" s="145"/>
      <c r="AC25" s="93"/>
      <c r="AD25" s="93"/>
      <c r="AE25" s="93"/>
      <c r="AV25" s="93"/>
      <c r="AW25" s="93"/>
      <c r="AX25" s="93"/>
      <c r="AY25" s="93"/>
      <c r="AZ25" s="93"/>
      <c r="BA25" s="93"/>
      <c r="BB25" s="93"/>
      <c r="BD25" s="93"/>
      <c r="BE25" s="93"/>
      <c r="BF25" s="93"/>
      <c r="BG25" s="93"/>
      <c r="BH25" s="93"/>
      <c r="BI25" s="93"/>
      <c r="BJ25" s="93"/>
      <c r="BL25" s="93"/>
      <c r="BM25" s="93"/>
      <c r="BN25" s="93"/>
      <c r="BO25" s="93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83"/>
    </row>
    <row r="26" spans="1:79" s="162" customFormat="1" x14ac:dyDescent="0.2">
      <c r="A26" s="91" t="s">
        <v>24</v>
      </c>
      <c r="B26" s="204">
        <v>705531</v>
      </c>
      <c r="C26" s="122"/>
      <c r="D26" s="190"/>
      <c r="E26" s="123"/>
      <c r="F26" s="187"/>
      <c r="G26" s="124"/>
      <c r="H26" s="179"/>
      <c r="I26" s="122"/>
      <c r="J26" s="122"/>
      <c r="K26" s="122"/>
      <c r="L26" s="122"/>
      <c r="M26" s="190"/>
      <c r="N26" s="123"/>
      <c r="O26" s="122"/>
      <c r="P26" s="186"/>
      <c r="Q26" s="122"/>
      <c r="R26" s="144"/>
      <c r="S26" s="144"/>
      <c r="T26" s="141"/>
      <c r="U26" s="144"/>
      <c r="V26" s="144"/>
      <c r="W26" s="160"/>
      <c r="X26" s="160"/>
      <c r="Y26" s="146"/>
      <c r="Z26" s="164"/>
      <c r="AA26" s="93"/>
      <c r="AB26" s="145"/>
      <c r="AC26" s="93"/>
      <c r="AD26" s="93"/>
      <c r="AE26" s="93"/>
      <c r="AV26" s="93"/>
      <c r="AW26" s="93"/>
      <c r="AX26" s="93"/>
      <c r="AY26" s="93"/>
      <c r="AZ26" s="93"/>
      <c r="BA26" s="93"/>
      <c r="BB26" s="93"/>
      <c r="BD26" s="93"/>
      <c r="BE26" s="93"/>
      <c r="BF26" s="93"/>
      <c r="BG26" s="93"/>
      <c r="BH26" s="93"/>
      <c r="BI26" s="93"/>
      <c r="BJ26" s="93"/>
      <c r="BL26" s="93"/>
      <c r="BM26" s="93"/>
      <c r="BN26" s="93"/>
      <c r="BO26" s="93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83"/>
    </row>
    <row r="27" spans="1:79" s="162" customFormat="1" x14ac:dyDescent="0.2">
      <c r="A27" s="91" t="s">
        <v>17</v>
      </c>
      <c r="B27" s="204">
        <v>705551</v>
      </c>
      <c r="C27" s="122"/>
      <c r="D27" s="190"/>
      <c r="E27" s="123"/>
      <c r="F27" s="187"/>
      <c r="G27" s="124"/>
      <c r="H27" s="179"/>
      <c r="I27" s="122"/>
      <c r="J27" s="122"/>
      <c r="K27" s="122"/>
      <c r="L27" s="122"/>
      <c r="M27" s="190"/>
      <c r="N27" s="123"/>
      <c r="O27" s="122"/>
      <c r="P27" s="194"/>
      <c r="Q27" s="122"/>
      <c r="R27" s="144"/>
      <c r="S27" s="144"/>
      <c r="T27" s="141"/>
      <c r="U27" s="144"/>
      <c r="V27" s="144"/>
      <c r="W27" s="160"/>
      <c r="X27" s="160"/>
      <c r="Y27" s="146"/>
      <c r="Z27" s="164"/>
      <c r="AA27" s="93"/>
      <c r="AB27" s="145"/>
      <c r="AC27" s="93"/>
      <c r="AD27" s="93"/>
      <c r="AE27" s="93"/>
      <c r="AV27" s="93"/>
      <c r="AW27" s="93"/>
      <c r="AX27" s="93"/>
      <c r="AY27" s="93"/>
      <c r="AZ27" s="93"/>
      <c r="BA27" s="93"/>
      <c r="BB27" s="93"/>
      <c r="BD27" s="93"/>
      <c r="BE27" s="93"/>
      <c r="BF27" s="93"/>
      <c r="BG27" s="93"/>
      <c r="BH27" s="93"/>
      <c r="BI27" s="93"/>
      <c r="BJ27" s="93"/>
      <c r="BL27" s="93"/>
      <c r="BM27" s="93"/>
      <c r="BN27" s="93"/>
      <c r="BO27" s="93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83"/>
    </row>
    <row r="28" spans="1:79" s="83" customFormat="1" x14ac:dyDescent="0.2">
      <c r="A28" s="91" t="s">
        <v>185</v>
      </c>
      <c r="B28" s="385">
        <v>706818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3"/>
      <c r="S28" s="203"/>
      <c r="U28" s="203"/>
      <c r="W28" s="165"/>
      <c r="Z28" s="164"/>
      <c r="AA28" s="93"/>
      <c r="AB28" s="166"/>
      <c r="AC28" s="165"/>
      <c r="AD28" s="165"/>
      <c r="AE28" s="93"/>
    </row>
    <row r="29" spans="1:79" s="83" customFormat="1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288">
        <v>2015</v>
      </c>
      <c r="I29" s="186"/>
      <c r="J29" s="186"/>
      <c r="K29" s="186"/>
      <c r="L29" s="184"/>
      <c r="M29" s="184"/>
      <c r="N29" s="186"/>
      <c r="O29" s="196"/>
      <c r="P29" s="196"/>
      <c r="Q29" s="196"/>
      <c r="R29" s="93"/>
      <c r="S29" s="93"/>
      <c r="U29" s="93"/>
      <c r="W29" s="165"/>
      <c r="Z29" s="228"/>
      <c r="AA29" s="93"/>
      <c r="AB29" s="166"/>
      <c r="AC29" s="165"/>
      <c r="AD29" s="165"/>
      <c r="AE29" s="93"/>
    </row>
    <row r="30" spans="1:79" s="83" customFormat="1" ht="15" customHeight="1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184">
        <v>389</v>
      </c>
      <c r="I30" s="186"/>
      <c r="J30" s="186"/>
      <c r="K30" s="186"/>
      <c r="L30" s="206"/>
      <c r="M30" s="206"/>
      <c r="N30" s="186"/>
      <c r="O30" s="186"/>
      <c r="P30" s="186"/>
      <c r="Q30" s="186"/>
      <c r="R30" s="93"/>
      <c r="S30" s="93"/>
      <c r="U30" s="93"/>
      <c r="W30" s="165"/>
      <c r="Z30" s="228"/>
      <c r="AA30" s="167"/>
      <c r="AB30" s="166"/>
      <c r="AC30" s="165"/>
      <c r="AD30" s="165"/>
      <c r="AE30" s="93"/>
    </row>
    <row r="31" spans="1:79" s="83" customFormat="1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  <c r="H31" s="184"/>
      <c r="I31" s="186"/>
      <c r="J31" s="186"/>
      <c r="K31" s="186"/>
      <c r="L31" s="206"/>
      <c r="M31" s="206"/>
      <c r="N31" s="186"/>
      <c r="O31" s="186"/>
      <c r="P31" s="186"/>
      <c r="Q31" s="186"/>
      <c r="R31" s="93"/>
      <c r="S31" s="93"/>
      <c r="W31" s="165"/>
      <c r="Z31" s="164"/>
      <c r="AA31" s="145"/>
      <c r="AB31" s="166"/>
      <c r="AC31" s="165"/>
      <c r="AD31" s="165"/>
      <c r="AE31" s="93"/>
    </row>
    <row r="32" spans="1:79" s="83" customFormat="1" ht="15.75" customHeight="1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  <c r="H32" s="184"/>
      <c r="I32" s="186"/>
      <c r="J32" s="186"/>
      <c r="K32" s="186"/>
      <c r="L32" s="206"/>
      <c r="M32" s="206"/>
      <c r="N32" s="186"/>
      <c r="O32" s="186"/>
      <c r="P32" s="186"/>
      <c r="Q32" s="186"/>
      <c r="R32" s="93"/>
      <c r="S32" s="93"/>
      <c r="W32" s="165"/>
      <c r="Z32" s="164"/>
      <c r="AA32" s="145"/>
      <c r="AB32" s="166"/>
      <c r="AC32" s="165"/>
      <c r="AD32" s="165"/>
      <c r="AE32" s="93"/>
    </row>
    <row r="33" spans="1:31" s="83" customFormat="1" ht="15.75" customHeight="1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184">
        <v>102</v>
      </c>
      <c r="I33" s="186"/>
      <c r="J33" s="186"/>
      <c r="K33" s="186"/>
      <c r="L33" s="186"/>
      <c r="M33" s="206"/>
      <c r="N33" s="206"/>
      <c r="O33" s="186"/>
      <c r="P33" s="186"/>
      <c r="Q33" s="186"/>
      <c r="R33" s="93"/>
      <c r="S33" s="93"/>
      <c r="X33" s="165"/>
      <c r="AA33" s="164"/>
      <c r="AB33" s="145"/>
      <c r="AC33" s="166"/>
      <c r="AD33" s="165"/>
      <c r="AE33" s="165"/>
    </row>
    <row r="34" spans="1:31" s="83" customFormat="1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  <c r="H34" s="184"/>
      <c r="I34" s="186"/>
      <c r="J34" s="186"/>
      <c r="K34" s="186"/>
      <c r="L34" s="186"/>
      <c r="M34" s="206"/>
      <c r="N34" s="206"/>
      <c r="O34" s="186"/>
      <c r="P34" s="186"/>
      <c r="Q34" s="186"/>
      <c r="R34" s="93"/>
      <c r="S34" s="93"/>
      <c r="X34" s="165"/>
      <c r="AA34" s="164"/>
      <c r="AB34" s="145"/>
      <c r="AC34" s="166"/>
      <c r="AD34" s="165"/>
      <c r="AE34" s="165"/>
    </row>
    <row r="35" spans="1:31" s="83" customFormat="1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  <c r="H35" s="184"/>
      <c r="I35" s="186"/>
      <c r="J35" s="186"/>
      <c r="K35" s="186"/>
      <c r="L35" s="186"/>
      <c r="M35" s="206"/>
      <c r="N35" s="206"/>
      <c r="O35" s="186"/>
      <c r="P35" s="186"/>
      <c r="Q35" s="186"/>
      <c r="R35" s="93"/>
      <c r="S35" s="93"/>
      <c r="X35" s="165"/>
      <c r="AA35" s="164"/>
      <c r="AB35" s="145"/>
      <c r="AC35" s="166"/>
      <c r="AD35" s="165"/>
      <c r="AE35" s="165"/>
    </row>
    <row r="36" spans="1:31" s="83" customFormat="1" x14ac:dyDescent="0.2">
      <c r="A36" s="83" t="s">
        <v>186</v>
      </c>
      <c r="B36" s="186"/>
      <c r="C36" s="186"/>
      <c r="D36" s="186"/>
      <c r="E36" s="186"/>
      <c r="F36" s="186"/>
      <c r="G36" s="186"/>
      <c r="H36" s="184">
        <v>18</v>
      </c>
      <c r="I36" s="186"/>
      <c r="J36" s="186"/>
      <c r="K36" s="186"/>
      <c r="L36" s="186"/>
      <c r="M36" s="206"/>
      <c r="N36" s="206"/>
      <c r="O36" s="186"/>
      <c r="P36" s="186"/>
      <c r="Q36" s="186"/>
      <c r="R36" s="93"/>
      <c r="S36" s="93"/>
      <c r="X36" s="165"/>
      <c r="AA36" s="164"/>
      <c r="AB36" s="145"/>
      <c r="AC36" s="166"/>
      <c r="AD36" s="165"/>
      <c r="AE36" s="165"/>
    </row>
    <row r="37" spans="1:31" s="83" customFormat="1" x14ac:dyDescent="0.2">
      <c r="A37" s="83" t="s">
        <v>203</v>
      </c>
      <c r="B37" s="186"/>
      <c r="C37" s="186"/>
      <c r="D37" s="186"/>
      <c r="E37" s="186"/>
      <c r="F37" s="186"/>
      <c r="G37" s="186"/>
      <c r="H37" s="184">
        <v>160</v>
      </c>
      <c r="I37" s="186"/>
      <c r="J37" s="186"/>
      <c r="K37" s="186"/>
      <c r="L37" s="186"/>
      <c r="M37" s="206"/>
      <c r="N37" s="206"/>
      <c r="O37" s="186"/>
      <c r="P37" s="186"/>
      <c r="Q37" s="186"/>
      <c r="R37" s="93"/>
      <c r="S37" s="93"/>
      <c r="X37" s="165"/>
      <c r="AA37" s="164"/>
      <c r="AB37" s="145"/>
      <c r="AC37" s="166"/>
      <c r="AD37" s="165"/>
      <c r="AE37" s="165"/>
    </row>
    <row r="38" spans="1:31" s="83" customFormat="1" ht="15" customHeight="1" x14ac:dyDescent="0.2">
      <c r="A38" s="82" t="s">
        <v>91</v>
      </c>
      <c r="B38" s="259">
        <v>1000</v>
      </c>
      <c r="C38" s="174">
        <v>1000</v>
      </c>
      <c r="D38" s="174">
        <v>1000</v>
      </c>
      <c r="E38" s="174">
        <v>1000</v>
      </c>
      <c r="F38" s="174">
        <v>1000</v>
      </c>
      <c r="G38" s="186">
        <v>969</v>
      </c>
      <c r="H38" s="184">
        <v>669</v>
      </c>
      <c r="I38" s="186"/>
      <c r="J38" s="186"/>
      <c r="K38" s="186"/>
      <c r="L38" s="186"/>
      <c r="M38" s="206"/>
      <c r="N38" s="206"/>
      <c r="O38" s="186"/>
      <c r="P38" s="186"/>
      <c r="Q38" s="186"/>
      <c r="R38" s="93"/>
      <c r="S38" s="93"/>
      <c r="X38" s="165"/>
      <c r="AA38" s="164"/>
      <c r="AB38" s="145"/>
      <c r="AC38" s="166"/>
      <c r="AD38" s="165"/>
      <c r="AE38" s="165"/>
    </row>
    <row r="39" spans="1:31" s="83" customFormat="1" ht="15" customHeight="1" x14ac:dyDescent="0.2">
      <c r="B39" s="186"/>
      <c r="C39" s="186"/>
      <c r="D39" s="186"/>
      <c r="E39" s="186"/>
      <c r="F39" s="186"/>
      <c r="G39" s="198"/>
      <c r="H39" s="182"/>
      <c r="I39" s="186"/>
      <c r="J39" s="186"/>
      <c r="K39" s="186"/>
      <c r="L39" s="186"/>
      <c r="M39" s="206"/>
      <c r="N39" s="206"/>
      <c r="O39" s="186"/>
      <c r="P39" s="186"/>
      <c r="Q39" s="186"/>
      <c r="R39" s="93"/>
      <c r="S39" s="93"/>
      <c r="X39" s="165"/>
      <c r="AA39" s="164"/>
      <c r="AB39" s="145"/>
      <c r="AC39" s="166"/>
      <c r="AD39" s="165"/>
      <c r="AE39" s="165"/>
    </row>
    <row r="40" spans="1:31" s="83" customFormat="1" ht="15" hidden="1" customHeight="1" x14ac:dyDescent="0.2">
      <c r="A40" s="28" t="s">
        <v>93</v>
      </c>
      <c r="B40" s="185">
        <v>2010</v>
      </c>
      <c r="C40" s="185">
        <v>2011</v>
      </c>
      <c r="D40" s="185">
        <v>2012</v>
      </c>
      <c r="E40" s="185">
        <v>2013</v>
      </c>
      <c r="F40" s="105">
        <v>2014</v>
      </c>
      <c r="G40" s="198"/>
      <c r="H40" s="182"/>
      <c r="I40" s="186"/>
      <c r="J40" s="186"/>
      <c r="K40" s="186"/>
      <c r="L40" s="186"/>
      <c r="M40" s="206"/>
      <c r="N40" s="206"/>
      <c r="O40" s="186"/>
      <c r="P40" s="186"/>
      <c r="Q40" s="186"/>
      <c r="R40" s="93"/>
      <c r="S40" s="93"/>
      <c r="X40" s="165"/>
      <c r="AA40" s="164"/>
      <c r="AB40" s="145"/>
      <c r="AC40" s="166"/>
      <c r="AD40" s="165"/>
      <c r="AE40" s="165"/>
    </row>
    <row r="41" spans="1:31" s="83" customFormat="1" ht="15" hidden="1" customHeight="1" x14ac:dyDescent="0.2">
      <c r="A41" s="82" t="s">
        <v>87</v>
      </c>
      <c r="B41" s="123">
        <v>685.49823999404907</v>
      </c>
      <c r="C41" s="109">
        <v>688.07720816135406</v>
      </c>
      <c r="D41" s="109">
        <v>652.33569</v>
      </c>
      <c r="E41" s="109">
        <v>652.46585506099996</v>
      </c>
      <c r="F41" s="123">
        <v>585.5161141588485</v>
      </c>
      <c r="G41" s="198"/>
      <c r="H41" s="182"/>
      <c r="I41" s="186"/>
      <c r="J41" s="186"/>
      <c r="K41" s="186"/>
      <c r="L41" s="186"/>
      <c r="M41" s="206"/>
      <c r="N41" s="206"/>
      <c r="O41" s="186"/>
      <c r="P41" s="186"/>
      <c r="Q41" s="186"/>
      <c r="R41" s="93"/>
      <c r="S41" s="93"/>
      <c r="X41" s="165"/>
      <c r="AA41" s="164"/>
      <c r="AB41" s="145"/>
      <c r="AC41" s="166"/>
      <c r="AD41" s="165"/>
      <c r="AE41" s="165"/>
    </row>
    <row r="42" spans="1:31" s="83" customFormat="1" ht="15" hidden="1" customHeight="1" x14ac:dyDescent="0.2">
      <c r="A42" s="82" t="s">
        <v>88</v>
      </c>
      <c r="B42" s="123">
        <v>164.0901198387146</v>
      </c>
      <c r="C42" s="123">
        <v>165.2602596282959</v>
      </c>
      <c r="D42" s="123">
        <v>256.91250000000002</v>
      </c>
      <c r="E42" s="123">
        <v>254</v>
      </c>
      <c r="F42" s="123">
        <v>59</v>
      </c>
      <c r="G42" s="198"/>
      <c r="H42" s="182"/>
      <c r="I42" s="186"/>
      <c r="J42" s="186"/>
      <c r="K42" s="186"/>
      <c r="L42" s="186"/>
      <c r="M42" s="206"/>
      <c r="N42" s="206"/>
      <c r="O42" s="186"/>
      <c r="P42" s="186"/>
      <c r="Q42" s="186"/>
      <c r="R42" s="93"/>
      <c r="S42" s="93"/>
      <c r="X42" s="165"/>
      <c r="AA42" s="164"/>
      <c r="AB42" s="145"/>
      <c r="AC42" s="166"/>
      <c r="AD42" s="165"/>
      <c r="AE42" s="165"/>
    </row>
    <row r="43" spans="1:31" s="83" customFormat="1" ht="15" hidden="1" customHeight="1" x14ac:dyDescent="0.2">
      <c r="A43" s="82" t="s">
        <v>90</v>
      </c>
      <c r="B43" s="123">
        <v>43.706379890441895</v>
      </c>
      <c r="C43" s="123">
        <v>44</v>
      </c>
      <c r="D43" s="123">
        <v>43.660820000000001</v>
      </c>
      <c r="E43" s="123">
        <v>43.739621012000001</v>
      </c>
      <c r="F43" s="123" t="s">
        <v>118</v>
      </c>
      <c r="G43" s="198"/>
      <c r="H43" s="182"/>
      <c r="I43" s="186"/>
      <c r="J43" s="186"/>
      <c r="K43" s="186"/>
      <c r="L43" s="186"/>
      <c r="M43" s="206"/>
      <c r="N43" s="206"/>
      <c r="O43" s="186"/>
      <c r="P43" s="186"/>
      <c r="Q43" s="186"/>
      <c r="R43" s="93"/>
      <c r="S43" s="93"/>
      <c r="X43" s="165"/>
      <c r="AA43" s="164"/>
      <c r="AB43" s="145"/>
      <c r="AC43" s="166"/>
      <c r="AD43" s="165"/>
      <c r="AE43" s="165"/>
    </row>
    <row r="44" spans="1:31" s="83" customFormat="1" ht="15" hidden="1" customHeight="1" x14ac:dyDescent="0.2">
      <c r="A44" s="82" t="s">
        <v>119</v>
      </c>
      <c r="B44" s="123" t="s">
        <v>118</v>
      </c>
      <c r="C44" s="123" t="s">
        <v>118</v>
      </c>
      <c r="D44" s="123" t="s">
        <v>118</v>
      </c>
      <c r="E44" s="123" t="s">
        <v>118</v>
      </c>
      <c r="F44" s="123">
        <v>58.110465765665097</v>
      </c>
      <c r="G44" s="198"/>
      <c r="H44" s="182"/>
      <c r="I44" s="186"/>
      <c r="J44" s="186"/>
      <c r="K44" s="186"/>
      <c r="L44" s="186"/>
      <c r="M44" s="206"/>
      <c r="N44" s="206"/>
      <c r="O44" s="186"/>
      <c r="P44" s="186"/>
      <c r="Q44" s="186"/>
      <c r="R44" s="93"/>
      <c r="S44" s="93"/>
      <c r="X44" s="165"/>
      <c r="AA44" s="164"/>
      <c r="AB44" s="145"/>
      <c r="AC44" s="166"/>
      <c r="AD44" s="165"/>
      <c r="AE44" s="165"/>
    </row>
    <row r="45" spans="1:31" s="83" customFormat="1" ht="15" hidden="1" customHeight="1" x14ac:dyDescent="0.2">
      <c r="A45" s="82" t="s">
        <v>120</v>
      </c>
      <c r="B45" s="123" t="s">
        <v>118</v>
      </c>
      <c r="C45" s="123" t="s">
        <v>118</v>
      </c>
      <c r="D45" s="123" t="s">
        <v>118</v>
      </c>
      <c r="E45" s="123" t="s">
        <v>118</v>
      </c>
      <c r="F45" s="123">
        <v>58.110465765665097</v>
      </c>
      <c r="G45" s="198"/>
      <c r="H45" s="182"/>
      <c r="I45" s="186"/>
      <c r="J45" s="186"/>
      <c r="K45" s="186"/>
      <c r="L45" s="186"/>
      <c r="M45" s="206"/>
      <c r="N45" s="206"/>
      <c r="O45" s="186"/>
      <c r="P45" s="186"/>
      <c r="Q45" s="186"/>
      <c r="R45" s="93"/>
      <c r="S45" s="93"/>
      <c r="X45" s="165"/>
      <c r="AA45" s="164"/>
      <c r="AB45" s="145"/>
      <c r="AC45" s="166"/>
      <c r="AD45" s="165"/>
      <c r="AE45" s="165"/>
    </row>
    <row r="46" spans="1:31" s="83" customFormat="1" ht="15" hidden="1" customHeight="1" x14ac:dyDescent="0.2">
      <c r="A46" s="83" t="s">
        <v>89</v>
      </c>
      <c r="B46" s="123">
        <v>84.166667938232422</v>
      </c>
      <c r="C46" s="123">
        <v>75.62848949432373</v>
      </c>
      <c r="D46" s="123">
        <v>33</v>
      </c>
      <c r="E46" s="123">
        <v>33</v>
      </c>
      <c r="F46" s="123">
        <v>33</v>
      </c>
      <c r="G46" s="198"/>
      <c r="H46" s="182"/>
      <c r="I46" s="186"/>
      <c r="J46" s="186"/>
      <c r="K46" s="186"/>
      <c r="L46" s="186"/>
      <c r="M46" s="206"/>
      <c r="N46" s="206"/>
      <c r="O46" s="186"/>
      <c r="P46" s="186"/>
      <c r="Q46" s="186"/>
      <c r="R46" s="93"/>
      <c r="S46" s="93"/>
      <c r="X46" s="165"/>
      <c r="AA46" s="164"/>
      <c r="AB46" s="145"/>
      <c r="AC46" s="166"/>
      <c r="AD46" s="165"/>
      <c r="AE46" s="165"/>
    </row>
    <row r="47" spans="1:31" s="83" customFormat="1" ht="15" hidden="1" customHeight="1" x14ac:dyDescent="0.2">
      <c r="A47" s="82" t="s">
        <v>91</v>
      </c>
      <c r="B47" s="123">
        <v>960.25681173801422</v>
      </c>
      <c r="C47" s="123">
        <v>968.42416954040527</v>
      </c>
      <c r="D47" s="123">
        <v>983.69480999999996</v>
      </c>
      <c r="E47" s="123">
        <v>977.43671168899994</v>
      </c>
      <c r="F47" s="123">
        <v>941.37433480511731</v>
      </c>
      <c r="G47" s="198"/>
      <c r="H47" s="182"/>
      <c r="I47" s="186"/>
      <c r="J47" s="186"/>
      <c r="K47" s="186"/>
      <c r="L47" s="186"/>
      <c r="M47" s="206"/>
      <c r="N47" s="206"/>
      <c r="O47" s="186"/>
      <c r="P47" s="186"/>
      <c r="Q47" s="186"/>
      <c r="R47" s="93"/>
      <c r="S47" s="93"/>
      <c r="X47" s="165"/>
      <c r="AA47" s="164"/>
      <c r="AB47" s="145"/>
      <c r="AC47" s="166"/>
      <c r="AD47" s="165"/>
      <c r="AE47" s="165"/>
    </row>
    <row r="48" spans="1:31" s="83" customFormat="1" ht="15" customHeight="1" x14ac:dyDescent="0.2">
      <c r="A48" s="107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206"/>
      <c r="M48" s="206"/>
      <c r="N48" s="186"/>
      <c r="O48" s="186"/>
      <c r="P48" s="186"/>
      <c r="Q48" s="186"/>
      <c r="R48" s="93"/>
      <c r="S48" s="93"/>
      <c r="W48" s="165"/>
      <c r="Z48" s="229"/>
      <c r="AA48" s="145"/>
    </row>
    <row r="49" spans="1:28" s="83" customFormat="1" ht="15" customHeight="1" x14ac:dyDescent="0.2">
      <c r="A49" s="107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206"/>
      <c r="M49" s="206"/>
      <c r="N49" s="186"/>
      <c r="O49" s="186"/>
      <c r="P49" s="186"/>
      <c r="Q49" s="186"/>
      <c r="R49" s="93"/>
      <c r="S49" s="93"/>
      <c r="W49" s="165"/>
      <c r="Z49" s="229"/>
      <c r="AA49" s="145"/>
    </row>
    <row r="50" spans="1:28" s="83" customFormat="1" ht="15" x14ac:dyDescent="0.25">
      <c r="A50" s="254" t="s">
        <v>156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379" t="s">
        <v>204</v>
      </c>
      <c r="J50" s="379" t="s">
        <v>206</v>
      </c>
      <c r="K50" s="186"/>
      <c r="L50" s="186"/>
      <c r="M50" s="186"/>
      <c r="N50" s="186"/>
      <c r="O50" s="186"/>
      <c r="P50" s="186"/>
      <c r="Q50" s="186"/>
      <c r="R50" s="93"/>
      <c r="S50" s="93"/>
      <c r="W50" s="165"/>
      <c r="Z50" s="229"/>
      <c r="AA50" s="145"/>
    </row>
    <row r="51" spans="1:28" s="83" customFormat="1" x14ac:dyDescent="0.2">
      <c r="A51" s="209">
        <v>2009</v>
      </c>
      <c r="B51" s="204">
        <v>114725.06613000001</v>
      </c>
      <c r="C51" s="75">
        <v>76554.212610000002</v>
      </c>
      <c r="D51" s="75"/>
      <c r="E51" s="75">
        <v>4253.2617100000007</v>
      </c>
      <c r="F51" s="75"/>
      <c r="G51" s="75">
        <v>14948.690570000004</v>
      </c>
      <c r="H51" s="75">
        <v>18968.901239999996</v>
      </c>
      <c r="I51" s="186"/>
      <c r="J51" s="186"/>
      <c r="K51" s="186"/>
      <c r="L51" s="186"/>
      <c r="M51" s="186"/>
      <c r="N51" s="186"/>
      <c r="O51" s="186"/>
      <c r="P51" s="186"/>
      <c r="Q51" s="186"/>
      <c r="R51" s="93"/>
      <c r="S51" s="93"/>
      <c r="W51" s="165"/>
      <c r="Z51" s="229"/>
      <c r="AA51" s="145"/>
    </row>
    <row r="52" spans="1:28" s="83" customFormat="1" x14ac:dyDescent="0.2">
      <c r="A52" s="209">
        <v>2010</v>
      </c>
      <c r="B52" s="204">
        <v>114788.36644111201</v>
      </c>
      <c r="C52" s="75">
        <v>81210.59900771454</v>
      </c>
      <c r="D52" s="75"/>
      <c r="E52" s="75">
        <v>5150.416879825294</v>
      </c>
      <c r="F52" s="75"/>
      <c r="G52" s="75">
        <v>9304.154144346714</v>
      </c>
      <c r="H52" s="75">
        <v>19123.196409225464</v>
      </c>
      <c r="I52" s="186"/>
      <c r="J52" s="186"/>
      <c r="K52" s="186"/>
      <c r="L52" s="186"/>
      <c r="M52" s="186"/>
      <c r="N52" s="186"/>
      <c r="O52" s="186"/>
      <c r="P52" s="186"/>
      <c r="Q52" s="186"/>
      <c r="R52" s="93"/>
      <c r="S52" s="93"/>
      <c r="W52" s="165"/>
      <c r="Z52" s="229"/>
      <c r="AA52" s="145"/>
    </row>
    <row r="53" spans="1:28" s="83" customFormat="1" x14ac:dyDescent="0.2">
      <c r="A53" s="209">
        <v>2011</v>
      </c>
      <c r="B53" s="204">
        <v>115999.21890019381</v>
      </c>
      <c r="C53" s="76">
        <v>82192.681617990136</v>
      </c>
      <c r="D53" s="76"/>
      <c r="E53" s="76">
        <v>5210.3222400000022</v>
      </c>
      <c r="F53" s="76"/>
      <c r="G53" s="76">
        <v>9173.2090946137905</v>
      </c>
      <c r="H53" s="76">
        <v>19423.005947589874</v>
      </c>
      <c r="I53" s="186"/>
      <c r="J53" s="93"/>
      <c r="K53" s="93"/>
      <c r="L53" s="93"/>
      <c r="M53" s="93"/>
      <c r="N53" s="93"/>
      <c r="O53" s="93"/>
      <c r="P53" s="93"/>
      <c r="Q53" s="93"/>
      <c r="R53" s="93"/>
      <c r="S53" s="93"/>
      <c r="W53" s="165"/>
      <c r="Z53" s="229"/>
      <c r="AA53" s="145"/>
    </row>
    <row r="54" spans="1:28" s="83" customFormat="1" x14ac:dyDescent="0.2">
      <c r="A54" s="209">
        <v>2012</v>
      </c>
      <c r="B54" s="204">
        <v>115180.40372999999</v>
      </c>
      <c r="C54" s="76">
        <v>76759.141900000002</v>
      </c>
      <c r="D54" s="76"/>
      <c r="E54" s="76">
        <v>5030.8121800000008</v>
      </c>
      <c r="F54" s="76"/>
      <c r="G54" s="76">
        <v>3894</v>
      </c>
      <c r="H54" s="76">
        <v>29496.449649999988</v>
      </c>
      <c r="I54" s="186"/>
      <c r="J54" s="93"/>
      <c r="K54" s="93"/>
      <c r="L54" s="93"/>
      <c r="M54" s="93"/>
      <c r="N54" s="93"/>
      <c r="O54" s="93"/>
      <c r="P54" s="93"/>
      <c r="Q54" s="93"/>
      <c r="R54" s="93"/>
      <c r="S54" s="93"/>
      <c r="W54" s="165"/>
      <c r="Z54" s="229"/>
      <c r="AA54" s="145"/>
    </row>
    <row r="55" spans="1:28" s="83" customFormat="1" x14ac:dyDescent="0.2">
      <c r="A55" s="209">
        <v>2013</v>
      </c>
      <c r="B55" s="204">
        <v>113386.71986726997</v>
      </c>
      <c r="C55" s="266">
        <v>75765.478149181974</v>
      </c>
      <c r="D55" s="266"/>
      <c r="E55" s="266">
        <v>5035.7417180880002</v>
      </c>
      <c r="F55" s="266"/>
      <c r="G55" s="266">
        <v>3861</v>
      </c>
      <c r="H55" s="266">
        <v>28724.5</v>
      </c>
      <c r="I55" s="186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70"/>
      <c r="W55" s="168"/>
      <c r="X55" s="93"/>
      <c r="Y55" s="93"/>
      <c r="Z55" s="93"/>
      <c r="AA55" s="93"/>
    </row>
    <row r="56" spans="1:28" s="83" customFormat="1" x14ac:dyDescent="0.2">
      <c r="A56" s="209">
        <v>2014</v>
      </c>
      <c r="B56" s="204">
        <v>105588.57398064171</v>
      </c>
      <c r="C56" s="76">
        <v>65629.94829043877</v>
      </c>
      <c r="D56" s="266">
        <v>17322.625690202945</v>
      </c>
      <c r="E56" s="266"/>
      <c r="F56" s="266">
        <v>12414</v>
      </c>
      <c r="G56" s="266">
        <v>3630</v>
      </c>
      <c r="H56" s="266">
        <v>6592</v>
      </c>
      <c r="I56" s="186"/>
      <c r="J56" s="169"/>
      <c r="K56" s="169"/>
      <c r="L56" s="169"/>
      <c r="M56" s="169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168"/>
      <c r="Y56" s="93"/>
      <c r="Z56" s="93"/>
      <c r="AA56" s="93"/>
      <c r="AB56" s="93"/>
    </row>
    <row r="57" spans="1:28" s="83" customFormat="1" x14ac:dyDescent="0.2">
      <c r="A57" s="209">
        <v>2015</v>
      </c>
      <c r="B57" s="204">
        <v>72560.01597519801</v>
      </c>
      <c r="C57" s="204">
        <v>42047.13164548605</v>
      </c>
      <c r="D57" s="204">
        <v>11091.884329711962</v>
      </c>
      <c r="G57" s="204"/>
      <c r="H57" s="263"/>
      <c r="I57" s="204">
        <v>1996</v>
      </c>
      <c r="J57" s="204">
        <v>17425</v>
      </c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93"/>
      <c r="Z57" s="93"/>
      <c r="AA57" s="93"/>
      <c r="AB57" s="93"/>
    </row>
    <row r="58" spans="1:28" s="83" customFormat="1" x14ac:dyDescent="0.2">
      <c r="A58" s="91"/>
      <c r="B58" s="138"/>
      <c r="C58" s="138"/>
      <c r="D58" s="149"/>
      <c r="E58" s="149"/>
      <c r="F58" s="171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71"/>
      <c r="W58" s="138"/>
      <c r="X58" s="138"/>
      <c r="Y58" s="93"/>
      <c r="Z58" s="93"/>
      <c r="AA58" s="93"/>
      <c r="AB58" s="93"/>
    </row>
    <row r="59" spans="1:28" s="83" customFormat="1" x14ac:dyDescent="0.2">
      <c r="A59" s="91"/>
      <c r="B59" s="138"/>
      <c r="C59" s="138"/>
      <c r="D59" s="149"/>
      <c r="E59" s="149"/>
      <c r="F59" s="171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71"/>
      <c r="W59" s="138"/>
      <c r="X59" s="138"/>
      <c r="Y59" s="93"/>
      <c r="Z59" s="93"/>
      <c r="AA59" s="93"/>
      <c r="AB59" s="93"/>
    </row>
    <row r="60" spans="1:28" s="83" customFormat="1" x14ac:dyDescent="0.2">
      <c r="A60" s="91"/>
      <c r="B60" s="138"/>
      <c r="C60" s="138"/>
      <c r="D60" s="149"/>
      <c r="E60" s="149"/>
      <c r="F60" s="171"/>
      <c r="G60" s="138"/>
      <c r="H60" s="149"/>
      <c r="I60" s="138"/>
      <c r="J60" s="149"/>
      <c r="K60" s="149"/>
      <c r="L60" s="149"/>
      <c r="M60" s="138"/>
      <c r="N60" s="138"/>
      <c r="O60" s="138"/>
      <c r="P60" s="138"/>
      <c r="Q60" s="138"/>
      <c r="R60" s="138"/>
      <c r="S60" s="138"/>
      <c r="T60" s="138"/>
      <c r="U60" s="138"/>
      <c r="V60" s="172"/>
      <c r="W60" s="138"/>
      <c r="X60" s="138"/>
      <c r="Y60" s="93"/>
      <c r="Z60" s="93"/>
      <c r="AA60" s="93"/>
      <c r="AB60" s="93"/>
    </row>
    <row r="61" spans="1:28" s="83" customFormat="1" x14ac:dyDescent="0.2">
      <c r="A61" s="91"/>
      <c r="B61" s="138"/>
      <c r="C61" s="138"/>
      <c r="D61" s="149"/>
      <c r="E61" s="149"/>
      <c r="F61" s="171"/>
      <c r="G61" s="138"/>
      <c r="H61" s="149"/>
      <c r="I61" s="138"/>
      <c r="J61" s="149"/>
      <c r="K61" s="149"/>
      <c r="L61" s="149"/>
      <c r="M61" s="138"/>
      <c r="N61" s="138"/>
      <c r="O61" s="138"/>
      <c r="P61" s="138"/>
      <c r="Q61" s="138"/>
      <c r="R61" s="138"/>
      <c r="S61" s="138"/>
      <c r="T61" s="138"/>
      <c r="U61" s="138"/>
      <c r="V61" s="172"/>
      <c r="W61" s="138"/>
      <c r="X61" s="138"/>
      <c r="Y61" s="93"/>
      <c r="Z61" s="93"/>
      <c r="AA61" s="93"/>
      <c r="AB61" s="93"/>
    </row>
    <row r="62" spans="1:28" s="83" customFormat="1" x14ac:dyDescent="0.2">
      <c r="A62" s="91"/>
      <c r="B62" s="138"/>
      <c r="C62" s="138"/>
      <c r="D62" s="149"/>
      <c r="E62" s="149"/>
      <c r="F62" s="171"/>
      <c r="G62" s="138"/>
      <c r="H62" s="149"/>
      <c r="I62" s="138"/>
      <c r="J62" s="149"/>
      <c r="K62" s="149"/>
      <c r="L62" s="149"/>
      <c r="M62" s="138"/>
      <c r="N62" s="138"/>
      <c r="O62" s="171"/>
      <c r="P62" s="138"/>
      <c r="Q62" s="171"/>
      <c r="R62" s="171"/>
      <c r="S62" s="171"/>
      <c r="T62" s="171"/>
      <c r="U62" s="138"/>
      <c r="V62" s="172"/>
      <c r="W62" s="138"/>
      <c r="X62" s="138"/>
      <c r="Y62" s="93"/>
      <c r="Z62" s="93"/>
      <c r="AA62" s="93"/>
      <c r="AB62" s="93"/>
    </row>
    <row r="63" spans="1:28" s="83" customFormat="1" x14ac:dyDescent="0.2">
      <c r="A63" s="91"/>
      <c r="B63" s="138"/>
      <c r="C63" s="138"/>
      <c r="D63" s="149"/>
      <c r="E63" s="149"/>
      <c r="F63" s="171"/>
      <c r="G63" s="138"/>
      <c r="H63" s="149"/>
      <c r="I63" s="138"/>
      <c r="J63" s="149"/>
      <c r="K63" s="149"/>
      <c r="L63" s="171"/>
      <c r="M63" s="138"/>
      <c r="N63" s="138"/>
      <c r="O63" s="171"/>
      <c r="P63" s="138"/>
      <c r="Q63" s="171"/>
      <c r="R63" s="171"/>
      <c r="S63" s="171"/>
      <c r="T63" s="171"/>
      <c r="U63" s="138"/>
      <c r="V63" s="172"/>
      <c r="W63" s="138"/>
      <c r="X63" s="138"/>
      <c r="Y63" s="93"/>
      <c r="Z63" s="93"/>
      <c r="AA63" s="93"/>
      <c r="AB63" s="93"/>
    </row>
    <row r="64" spans="1:28" s="83" customFormat="1" x14ac:dyDescent="0.2">
      <c r="A64" s="91"/>
      <c r="B64" s="138"/>
      <c r="C64" s="138"/>
      <c r="D64" s="138"/>
      <c r="E64" s="138"/>
      <c r="F64" s="171"/>
      <c r="G64" s="138"/>
      <c r="H64" s="138"/>
      <c r="I64" s="138"/>
      <c r="J64" s="173"/>
      <c r="K64" s="173"/>
      <c r="L64" s="171"/>
      <c r="M64" s="138"/>
      <c r="N64" s="138"/>
      <c r="O64" s="171"/>
      <c r="P64" s="138"/>
      <c r="Q64" s="171"/>
      <c r="R64" s="171"/>
      <c r="S64" s="171"/>
      <c r="T64" s="171"/>
      <c r="U64" s="138"/>
      <c r="V64" s="172"/>
      <c r="W64" s="138"/>
      <c r="X64" s="138"/>
      <c r="Y64" s="93"/>
      <c r="Z64" s="93"/>
      <c r="AA64" s="93"/>
      <c r="AB64" s="93"/>
    </row>
    <row r="65" spans="1:28" s="83" customFormat="1" x14ac:dyDescent="0.2">
      <c r="A65" s="91"/>
      <c r="B65" s="138"/>
      <c r="C65" s="138"/>
      <c r="D65" s="138"/>
      <c r="E65" s="138"/>
      <c r="F65" s="171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71"/>
      <c r="W65" s="138"/>
      <c r="X65" s="138"/>
      <c r="Y65" s="93"/>
      <c r="Z65" s="93"/>
      <c r="AA65" s="93"/>
      <c r="AB65" s="93"/>
    </row>
    <row r="66" spans="1:28" s="83" customFormat="1" x14ac:dyDescent="0.2">
      <c r="A66" s="107"/>
      <c r="N66" s="93"/>
      <c r="O66" s="93"/>
      <c r="P66" s="93"/>
      <c r="Q66" s="93"/>
      <c r="R66" s="93"/>
      <c r="S66" s="93"/>
      <c r="W66" s="165"/>
      <c r="Z66" s="229"/>
      <c r="AA66" s="145"/>
    </row>
    <row r="67" spans="1:28" s="83" customFormat="1" x14ac:dyDescent="0.2"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W67" s="165"/>
      <c r="Z67" s="229"/>
    </row>
    <row r="68" spans="1:28" s="83" customFormat="1" x14ac:dyDescent="0.2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W68" s="165"/>
      <c r="Z68" s="229"/>
    </row>
    <row r="69" spans="1:28" s="83" customFormat="1" x14ac:dyDescent="0.2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W69" s="165"/>
      <c r="Z69" s="229"/>
    </row>
    <row r="70" spans="1:28" s="83" customFormat="1" x14ac:dyDescent="0.2"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W70" s="165"/>
      <c r="Z70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F58"/>
  <sheetViews>
    <sheetView zoomScale="85" zoomScaleNormal="85" workbookViewId="0">
      <pane xSplit="1" ySplit="1" topLeftCell="B11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5" customHeight="1" x14ac:dyDescent="0.2"/>
  <cols>
    <col min="1" max="1" width="36.5" style="90" customWidth="1"/>
    <col min="2" max="3" width="16.75" style="90" customWidth="1"/>
    <col min="4" max="14" width="16.75" style="88" customWidth="1"/>
    <col min="15" max="15" width="30.75" style="102" customWidth="1"/>
    <col min="16" max="16" width="16.75" style="102" customWidth="1"/>
    <col min="17" max="17" width="16.75" style="88" customWidth="1"/>
    <col min="18" max="25" width="9" style="88"/>
    <col min="26" max="28" width="19.5" style="88" customWidth="1"/>
    <col min="29" max="30" width="11.875" style="88" customWidth="1"/>
    <col min="31" max="32" width="8.875" style="88" customWidth="1"/>
    <col min="33" max="33" width="9" style="88" customWidth="1"/>
    <col min="34" max="34" width="9" style="88"/>
    <col min="35" max="35" width="47" style="88" customWidth="1"/>
    <col min="36" max="43" width="9" style="88"/>
    <col min="44" max="72" width="9" style="90"/>
    <col min="73" max="73" width="3.875" style="90" customWidth="1"/>
    <col min="74" max="16384" width="9" style="90"/>
  </cols>
  <sheetData>
    <row r="1" spans="1:84" s="192" customFormat="1" ht="45" customHeight="1" x14ac:dyDescent="0.3">
      <c r="A1" s="218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60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108"/>
      <c r="AP1" s="108"/>
      <c r="AQ1" s="108"/>
      <c r="AR1" s="108"/>
      <c r="AS1" s="108"/>
      <c r="AT1" s="108"/>
      <c r="AU1" s="108"/>
      <c r="AV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N1" s="108"/>
      <c r="BO1" s="108"/>
      <c r="BP1" s="108"/>
      <c r="BQ1" s="108"/>
      <c r="BS1" s="215"/>
      <c r="BT1" s="215"/>
      <c r="BU1" s="215"/>
      <c r="BV1" s="215"/>
      <c r="BW1" s="215"/>
      <c r="BX1" s="215"/>
      <c r="BY1" s="215"/>
      <c r="BZ1" s="215"/>
      <c r="CA1" s="215"/>
      <c r="CB1" s="215"/>
    </row>
    <row r="2" spans="1:84" ht="15" customHeight="1" x14ac:dyDescent="0.2">
      <c r="A2" s="91" t="s">
        <v>18</v>
      </c>
      <c r="B2" s="117">
        <v>2504</v>
      </c>
      <c r="C2" s="75">
        <v>8567</v>
      </c>
      <c r="D2" s="117">
        <v>20911</v>
      </c>
      <c r="E2" s="117">
        <v>5899</v>
      </c>
      <c r="F2" s="117">
        <v>2935</v>
      </c>
      <c r="G2" s="117">
        <v>772</v>
      </c>
      <c r="H2" s="117">
        <v>5774</v>
      </c>
      <c r="I2" s="117">
        <v>976</v>
      </c>
      <c r="J2" s="117">
        <v>1741</v>
      </c>
      <c r="K2" s="117">
        <v>1020</v>
      </c>
      <c r="L2" s="117">
        <v>1006</v>
      </c>
      <c r="M2" s="117">
        <v>13319</v>
      </c>
      <c r="N2" s="117">
        <v>153</v>
      </c>
      <c r="O2" s="117">
        <v>0</v>
      </c>
      <c r="P2" s="117">
        <v>31671</v>
      </c>
      <c r="Q2" s="117">
        <v>3041</v>
      </c>
      <c r="R2" s="105"/>
      <c r="BA2" s="11"/>
      <c r="BB2" s="11"/>
      <c r="BC2" s="11"/>
      <c r="BD2" s="11"/>
      <c r="BE2" s="11"/>
      <c r="BF2" s="11"/>
      <c r="BG2" s="11"/>
      <c r="BH2" s="83"/>
      <c r="BI2" s="93"/>
      <c r="BJ2" s="93"/>
      <c r="BK2" s="93"/>
      <c r="BL2" s="93"/>
      <c r="BM2" s="93"/>
      <c r="BN2" s="93"/>
      <c r="BO2" s="93"/>
      <c r="BQ2" s="93"/>
      <c r="BR2" s="93"/>
      <c r="BS2" s="93"/>
      <c r="BT2" s="93"/>
    </row>
    <row r="3" spans="1:84" ht="15" customHeight="1" x14ac:dyDescent="0.2">
      <c r="A3" s="91" t="s">
        <v>19</v>
      </c>
      <c r="B3" s="117">
        <v>2443</v>
      </c>
      <c r="C3" s="75">
        <v>8736</v>
      </c>
      <c r="D3" s="117">
        <v>21603</v>
      </c>
      <c r="E3" s="117">
        <v>5874</v>
      </c>
      <c r="F3" s="117">
        <v>2884</v>
      </c>
      <c r="G3" s="117">
        <v>724</v>
      </c>
      <c r="H3" s="117">
        <v>6053</v>
      </c>
      <c r="I3" s="117">
        <v>936</v>
      </c>
      <c r="J3" s="117">
        <v>1652</v>
      </c>
      <c r="K3" s="117">
        <v>967</v>
      </c>
      <c r="L3" s="117">
        <v>1047</v>
      </c>
      <c r="M3" s="117">
        <v>12974</v>
      </c>
      <c r="N3" s="117">
        <v>184</v>
      </c>
      <c r="O3" s="117">
        <v>0</v>
      </c>
      <c r="P3" s="117">
        <v>34262</v>
      </c>
      <c r="Q3" s="117">
        <v>3051</v>
      </c>
      <c r="R3" s="105"/>
      <c r="BA3" s="11"/>
      <c r="BB3" s="11"/>
      <c r="BC3" s="11"/>
      <c r="BD3" s="11"/>
      <c r="BE3" s="11"/>
      <c r="BF3" s="11"/>
      <c r="BG3" s="11"/>
      <c r="BH3" s="83"/>
      <c r="BI3" s="93"/>
      <c r="BJ3" s="93"/>
      <c r="BK3" s="93"/>
      <c r="BL3" s="93"/>
      <c r="BM3" s="93"/>
      <c r="BN3" s="93"/>
      <c r="BO3" s="93"/>
      <c r="BQ3" s="93"/>
      <c r="BR3" s="93"/>
      <c r="BS3" s="93"/>
      <c r="BT3" s="93"/>
    </row>
    <row r="4" spans="1:84" ht="15" customHeight="1" x14ac:dyDescent="0.2">
      <c r="A4" s="91" t="s">
        <v>20</v>
      </c>
      <c r="B4" s="117">
        <v>2534</v>
      </c>
      <c r="C4" s="75">
        <v>8868</v>
      </c>
      <c r="D4" s="117">
        <v>22312</v>
      </c>
      <c r="E4" s="117">
        <v>5809</v>
      </c>
      <c r="F4" s="117">
        <v>2876</v>
      </c>
      <c r="G4" s="117">
        <v>773</v>
      </c>
      <c r="H4" s="117">
        <v>6291</v>
      </c>
      <c r="I4" s="117">
        <v>957</v>
      </c>
      <c r="J4" s="117">
        <v>1579</v>
      </c>
      <c r="K4" s="117">
        <v>946</v>
      </c>
      <c r="L4" s="117">
        <v>1067</v>
      </c>
      <c r="M4" s="117">
        <v>13615</v>
      </c>
      <c r="N4" s="117">
        <v>126</v>
      </c>
      <c r="O4" s="117">
        <v>0</v>
      </c>
      <c r="P4" s="117">
        <v>36537</v>
      </c>
      <c r="Q4" s="117">
        <v>3118</v>
      </c>
      <c r="R4" s="117"/>
      <c r="S4" s="92"/>
      <c r="T4" s="92"/>
      <c r="BA4" s="11"/>
      <c r="BB4" s="11"/>
      <c r="BC4" s="11"/>
      <c r="BD4" s="11"/>
      <c r="BE4" s="11"/>
      <c r="BF4" s="11"/>
      <c r="BG4" s="11"/>
      <c r="BH4" s="83"/>
      <c r="BI4" s="93"/>
      <c r="BJ4" s="93"/>
      <c r="BK4" s="93"/>
      <c r="BL4" s="93"/>
      <c r="BM4" s="93"/>
      <c r="BN4" s="93"/>
      <c r="BO4" s="93"/>
      <c r="BQ4" s="93"/>
      <c r="BR4" s="93"/>
      <c r="BS4" s="93"/>
      <c r="BT4" s="93"/>
    </row>
    <row r="5" spans="1:84" ht="15" customHeight="1" x14ac:dyDescent="0.2">
      <c r="A5" s="91" t="s">
        <v>21</v>
      </c>
      <c r="B5" s="117">
        <v>2567</v>
      </c>
      <c r="C5" s="75">
        <v>9055</v>
      </c>
      <c r="D5" s="117">
        <v>22748</v>
      </c>
      <c r="E5" s="117">
        <v>5820</v>
      </c>
      <c r="F5" s="117">
        <v>2872</v>
      </c>
      <c r="G5" s="117">
        <v>821</v>
      </c>
      <c r="H5" s="117">
        <v>6604</v>
      </c>
      <c r="I5" s="117">
        <v>935</v>
      </c>
      <c r="J5" s="117">
        <v>1514</v>
      </c>
      <c r="K5" s="117">
        <v>932</v>
      </c>
      <c r="L5" s="117">
        <v>1112</v>
      </c>
      <c r="M5" s="117">
        <v>13964</v>
      </c>
      <c r="N5" s="117">
        <v>206</v>
      </c>
      <c r="O5" s="117">
        <v>0</v>
      </c>
      <c r="P5" s="117">
        <v>37236</v>
      </c>
      <c r="Q5" s="117">
        <v>3211</v>
      </c>
      <c r="R5" s="117"/>
      <c r="S5" s="92"/>
      <c r="T5" s="92"/>
      <c r="BA5" s="11"/>
      <c r="BB5" s="11"/>
      <c r="BC5" s="11"/>
      <c r="BD5" s="11"/>
      <c r="BE5" s="11"/>
      <c r="BF5" s="11"/>
      <c r="BG5" s="11"/>
      <c r="BH5" s="83"/>
      <c r="BI5" s="93"/>
      <c r="BJ5" s="93"/>
      <c r="BK5" s="93"/>
      <c r="BL5" s="93"/>
      <c r="BM5" s="93"/>
      <c r="BN5" s="93"/>
      <c r="BO5" s="93"/>
      <c r="BQ5" s="93"/>
      <c r="BR5" s="93"/>
      <c r="BS5" s="93"/>
      <c r="BT5" s="93"/>
    </row>
    <row r="6" spans="1:84" ht="15" customHeight="1" x14ac:dyDescent="0.2">
      <c r="A6" s="91" t="s">
        <v>22</v>
      </c>
      <c r="B6" s="117">
        <v>2650</v>
      </c>
      <c r="C6" s="75">
        <v>9151</v>
      </c>
      <c r="D6" s="117">
        <v>23274</v>
      </c>
      <c r="E6" s="117">
        <v>5803</v>
      </c>
      <c r="F6" s="117">
        <v>2847</v>
      </c>
      <c r="G6" s="117">
        <v>821</v>
      </c>
      <c r="H6" s="117">
        <v>6965</v>
      </c>
      <c r="I6" s="117">
        <v>924</v>
      </c>
      <c r="J6" s="117">
        <v>1507</v>
      </c>
      <c r="K6" s="117">
        <v>940</v>
      </c>
      <c r="L6" s="117">
        <v>1141</v>
      </c>
      <c r="M6" s="117">
        <v>14141</v>
      </c>
      <c r="N6" s="117">
        <v>239</v>
      </c>
      <c r="O6" s="117">
        <v>0</v>
      </c>
      <c r="P6" s="117">
        <v>37828</v>
      </c>
      <c r="Q6" s="117">
        <v>3267</v>
      </c>
      <c r="R6" s="117"/>
      <c r="S6" s="92"/>
      <c r="T6" s="92"/>
      <c r="BA6" s="11"/>
      <c r="BB6" s="11"/>
      <c r="BC6" s="11"/>
      <c r="BD6" s="11"/>
      <c r="BE6" s="11"/>
      <c r="BF6" s="11"/>
      <c r="BG6" s="11"/>
      <c r="BH6" s="83"/>
      <c r="BI6" s="93"/>
      <c r="BJ6" s="93"/>
      <c r="BK6" s="93"/>
      <c r="BL6" s="93"/>
      <c r="BM6" s="93"/>
      <c r="BN6" s="93"/>
      <c r="BO6" s="93"/>
      <c r="BQ6" s="93"/>
      <c r="BR6" s="93"/>
      <c r="BS6" s="93"/>
      <c r="BT6" s="93"/>
    </row>
    <row r="7" spans="1:84" ht="15" customHeight="1" x14ac:dyDescent="0.2">
      <c r="A7" s="91" t="s">
        <v>23</v>
      </c>
      <c r="B7" s="117">
        <v>2719</v>
      </c>
      <c r="C7" s="75">
        <v>9309</v>
      </c>
      <c r="D7" s="117">
        <v>23467</v>
      </c>
      <c r="E7" s="117">
        <v>5770</v>
      </c>
      <c r="F7" s="117">
        <v>2924</v>
      </c>
      <c r="G7" s="117">
        <v>912</v>
      </c>
      <c r="H7" s="117">
        <v>7302</v>
      </c>
      <c r="I7" s="117">
        <v>963</v>
      </c>
      <c r="J7" s="117">
        <v>1430</v>
      </c>
      <c r="K7" s="117">
        <v>921</v>
      </c>
      <c r="L7" s="117">
        <v>1195</v>
      </c>
      <c r="M7" s="117">
        <v>15091</v>
      </c>
      <c r="N7" s="117">
        <v>330</v>
      </c>
      <c r="O7" s="117">
        <v>0</v>
      </c>
      <c r="P7" s="117">
        <v>38151</v>
      </c>
      <c r="Q7" s="117">
        <v>3342</v>
      </c>
      <c r="R7" s="117"/>
      <c r="S7" s="92"/>
      <c r="T7" s="92"/>
      <c r="BA7" s="94"/>
      <c r="BB7" s="94"/>
      <c r="BC7" s="94"/>
      <c r="BD7" s="94"/>
      <c r="BE7" s="94"/>
      <c r="BF7" s="94"/>
      <c r="BG7" s="94"/>
      <c r="BI7" s="95"/>
      <c r="BJ7" s="95"/>
      <c r="BK7" s="95"/>
      <c r="BL7" s="95"/>
      <c r="BM7" s="95"/>
      <c r="BN7" s="95"/>
      <c r="BO7" s="95"/>
      <c r="BQ7" s="93"/>
      <c r="BR7" s="93"/>
      <c r="BS7" s="93"/>
      <c r="BT7" s="93"/>
    </row>
    <row r="8" spans="1:84" ht="15" customHeight="1" x14ac:dyDescent="0.2">
      <c r="A8" s="91" t="s">
        <v>24</v>
      </c>
      <c r="B8" s="117">
        <v>2830</v>
      </c>
      <c r="C8" s="75">
        <v>9475</v>
      </c>
      <c r="D8" s="117">
        <v>23666</v>
      </c>
      <c r="E8" s="117">
        <v>5810</v>
      </c>
      <c r="F8" s="117">
        <v>3047</v>
      </c>
      <c r="G8" s="117">
        <v>977</v>
      </c>
      <c r="H8" s="117">
        <v>7589</v>
      </c>
      <c r="I8" s="117">
        <v>960</v>
      </c>
      <c r="J8" s="117">
        <v>1502</v>
      </c>
      <c r="K8" s="117">
        <v>958</v>
      </c>
      <c r="L8" s="117">
        <v>1246</v>
      </c>
      <c r="M8" s="117">
        <v>15322</v>
      </c>
      <c r="N8" s="117">
        <v>485</v>
      </c>
      <c r="O8" s="117">
        <v>117698</v>
      </c>
      <c r="P8" s="117">
        <v>38859</v>
      </c>
      <c r="Q8" s="117">
        <v>3300</v>
      </c>
      <c r="R8" s="117"/>
      <c r="S8" s="92"/>
      <c r="T8" s="92"/>
      <c r="BA8" s="94"/>
      <c r="BB8" s="94"/>
      <c r="BC8" s="94"/>
      <c r="BD8" s="94"/>
      <c r="BE8" s="94"/>
      <c r="BF8" s="94"/>
      <c r="BG8" s="94"/>
      <c r="BI8" s="95"/>
      <c r="BJ8" s="95"/>
      <c r="BK8" s="95"/>
      <c r="BL8" s="95"/>
      <c r="BM8" s="95"/>
      <c r="BN8" s="95"/>
      <c r="BO8" s="95"/>
      <c r="BQ8" s="93"/>
      <c r="BR8" s="93"/>
      <c r="BS8" s="93"/>
      <c r="BT8" s="93"/>
    </row>
    <row r="9" spans="1:84" ht="15" customHeight="1" x14ac:dyDescent="0.2">
      <c r="A9" s="91" t="s">
        <v>17</v>
      </c>
      <c r="B9" s="117">
        <v>2786</v>
      </c>
      <c r="C9" s="75">
        <v>8975</v>
      </c>
      <c r="D9" s="117">
        <v>22707</v>
      </c>
      <c r="E9" s="117">
        <v>5418</v>
      </c>
      <c r="F9" s="117">
        <v>2950</v>
      </c>
      <c r="G9" s="117">
        <v>984</v>
      </c>
      <c r="H9" s="117">
        <v>7499</v>
      </c>
      <c r="I9" s="117">
        <v>896</v>
      </c>
      <c r="J9" s="117">
        <v>1506</v>
      </c>
      <c r="K9" s="117">
        <v>266</v>
      </c>
      <c r="L9" s="117">
        <v>1202</v>
      </c>
      <c r="M9" s="117">
        <v>14216</v>
      </c>
      <c r="N9" s="117">
        <v>565</v>
      </c>
      <c r="O9" s="117">
        <v>111640</v>
      </c>
      <c r="P9" s="117">
        <v>37121</v>
      </c>
      <c r="Q9" s="117">
        <v>3125</v>
      </c>
      <c r="R9" s="104"/>
      <c r="S9" s="96"/>
      <c r="T9" s="96"/>
      <c r="AS9" s="97"/>
      <c r="AT9" s="97"/>
      <c r="AU9" s="97"/>
      <c r="AV9" s="97"/>
      <c r="AW9" s="97"/>
      <c r="AX9" s="97"/>
      <c r="AY9" s="97"/>
      <c r="BA9" s="98"/>
      <c r="BB9" s="98"/>
      <c r="BC9" s="98"/>
      <c r="BD9" s="98"/>
      <c r="BE9" s="98"/>
      <c r="BF9" s="98"/>
      <c r="BG9" s="98"/>
      <c r="BI9" s="95"/>
      <c r="BJ9" s="95"/>
      <c r="BK9" s="95"/>
      <c r="BL9" s="95"/>
      <c r="BM9" s="95"/>
      <c r="BN9" s="95"/>
      <c r="BO9" s="95"/>
      <c r="BQ9" s="99"/>
      <c r="BR9" s="99"/>
      <c r="BS9" s="93"/>
      <c r="BT9" s="93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100"/>
    </row>
    <row r="10" spans="1:84" ht="15" customHeight="1" x14ac:dyDescent="0.25">
      <c r="A10" s="91" t="s">
        <v>185</v>
      </c>
      <c r="B10" s="383">
        <v>3056</v>
      </c>
      <c r="C10" s="383">
        <v>9813</v>
      </c>
      <c r="D10" s="383">
        <v>23915</v>
      </c>
      <c r="E10" s="383">
        <v>5735</v>
      </c>
      <c r="F10" s="383">
        <v>3043</v>
      </c>
      <c r="G10" s="383">
        <v>1013</v>
      </c>
      <c r="H10" s="383">
        <v>8117</v>
      </c>
      <c r="I10" s="383">
        <v>953</v>
      </c>
      <c r="J10" s="384">
        <v>1599</v>
      </c>
      <c r="K10" s="384">
        <v>331</v>
      </c>
      <c r="L10" s="383">
        <v>1296</v>
      </c>
      <c r="M10" s="383">
        <v>13357</v>
      </c>
      <c r="N10" s="383">
        <v>560</v>
      </c>
      <c r="O10" s="382">
        <v>117964</v>
      </c>
      <c r="P10" s="382">
        <v>39595</v>
      </c>
      <c r="Q10" s="382">
        <v>3334</v>
      </c>
      <c r="R10" s="371"/>
      <c r="X10" s="371"/>
      <c r="Y10" s="371"/>
      <c r="Z10" s="371"/>
      <c r="AS10" s="97"/>
      <c r="AT10" s="97"/>
      <c r="AU10" s="97"/>
      <c r="AV10" s="97"/>
      <c r="AW10" s="97"/>
      <c r="AX10" s="97"/>
      <c r="AY10" s="97"/>
      <c r="BA10" s="98"/>
      <c r="BB10" s="98"/>
      <c r="BC10" s="98"/>
      <c r="BD10" s="98"/>
      <c r="BE10" s="98"/>
      <c r="BF10" s="98"/>
      <c r="BG10" s="98"/>
      <c r="BI10" s="95"/>
      <c r="BJ10" s="95"/>
      <c r="BK10" s="95"/>
      <c r="BL10" s="95"/>
      <c r="BM10" s="95"/>
      <c r="BN10" s="95"/>
      <c r="BO10" s="95"/>
      <c r="BQ10" s="99"/>
      <c r="BR10" s="99"/>
      <c r="BS10" s="93"/>
      <c r="BT10" s="93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100"/>
    </row>
    <row r="11" spans="1:84" ht="15" customHeight="1" x14ac:dyDescent="0.2">
      <c r="A11" s="101" t="s">
        <v>75</v>
      </c>
      <c r="B11" s="179"/>
      <c r="C11" s="122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AS11" s="97"/>
      <c r="AT11" s="97"/>
      <c r="AU11" s="97"/>
      <c r="AV11" s="97"/>
      <c r="AW11" s="97"/>
      <c r="AX11" s="97"/>
      <c r="AY11" s="97"/>
      <c r="BA11" s="98"/>
      <c r="BB11" s="98"/>
      <c r="BC11" s="98"/>
      <c r="BD11" s="98"/>
      <c r="BE11" s="98"/>
      <c r="BF11" s="98"/>
      <c r="BG11" s="98"/>
      <c r="BI11" s="95"/>
      <c r="BJ11" s="95"/>
      <c r="BK11" s="95"/>
      <c r="BL11" s="95"/>
      <c r="BM11" s="95"/>
      <c r="BN11" s="95"/>
      <c r="BO11" s="95"/>
      <c r="BQ11" s="99"/>
      <c r="BR11" s="99"/>
      <c r="BS11" s="93"/>
      <c r="BT11" s="93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83"/>
    </row>
    <row r="12" spans="1:84" ht="15" customHeight="1" x14ac:dyDescent="0.2">
      <c r="A12" s="91" t="s">
        <v>18</v>
      </c>
      <c r="B12" s="179"/>
      <c r="C12" s="122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AS12" s="97"/>
      <c r="AT12" s="97"/>
      <c r="AU12" s="97"/>
      <c r="AV12" s="97"/>
      <c r="AW12" s="97"/>
      <c r="AX12" s="97"/>
      <c r="AY12" s="97"/>
      <c r="BA12" s="98"/>
      <c r="BB12" s="98"/>
      <c r="BC12" s="98"/>
      <c r="BD12" s="98"/>
      <c r="BE12" s="98"/>
      <c r="BF12" s="98"/>
      <c r="BG12" s="98"/>
      <c r="BI12" s="95"/>
      <c r="BJ12" s="95"/>
      <c r="BK12" s="95"/>
      <c r="BL12" s="95"/>
      <c r="BM12" s="95"/>
      <c r="BN12" s="95"/>
      <c r="BO12" s="95"/>
      <c r="BQ12" s="99"/>
      <c r="BR12" s="99"/>
      <c r="BS12" s="93"/>
      <c r="BT12" s="93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83"/>
    </row>
    <row r="13" spans="1:84" ht="15" customHeight="1" x14ac:dyDescent="0.2">
      <c r="A13" s="91" t="s">
        <v>19</v>
      </c>
      <c r="B13" s="179"/>
      <c r="C13" s="122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AS13" s="97"/>
      <c r="AT13" s="97"/>
      <c r="AU13" s="97"/>
      <c r="AV13" s="97"/>
      <c r="AW13" s="97"/>
      <c r="AX13" s="97"/>
      <c r="AY13" s="97"/>
      <c r="BA13" s="98"/>
      <c r="BB13" s="98"/>
      <c r="BC13" s="98"/>
      <c r="BD13" s="98"/>
      <c r="BE13" s="98"/>
      <c r="BF13" s="98"/>
      <c r="BG13" s="98"/>
      <c r="BI13" s="95"/>
      <c r="BJ13" s="95"/>
      <c r="BK13" s="95"/>
      <c r="BL13" s="95"/>
      <c r="BM13" s="95"/>
      <c r="BN13" s="95"/>
      <c r="BO13" s="95"/>
      <c r="BQ13" s="99"/>
      <c r="BR13" s="99"/>
      <c r="BS13" s="93"/>
      <c r="BT13" s="93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83"/>
    </row>
    <row r="14" spans="1:84" ht="15" customHeight="1" x14ac:dyDescent="0.2">
      <c r="A14" s="91" t="s">
        <v>20</v>
      </c>
      <c r="B14" s="117">
        <v>17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AS14" s="97"/>
      <c r="AT14" s="97"/>
      <c r="AU14" s="97"/>
      <c r="AV14" s="97"/>
      <c r="AW14" s="97"/>
      <c r="AX14" s="97"/>
      <c r="AY14" s="97"/>
      <c r="BA14" s="98"/>
      <c r="BB14" s="98"/>
      <c r="BC14" s="98"/>
      <c r="BD14" s="98"/>
      <c r="BE14" s="98"/>
      <c r="BF14" s="98"/>
      <c r="BG14" s="98"/>
      <c r="BI14" s="95"/>
      <c r="BJ14" s="95"/>
      <c r="BK14" s="95"/>
      <c r="BL14" s="95"/>
      <c r="BM14" s="95"/>
      <c r="BN14" s="95"/>
      <c r="BO14" s="95"/>
      <c r="BQ14" s="99"/>
      <c r="BR14" s="99"/>
      <c r="BS14" s="93"/>
      <c r="BT14" s="93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83"/>
    </row>
    <row r="15" spans="1:84" ht="15" customHeight="1" x14ac:dyDescent="0.2">
      <c r="A15" s="91" t="s">
        <v>21</v>
      </c>
      <c r="B15" s="117">
        <v>17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AS15" s="97"/>
      <c r="AT15" s="97"/>
      <c r="AU15" s="97"/>
      <c r="AV15" s="97"/>
      <c r="AW15" s="97"/>
      <c r="AX15" s="97"/>
      <c r="AY15" s="97"/>
      <c r="BA15" s="98"/>
      <c r="BB15" s="98"/>
      <c r="BC15" s="98"/>
      <c r="BD15" s="98"/>
      <c r="BE15" s="98"/>
      <c r="BF15" s="98"/>
      <c r="BG15" s="98"/>
      <c r="BI15" s="95"/>
      <c r="BJ15" s="95"/>
      <c r="BK15" s="95"/>
      <c r="BL15" s="95"/>
      <c r="BM15" s="95"/>
      <c r="BN15" s="95"/>
      <c r="BO15" s="95"/>
      <c r="BQ15" s="99"/>
      <c r="BR15" s="99"/>
      <c r="BS15" s="93"/>
      <c r="BT15" s="93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83"/>
    </row>
    <row r="16" spans="1:84" ht="15" customHeight="1" x14ac:dyDescent="0.2">
      <c r="A16" s="91" t="s">
        <v>22</v>
      </c>
      <c r="B16" s="117">
        <v>17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83"/>
      <c r="M16" s="105"/>
      <c r="N16" s="105"/>
      <c r="O16" s="105"/>
      <c r="P16" s="105"/>
      <c r="Q16" s="105"/>
      <c r="R16" s="105"/>
      <c r="AS16" s="97"/>
      <c r="AT16" s="97"/>
      <c r="AU16" s="97"/>
      <c r="AV16" s="97"/>
      <c r="AW16" s="97"/>
      <c r="AX16" s="97"/>
      <c r="AY16" s="97"/>
      <c r="BA16" s="98"/>
      <c r="BB16" s="98"/>
      <c r="BC16" s="98"/>
      <c r="BD16" s="98"/>
      <c r="BE16" s="98"/>
      <c r="BF16" s="98"/>
      <c r="BG16" s="98"/>
      <c r="BI16" s="95"/>
      <c r="BJ16" s="95"/>
      <c r="BK16" s="95"/>
      <c r="BL16" s="95"/>
      <c r="BM16" s="95"/>
      <c r="BN16" s="95"/>
      <c r="BO16" s="95"/>
      <c r="BQ16" s="99"/>
      <c r="BR16" s="99"/>
      <c r="BS16" s="93"/>
      <c r="BT16" s="93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83"/>
    </row>
    <row r="17" spans="1:84" ht="15" customHeight="1" x14ac:dyDescent="0.2">
      <c r="A17" s="91" t="s">
        <v>23</v>
      </c>
      <c r="B17" s="117">
        <v>17</v>
      </c>
      <c r="C17" s="122"/>
      <c r="D17" s="105"/>
      <c r="E17" s="105"/>
      <c r="F17" s="105"/>
      <c r="G17" s="105"/>
      <c r="H17" s="105"/>
      <c r="I17" s="105"/>
      <c r="J17" s="105"/>
      <c r="K17" s="105"/>
      <c r="L17" s="183"/>
      <c r="M17" s="105"/>
      <c r="N17" s="105"/>
      <c r="O17" s="105"/>
      <c r="P17" s="105"/>
      <c r="Q17" s="105"/>
      <c r="R17" s="105"/>
      <c r="AS17" s="97"/>
      <c r="AT17" s="97"/>
      <c r="AU17" s="97"/>
      <c r="AV17" s="97"/>
      <c r="AW17" s="97"/>
      <c r="AX17" s="97"/>
      <c r="AY17" s="97"/>
      <c r="BA17" s="98"/>
      <c r="BB17" s="98"/>
      <c r="BC17" s="98"/>
      <c r="BD17" s="98"/>
      <c r="BE17" s="98"/>
      <c r="BF17" s="98"/>
      <c r="BG17" s="98"/>
      <c r="BI17" s="95"/>
      <c r="BJ17" s="95"/>
      <c r="BK17" s="95"/>
      <c r="BL17" s="95"/>
      <c r="BM17" s="95"/>
      <c r="BN17" s="95"/>
      <c r="BO17" s="95"/>
      <c r="BQ17" s="99"/>
      <c r="BR17" s="99"/>
      <c r="BS17" s="93"/>
      <c r="BT17" s="93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83"/>
    </row>
    <row r="18" spans="1:84" ht="15" customHeight="1" x14ac:dyDescent="0.2">
      <c r="A18" s="91" t="s">
        <v>24</v>
      </c>
      <c r="B18" s="117">
        <v>17</v>
      </c>
      <c r="C18" s="122"/>
      <c r="D18" s="105"/>
      <c r="E18" s="105"/>
      <c r="F18" s="105"/>
      <c r="G18" s="105"/>
      <c r="H18" s="105"/>
      <c r="I18" s="105"/>
      <c r="J18" s="105"/>
      <c r="K18" s="105"/>
      <c r="L18" s="183"/>
      <c r="M18" s="105"/>
      <c r="N18" s="105"/>
      <c r="O18" s="105"/>
      <c r="P18" s="105"/>
      <c r="Q18" s="105"/>
      <c r="R18" s="105"/>
      <c r="AS18" s="97"/>
      <c r="AT18" s="97"/>
      <c r="AU18" s="97"/>
      <c r="AV18" s="97"/>
      <c r="AW18" s="97"/>
      <c r="AX18" s="97"/>
      <c r="AY18" s="97"/>
      <c r="BA18" s="98"/>
      <c r="BB18" s="98"/>
      <c r="BC18" s="98"/>
      <c r="BD18" s="98"/>
      <c r="BE18" s="98"/>
      <c r="BF18" s="98"/>
      <c r="BG18" s="98"/>
      <c r="BI18" s="95"/>
      <c r="BJ18" s="95"/>
      <c r="BK18" s="95"/>
      <c r="BL18" s="95"/>
      <c r="BM18" s="95"/>
      <c r="BN18" s="95"/>
      <c r="BO18" s="95"/>
      <c r="BQ18" s="99"/>
      <c r="BR18" s="99"/>
      <c r="BS18" s="93"/>
      <c r="BT18" s="93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83"/>
    </row>
    <row r="19" spans="1:84" ht="15" customHeight="1" x14ac:dyDescent="0.2">
      <c r="A19" s="91" t="s">
        <v>17</v>
      </c>
      <c r="B19" s="109">
        <v>16</v>
      </c>
      <c r="C19" s="122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AS19" s="97"/>
      <c r="AT19" s="97"/>
      <c r="AU19" s="97"/>
      <c r="AV19" s="97"/>
      <c r="AW19" s="97"/>
      <c r="AX19" s="97"/>
      <c r="AY19" s="97"/>
      <c r="BA19" s="98"/>
      <c r="BB19" s="98"/>
      <c r="BC19" s="98"/>
      <c r="BD19" s="98"/>
      <c r="BE19" s="98"/>
      <c r="BF19" s="98"/>
      <c r="BG19" s="98"/>
      <c r="BI19" s="95"/>
      <c r="BJ19" s="95"/>
      <c r="BK19" s="95"/>
      <c r="BL19" s="95"/>
      <c r="BM19" s="95"/>
      <c r="BN19" s="95"/>
      <c r="BO19" s="95"/>
      <c r="BQ19" s="99"/>
      <c r="BR19" s="99"/>
      <c r="BS19" s="93"/>
      <c r="BT19" s="93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83"/>
    </row>
    <row r="20" spans="1:84" ht="15" customHeight="1" x14ac:dyDescent="0.2">
      <c r="A20" s="91" t="s">
        <v>185</v>
      </c>
      <c r="B20" s="109">
        <v>17</v>
      </c>
      <c r="C20" s="122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AS20" s="97"/>
      <c r="AT20" s="97"/>
      <c r="AU20" s="97"/>
      <c r="AV20" s="97"/>
      <c r="AW20" s="97"/>
      <c r="AX20" s="97"/>
      <c r="AY20" s="97"/>
      <c r="BA20" s="98"/>
      <c r="BB20" s="98"/>
      <c r="BC20" s="98"/>
      <c r="BD20" s="98"/>
      <c r="BE20" s="98"/>
      <c r="BF20" s="98"/>
      <c r="BG20" s="98"/>
      <c r="BI20" s="95"/>
      <c r="BJ20" s="95"/>
      <c r="BK20" s="95"/>
      <c r="BL20" s="95"/>
      <c r="BM20" s="95"/>
      <c r="BN20" s="95"/>
      <c r="BO20" s="95"/>
      <c r="BQ20" s="99"/>
      <c r="BR20" s="99"/>
      <c r="BS20" s="93"/>
      <c r="BT20" s="93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83"/>
    </row>
    <row r="21" spans="1:84" ht="15" customHeight="1" x14ac:dyDescent="0.2">
      <c r="A21" s="101" t="s">
        <v>77</v>
      </c>
      <c r="B21" s="179"/>
      <c r="C21" s="122"/>
      <c r="D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AS21" s="97"/>
      <c r="AT21" s="97"/>
      <c r="AU21" s="97"/>
      <c r="AV21" s="97"/>
      <c r="AW21" s="97"/>
      <c r="AX21" s="97"/>
      <c r="AY21" s="97"/>
      <c r="BA21" s="98"/>
      <c r="BB21" s="98"/>
      <c r="BC21" s="98"/>
      <c r="BD21" s="98"/>
      <c r="BE21" s="98"/>
      <c r="BF21" s="98"/>
      <c r="BG21" s="98"/>
      <c r="BI21" s="95"/>
      <c r="BJ21" s="95"/>
      <c r="BK21" s="95"/>
      <c r="BL21" s="95"/>
      <c r="BM21" s="95"/>
      <c r="BN21" s="95"/>
      <c r="BO21" s="95"/>
      <c r="BQ21" s="99"/>
      <c r="BR21" s="99"/>
      <c r="BS21" s="93"/>
      <c r="BT21" s="93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83"/>
    </row>
    <row r="22" spans="1:84" ht="15" customHeight="1" x14ac:dyDescent="0.2">
      <c r="A22" s="91" t="s">
        <v>20</v>
      </c>
      <c r="B22" s="174">
        <v>137279</v>
      </c>
      <c r="C22" s="122"/>
      <c r="D22" s="105"/>
      <c r="E22" s="380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AS22" s="97"/>
      <c r="AT22" s="97"/>
      <c r="AU22" s="97"/>
      <c r="AV22" s="97"/>
      <c r="AW22" s="97"/>
      <c r="AX22" s="97"/>
      <c r="AY22" s="97"/>
      <c r="BA22" s="98"/>
      <c r="BB22" s="98"/>
      <c r="BC22" s="98"/>
      <c r="BD22" s="98"/>
      <c r="BE22" s="98"/>
      <c r="BF22" s="98"/>
      <c r="BG22" s="98"/>
      <c r="BI22" s="95"/>
      <c r="BJ22" s="95"/>
      <c r="BK22" s="95"/>
      <c r="BL22" s="95"/>
      <c r="BM22" s="95"/>
      <c r="BN22" s="95"/>
      <c r="BO22" s="95"/>
      <c r="BQ22" s="99"/>
      <c r="BR22" s="99"/>
      <c r="BS22" s="93"/>
      <c r="BT22" s="93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83"/>
    </row>
    <row r="23" spans="1:84" ht="15" customHeight="1" x14ac:dyDescent="0.2">
      <c r="A23" s="91" t="s">
        <v>21</v>
      </c>
      <c r="B23" s="174">
        <v>137525</v>
      </c>
      <c r="C23" s="122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AS23" s="97"/>
      <c r="AT23" s="97"/>
      <c r="AU23" s="97"/>
      <c r="AV23" s="97"/>
      <c r="AW23" s="97"/>
      <c r="AX23" s="97"/>
      <c r="AY23" s="97"/>
      <c r="BA23" s="98"/>
      <c r="BB23" s="98"/>
      <c r="BC23" s="98"/>
      <c r="BD23" s="98"/>
      <c r="BE23" s="98"/>
      <c r="BF23" s="98"/>
      <c r="BG23" s="98"/>
      <c r="BI23" s="95"/>
      <c r="BJ23" s="95"/>
      <c r="BK23" s="95"/>
      <c r="BL23" s="95"/>
      <c r="BM23" s="95"/>
      <c r="BN23" s="95"/>
      <c r="BO23" s="95"/>
      <c r="BQ23" s="99"/>
      <c r="BR23" s="99"/>
      <c r="BS23" s="93"/>
      <c r="BT23" s="93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83"/>
    </row>
    <row r="24" spans="1:84" ht="15" customHeight="1" x14ac:dyDescent="0.2">
      <c r="A24" s="91" t="s">
        <v>22</v>
      </c>
      <c r="B24" s="183">
        <v>138580</v>
      </c>
      <c r="C24" s="122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BA24" s="94"/>
      <c r="BB24" s="94"/>
      <c r="BC24" s="94"/>
      <c r="BD24" s="94"/>
      <c r="BE24" s="94"/>
      <c r="BF24" s="94"/>
      <c r="BG24" s="94"/>
      <c r="BI24" s="95"/>
      <c r="BJ24" s="95"/>
      <c r="BK24" s="95"/>
      <c r="BL24" s="95"/>
      <c r="BM24" s="95"/>
      <c r="BN24" s="95"/>
      <c r="BO24" s="95"/>
      <c r="BQ24" s="93"/>
      <c r="BR24" s="93"/>
      <c r="BS24" s="93"/>
      <c r="BT24" s="93"/>
      <c r="CF24" s="83"/>
    </row>
    <row r="25" spans="1:84" ht="15" customHeight="1" x14ac:dyDescent="0.2">
      <c r="A25" s="91" t="s">
        <v>23</v>
      </c>
      <c r="B25" s="183">
        <v>138715</v>
      </c>
      <c r="C25" s="12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BA25" s="94"/>
      <c r="BB25" s="94"/>
      <c r="BC25" s="94"/>
      <c r="BD25" s="94"/>
      <c r="BE25" s="94"/>
      <c r="BF25" s="94"/>
      <c r="BG25" s="94"/>
      <c r="BI25" s="95"/>
      <c r="BJ25" s="95"/>
      <c r="BK25" s="95"/>
      <c r="BL25" s="95"/>
      <c r="BM25" s="95"/>
      <c r="BN25" s="95"/>
      <c r="BO25" s="95"/>
      <c r="BQ25" s="93"/>
      <c r="BR25" s="93"/>
      <c r="BS25" s="93"/>
      <c r="BT25" s="93"/>
      <c r="CF25" s="83"/>
    </row>
    <row r="26" spans="1:84" ht="15" customHeight="1" x14ac:dyDescent="0.2">
      <c r="A26" s="91" t="s">
        <v>24</v>
      </c>
      <c r="B26" s="183">
        <v>138499</v>
      </c>
      <c r="C26" s="122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BA26" s="94"/>
      <c r="BB26" s="94"/>
      <c r="BC26" s="94"/>
      <c r="BD26" s="94"/>
      <c r="BE26" s="94"/>
      <c r="BF26" s="94"/>
      <c r="BG26" s="94"/>
      <c r="BI26" s="95"/>
      <c r="BJ26" s="95"/>
      <c r="BK26" s="95"/>
      <c r="BL26" s="95"/>
      <c r="BM26" s="95"/>
      <c r="BN26" s="95"/>
      <c r="BO26" s="95"/>
      <c r="BQ26" s="93"/>
      <c r="BR26" s="93"/>
      <c r="BS26" s="93"/>
      <c r="BT26" s="93"/>
      <c r="CF26" s="83"/>
    </row>
    <row r="27" spans="1:84" ht="15" customHeight="1" x14ac:dyDescent="0.2">
      <c r="A27" s="91" t="s">
        <v>17</v>
      </c>
      <c r="B27" s="117">
        <v>131278</v>
      </c>
      <c r="C27" s="122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BA27" s="94"/>
      <c r="BB27" s="94"/>
      <c r="BC27" s="94"/>
      <c r="BD27" s="94"/>
      <c r="BE27" s="94"/>
      <c r="BF27" s="94"/>
      <c r="BG27" s="94"/>
      <c r="BI27" s="95"/>
      <c r="BJ27" s="95"/>
      <c r="BK27" s="95"/>
      <c r="BL27" s="95"/>
      <c r="BM27" s="95"/>
      <c r="BN27" s="95"/>
      <c r="BO27" s="95"/>
      <c r="BQ27" s="93"/>
      <c r="BR27" s="93"/>
      <c r="BS27" s="93"/>
      <c r="BT27" s="93"/>
      <c r="CF27" s="83"/>
    </row>
    <row r="28" spans="1:84" ht="15" customHeight="1" x14ac:dyDescent="0.2">
      <c r="A28" s="209">
        <v>2015</v>
      </c>
      <c r="B28" s="385">
        <v>138471</v>
      </c>
      <c r="C28" s="18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84" ht="15" customHeight="1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288">
        <v>2015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84" ht="15" customHeight="1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184">
        <v>389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84" ht="15" customHeight="1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  <c r="H31" s="184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84" ht="15" customHeight="1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  <c r="H32" s="184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ht="15" customHeight="1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184">
        <v>102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  <c r="H34" s="184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5" customHeight="1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  <c r="H35" s="184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ht="15" customHeight="1" x14ac:dyDescent="0.2">
      <c r="A36" s="83" t="s">
        <v>204</v>
      </c>
      <c r="B36" s="186"/>
      <c r="C36" s="186"/>
      <c r="D36" s="186"/>
      <c r="E36" s="186"/>
      <c r="F36" s="186"/>
      <c r="G36" s="186"/>
      <c r="H36" s="184">
        <v>18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18" ht="15" customHeight="1" x14ac:dyDescent="0.2">
      <c r="A37" s="83" t="s">
        <v>203</v>
      </c>
      <c r="B37" s="186"/>
      <c r="C37" s="186"/>
      <c r="D37" s="186"/>
      <c r="E37" s="186"/>
      <c r="F37" s="186"/>
      <c r="G37" s="186"/>
      <c r="H37" s="184">
        <v>160</v>
      </c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ht="15" customHeight="1" x14ac:dyDescent="0.2">
      <c r="A38" s="82" t="s">
        <v>91</v>
      </c>
      <c r="B38" s="259">
        <v>1000</v>
      </c>
      <c r="C38" s="174">
        <v>1000</v>
      </c>
      <c r="D38" s="174">
        <v>1000</v>
      </c>
      <c r="E38" s="174">
        <v>1000</v>
      </c>
      <c r="F38" s="174">
        <v>1000</v>
      </c>
      <c r="G38" s="186">
        <v>969</v>
      </c>
      <c r="H38" s="184">
        <v>669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ht="15" customHeight="1" x14ac:dyDescent="0.2">
      <c r="A39" s="107"/>
      <c r="B39" s="180"/>
      <c r="C39" s="180"/>
      <c r="D39" s="180"/>
      <c r="E39" s="180"/>
      <c r="F39" s="180"/>
      <c r="G39" s="181"/>
      <c r="H39" s="181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ht="15" hidden="1" customHeight="1" x14ac:dyDescent="0.2">
      <c r="A40" s="28" t="s">
        <v>93</v>
      </c>
      <c r="B40" s="185">
        <v>2010</v>
      </c>
      <c r="C40" s="185">
        <v>2011</v>
      </c>
      <c r="D40" s="185">
        <v>2012</v>
      </c>
      <c r="E40" s="185">
        <v>2013</v>
      </c>
      <c r="F40" s="105">
        <v>2014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ht="15" hidden="1" customHeight="1" x14ac:dyDescent="0.2">
      <c r="A41" s="82" t="s">
        <v>87</v>
      </c>
      <c r="B41" s="123">
        <v>664.95795977115631</v>
      </c>
      <c r="C41" s="123">
        <v>680.34179019927979</v>
      </c>
      <c r="D41" s="109">
        <v>653.08323000000007</v>
      </c>
      <c r="E41" s="109">
        <v>658.74312533799991</v>
      </c>
      <c r="F41" s="109">
        <v>589.23306951341351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ht="15" hidden="1" customHeight="1" x14ac:dyDescent="0.2">
      <c r="A42" s="82" t="s">
        <v>88</v>
      </c>
      <c r="B42" s="123">
        <v>164.44701957702637</v>
      </c>
      <c r="C42" s="123">
        <v>164.83726024627686</v>
      </c>
      <c r="D42" s="123">
        <v>256.1225</v>
      </c>
      <c r="E42" s="123">
        <v>254</v>
      </c>
      <c r="F42" s="109">
        <v>59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ht="15" hidden="1" customHeight="1" x14ac:dyDescent="0.2">
      <c r="A43" s="82" t="s">
        <v>90</v>
      </c>
      <c r="B43" s="186">
        <v>41</v>
      </c>
      <c r="C43" s="186">
        <v>44</v>
      </c>
      <c r="D43" s="186">
        <v>44</v>
      </c>
      <c r="E43" s="186">
        <v>44</v>
      </c>
      <c r="F43" s="105" t="s">
        <v>118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ht="15" hidden="1" customHeight="1" x14ac:dyDescent="0.2">
      <c r="A44" s="82" t="s">
        <v>119</v>
      </c>
      <c r="B44" s="123" t="s">
        <v>118</v>
      </c>
      <c r="C44" s="123" t="s">
        <v>118</v>
      </c>
      <c r="D44" s="109" t="s">
        <v>118</v>
      </c>
      <c r="E44" s="109" t="s">
        <v>118</v>
      </c>
      <c r="F44" s="109">
        <v>57.690100529016505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8" ht="15" hidden="1" customHeight="1" x14ac:dyDescent="0.2">
      <c r="A45" s="82" t="s">
        <v>120</v>
      </c>
      <c r="B45" s="123" t="s">
        <v>118</v>
      </c>
      <c r="C45" s="123" t="s">
        <v>118</v>
      </c>
      <c r="D45" s="109" t="s">
        <v>118</v>
      </c>
      <c r="E45" s="109" t="s">
        <v>118</v>
      </c>
      <c r="F45" s="109">
        <v>57.690100529016505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ht="15" hidden="1" customHeight="1" x14ac:dyDescent="0.2">
      <c r="A46" s="83" t="s">
        <v>89</v>
      </c>
      <c r="B46" s="123">
        <v>87.044281005859375</v>
      </c>
      <c r="C46" s="123">
        <v>80.386539459228516</v>
      </c>
      <c r="D46" s="123">
        <v>33</v>
      </c>
      <c r="E46" s="123">
        <v>33</v>
      </c>
      <c r="F46" s="104">
        <v>33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ht="15" hidden="1" customHeight="1" x14ac:dyDescent="0.2">
      <c r="A47" s="82" t="s">
        <v>91</v>
      </c>
      <c r="B47" s="123">
        <v>949.86887669563203</v>
      </c>
      <c r="C47" s="123">
        <v>971.45337909515388</v>
      </c>
      <c r="D47" s="123">
        <v>985.92213000000004</v>
      </c>
      <c r="E47" s="123">
        <v>987.0066147440001</v>
      </c>
      <c r="F47" s="109">
        <v>948.21649735911706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ht="15" customHeight="1" x14ac:dyDescent="0.2">
      <c r="A48" s="107"/>
      <c r="B48" s="182"/>
      <c r="C48" s="18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ht="15" customHeight="1" x14ac:dyDescent="0.2">
      <c r="A49" s="107"/>
      <c r="B49" s="182"/>
      <c r="C49" s="186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15" customHeight="1" x14ac:dyDescent="0.25">
      <c r="A50" s="254" t="s">
        <v>156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105" t="s">
        <v>205</v>
      </c>
      <c r="J50" s="379" t="s">
        <v>206</v>
      </c>
      <c r="K50" s="105"/>
      <c r="L50" s="105"/>
      <c r="M50" s="105"/>
      <c r="N50" s="105"/>
      <c r="O50" s="105"/>
      <c r="P50" s="105"/>
      <c r="Q50" s="105"/>
      <c r="R50" s="105"/>
    </row>
    <row r="51" spans="1:18" ht="15" customHeight="1" x14ac:dyDescent="0.2">
      <c r="A51" s="209">
        <v>2009</v>
      </c>
      <c r="B51" s="451">
        <v>16470.287789999998</v>
      </c>
      <c r="C51" s="75">
        <v>10885.259469999999</v>
      </c>
      <c r="D51" s="117"/>
      <c r="E51" s="117">
        <v>605.94939999999997</v>
      </c>
      <c r="F51" s="117"/>
      <c r="G51" s="117">
        <v>2191.5074299999997</v>
      </c>
      <c r="H51" s="117">
        <v>2787.5714899999998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15" customHeight="1" x14ac:dyDescent="0.2">
      <c r="A52" s="209">
        <v>2010</v>
      </c>
      <c r="B52" s="451">
        <v>16000.900801688433</v>
      </c>
      <c r="C52" s="75">
        <v>11192.013588577509</v>
      </c>
      <c r="D52" s="117"/>
      <c r="E52" s="117">
        <v>697.69138038158417</v>
      </c>
      <c r="F52" s="117"/>
      <c r="G52" s="117">
        <v>1328.5638732910156</v>
      </c>
      <c r="H52" s="117">
        <v>2782.631959438324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5" customHeight="1" x14ac:dyDescent="0.2">
      <c r="A53" s="209">
        <v>2011</v>
      </c>
      <c r="B53" s="451">
        <v>16409.185552016865</v>
      </c>
      <c r="C53" s="75">
        <v>11558.042159959674</v>
      </c>
      <c r="D53" s="117"/>
      <c r="E53" s="117">
        <v>733.65275999999994</v>
      </c>
      <c r="F53" s="117"/>
      <c r="G53" s="117">
        <v>1319.6084613800049</v>
      </c>
      <c r="H53" s="117">
        <v>2797.8821706771851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5" customHeight="1" x14ac:dyDescent="0.2">
      <c r="A54" s="209">
        <v>2012</v>
      </c>
      <c r="B54" s="451">
        <v>16715.4758</v>
      </c>
      <c r="C54" s="75">
        <v>11080.21005</v>
      </c>
      <c r="D54" s="117"/>
      <c r="E54" s="117">
        <v>734.00448000000006</v>
      </c>
      <c r="F54" s="117"/>
      <c r="G54" s="117">
        <v>561</v>
      </c>
      <c r="H54" s="117">
        <v>4340.26127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5" customHeight="1" x14ac:dyDescent="0.2">
      <c r="A55" s="209">
        <v>2013</v>
      </c>
      <c r="B55" s="451">
        <v>16668.039449023003</v>
      </c>
      <c r="C55" s="174">
        <v>11060.683032184001</v>
      </c>
      <c r="D55" s="117"/>
      <c r="E55" s="117">
        <v>737.35641683899996</v>
      </c>
      <c r="F55" s="117"/>
      <c r="G55" s="117">
        <v>561</v>
      </c>
      <c r="H55" s="117">
        <v>4309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5" customHeight="1" x14ac:dyDescent="0.2">
      <c r="A56" s="209">
        <v>2014</v>
      </c>
      <c r="B56" s="451">
        <v>15044.767263123233</v>
      </c>
      <c r="C56" s="261">
        <v>9283.3089176444828</v>
      </c>
      <c r="D56" s="174">
        <v>2433.4583454787498</v>
      </c>
      <c r="E56" s="117"/>
      <c r="F56" s="117">
        <v>1856</v>
      </c>
      <c r="G56" s="117">
        <v>528</v>
      </c>
      <c r="H56" s="117">
        <v>944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5" customHeight="1" x14ac:dyDescent="0.2">
      <c r="A57" s="209">
        <v>2015</v>
      </c>
      <c r="B57" s="451">
        <v>11094.444403123704</v>
      </c>
      <c r="C57" s="174">
        <v>6390.5775497565091</v>
      </c>
      <c r="D57" s="174">
        <v>1696.8668533671937</v>
      </c>
      <c r="G57" s="265"/>
      <c r="H57" s="265"/>
      <c r="I57" s="174">
        <v>302</v>
      </c>
      <c r="J57" s="174">
        <v>2705</v>
      </c>
      <c r="K57" s="105"/>
      <c r="L57" s="105"/>
      <c r="M57" s="105"/>
      <c r="N57" s="105"/>
      <c r="O57" s="105"/>
      <c r="P57" s="105"/>
      <c r="Q57" s="105"/>
      <c r="R57" s="105"/>
    </row>
    <row r="58" spans="1:18" ht="15" customHeight="1" x14ac:dyDescent="0.2">
      <c r="A58" s="110"/>
      <c r="B58" s="184"/>
      <c r="C58" s="18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</sheetData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A66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5" customHeight="1" x14ac:dyDescent="0.2"/>
  <cols>
    <col min="1" max="1" width="36.5" style="90" customWidth="1"/>
    <col min="2" max="14" width="16.75" style="178" customWidth="1"/>
    <col min="15" max="15" width="30.75" style="178" customWidth="1"/>
    <col min="16" max="17" width="16.75" style="178" customWidth="1"/>
    <col min="18" max="22" width="9" style="178" customWidth="1"/>
    <col min="23" max="23" width="8.875" style="178" customWidth="1"/>
    <col min="24" max="24" width="9" style="178" customWidth="1"/>
    <col min="25" max="46" width="9" style="178"/>
    <col min="47" max="49" width="19.5" style="178" customWidth="1"/>
    <col min="50" max="51" width="11.875" style="178" customWidth="1"/>
    <col min="52" max="53" width="8.875" style="178" customWidth="1"/>
    <col min="54" max="54" width="9" style="178" customWidth="1"/>
    <col min="55" max="55" width="9" style="178"/>
    <col min="56" max="56" width="41.25" style="178" customWidth="1"/>
    <col min="57" max="93" width="9" style="178"/>
    <col min="94" max="94" width="3.375" style="178" customWidth="1"/>
    <col min="95" max="16384" width="9" style="178"/>
  </cols>
  <sheetData>
    <row r="1" spans="1:105" s="192" customFormat="1" ht="45" customHeight="1" x14ac:dyDescent="0.3">
      <c r="A1" s="218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60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106"/>
      <c r="AG1" s="106"/>
      <c r="AH1" s="106"/>
      <c r="AI1" s="106"/>
      <c r="AJ1" s="106"/>
      <c r="AK1" s="201"/>
      <c r="AL1" s="201"/>
      <c r="AM1" s="201"/>
      <c r="AN1" s="201"/>
      <c r="AO1" s="201"/>
      <c r="AP1" s="201"/>
      <c r="AQ1" s="201"/>
      <c r="AR1" s="201"/>
      <c r="AT1" s="217"/>
      <c r="AU1" s="217"/>
      <c r="AV1" s="217"/>
      <c r="AW1" s="217"/>
      <c r="AX1" s="199"/>
      <c r="AY1" s="199"/>
      <c r="AZ1" s="108"/>
      <c r="BA1" s="108"/>
      <c r="BB1" s="108"/>
      <c r="BC1" s="108"/>
      <c r="BD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L1" s="108"/>
      <c r="CM1" s="108"/>
      <c r="CN1" s="108"/>
      <c r="CO1" s="108"/>
      <c r="CQ1" s="215"/>
      <c r="CR1" s="215"/>
      <c r="CS1" s="215"/>
      <c r="CT1" s="215"/>
      <c r="CU1" s="215"/>
      <c r="CV1" s="215"/>
      <c r="CW1" s="215"/>
      <c r="CX1" s="215"/>
      <c r="CY1" s="215"/>
      <c r="CZ1" s="215"/>
    </row>
    <row r="2" spans="1:105" ht="15" customHeight="1" x14ac:dyDescent="0.2">
      <c r="A2" s="91" t="s">
        <v>18</v>
      </c>
      <c r="B2" s="116">
        <v>7513</v>
      </c>
      <c r="C2" s="75">
        <v>25669</v>
      </c>
      <c r="D2" s="117">
        <v>59380</v>
      </c>
      <c r="E2" s="75">
        <v>18160</v>
      </c>
      <c r="F2" s="117">
        <v>7179</v>
      </c>
      <c r="G2" s="117">
        <v>1771</v>
      </c>
      <c r="H2" s="117">
        <v>16587</v>
      </c>
      <c r="I2" s="75">
        <v>2906</v>
      </c>
      <c r="J2" s="117">
        <v>4284</v>
      </c>
      <c r="K2" s="75">
        <v>2057</v>
      </c>
      <c r="L2" s="75">
        <v>2758</v>
      </c>
      <c r="M2" s="117">
        <v>36345</v>
      </c>
      <c r="N2" s="75">
        <v>495</v>
      </c>
      <c r="O2" s="75">
        <v>0</v>
      </c>
      <c r="P2" s="117">
        <v>91771</v>
      </c>
      <c r="Q2" s="75">
        <v>8369</v>
      </c>
      <c r="R2" s="75"/>
      <c r="S2" s="75"/>
      <c r="T2" s="117"/>
      <c r="U2" s="75"/>
      <c r="V2" s="75"/>
      <c r="W2" s="76"/>
      <c r="X2" s="76"/>
      <c r="Y2" s="76"/>
      <c r="Z2" s="118"/>
      <c r="AA2" s="76"/>
      <c r="AB2" s="76"/>
      <c r="AC2" s="76"/>
      <c r="AD2" s="76"/>
      <c r="AE2" s="76"/>
      <c r="AF2" s="462"/>
      <c r="AG2" s="232"/>
      <c r="AH2" s="463"/>
      <c r="AI2" s="464"/>
      <c r="AJ2" s="149"/>
      <c r="AK2" s="465"/>
      <c r="AL2" s="466"/>
      <c r="AM2" s="466"/>
      <c r="AN2" s="467"/>
      <c r="AO2" s="468"/>
      <c r="AP2" s="469"/>
      <c r="AQ2" s="470"/>
      <c r="AR2" s="131"/>
      <c r="AS2" s="471"/>
      <c r="AT2" s="472"/>
      <c r="AU2" s="471"/>
      <c r="AV2" s="472"/>
      <c r="AW2" s="471"/>
      <c r="AX2" s="473"/>
      <c r="AY2" s="473"/>
      <c r="AZ2" s="474"/>
      <c r="BA2" s="474"/>
      <c r="BB2" s="474"/>
      <c r="BC2" s="474"/>
      <c r="BD2" s="474"/>
      <c r="BV2" s="19"/>
      <c r="BW2" s="19"/>
      <c r="BX2" s="19"/>
      <c r="BY2" s="19"/>
      <c r="BZ2" s="19"/>
      <c r="CA2" s="19"/>
      <c r="CB2" s="19"/>
      <c r="CC2" s="5"/>
      <c r="CD2" s="19"/>
      <c r="CE2" s="19"/>
      <c r="CF2" s="19"/>
      <c r="CG2" s="19"/>
      <c r="CH2" s="19"/>
      <c r="CI2" s="19"/>
      <c r="CJ2" s="19"/>
      <c r="CL2" s="19"/>
      <c r="CM2" s="19"/>
      <c r="CN2" s="19"/>
      <c r="CO2" s="19"/>
    </row>
    <row r="3" spans="1:105" ht="15" customHeight="1" x14ac:dyDescent="0.2">
      <c r="A3" s="91" t="s">
        <v>19</v>
      </c>
      <c r="B3" s="116">
        <v>7492</v>
      </c>
      <c r="C3" s="75">
        <v>25403</v>
      </c>
      <c r="D3" s="117">
        <v>60557</v>
      </c>
      <c r="E3" s="75">
        <v>17863</v>
      </c>
      <c r="F3" s="117">
        <v>7156</v>
      </c>
      <c r="G3" s="117">
        <v>1848</v>
      </c>
      <c r="H3" s="117">
        <v>17672</v>
      </c>
      <c r="I3" s="75">
        <v>2926</v>
      </c>
      <c r="J3" s="117">
        <v>4082</v>
      </c>
      <c r="K3" s="75">
        <v>1921</v>
      </c>
      <c r="L3" s="75">
        <v>2850</v>
      </c>
      <c r="M3" s="117">
        <v>35944</v>
      </c>
      <c r="N3" s="75">
        <v>581</v>
      </c>
      <c r="O3" s="75">
        <v>0</v>
      </c>
      <c r="P3" s="117">
        <v>98162</v>
      </c>
      <c r="Q3" s="75">
        <v>8554</v>
      </c>
      <c r="R3" s="75"/>
      <c r="S3" s="75"/>
      <c r="T3" s="117"/>
      <c r="U3" s="75"/>
      <c r="V3" s="75"/>
      <c r="W3" s="76"/>
      <c r="X3" s="76"/>
      <c r="Y3" s="76"/>
      <c r="Z3" s="118"/>
      <c r="AA3" s="76"/>
      <c r="AB3" s="76"/>
      <c r="AC3" s="76"/>
      <c r="AD3" s="76"/>
      <c r="AE3" s="76"/>
      <c r="AF3" s="462"/>
      <c r="AG3" s="232"/>
      <c r="AH3" s="463"/>
      <c r="AI3" s="464"/>
      <c r="AJ3" s="149"/>
      <c r="AK3" s="465"/>
      <c r="AL3" s="466"/>
      <c r="AM3" s="466"/>
      <c r="AN3" s="467"/>
      <c r="AO3" s="468"/>
      <c r="AP3" s="469"/>
      <c r="AQ3" s="470"/>
      <c r="AR3" s="131"/>
      <c r="AS3" s="471"/>
      <c r="AT3" s="472"/>
      <c r="AU3" s="471"/>
      <c r="AV3" s="472"/>
      <c r="AW3" s="471"/>
      <c r="AX3" s="473"/>
      <c r="AY3" s="473"/>
      <c r="AZ3" s="474"/>
      <c r="BA3" s="474"/>
      <c r="BB3" s="474"/>
      <c r="BC3" s="474"/>
      <c r="BD3" s="474"/>
      <c r="BV3" s="19"/>
      <c r="BW3" s="19"/>
      <c r="BX3" s="19"/>
      <c r="BY3" s="19"/>
      <c r="BZ3" s="19"/>
      <c r="CA3" s="19"/>
      <c r="CB3" s="19"/>
      <c r="CC3" s="5"/>
      <c r="CD3" s="19"/>
      <c r="CE3" s="19"/>
      <c r="CF3" s="19"/>
      <c r="CG3" s="19"/>
      <c r="CH3" s="19"/>
      <c r="CI3" s="19"/>
      <c r="CJ3" s="19"/>
      <c r="CL3" s="19"/>
      <c r="CM3" s="19"/>
      <c r="CN3" s="19"/>
      <c r="CO3" s="19"/>
    </row>
    <row r="4" spans="1:105" ht="15" customHeight="1" x14ac:dyDescent="0.2">
      <c r="A4" s="91" t="s">
        <v>20</v>
      </c>
      <c r="B4" s="116">
        <v>7719</v>
      </c>
      <c r="C4" s="75">
        <v>26072</v>
      </c>
      <c r="D4" s="117">
        <v>62203</v>
      </c>
      <c r="E4" s="75">
        <v>17617</v>
      </c>
      <c r="F4" s="117">
        <v>7318</v>
      </c>
      <c r="G4" s="117">
        <v>1908</v>
      </c>
      <c r="H4" s="117">
        <v>18779</v>
      </c>
      <c r="I4" s="75">
        <v>2899</v>
      </c>
      <c r="J4" s="117">
        <v>4027</v>
      </c>
      <c r="K4" s="75">
        <v>1951</v>
      </c>
      <c r="L4" s="75">
        <v>2985</v>
      </c>
      <c r="M4" s="117">
        <v>36209</v>
      </c>
      <c r="N4" s="75">
        <v>440</v>
      </c>
      <c r="O4" s="75">
        <v>0</v>
      </c>
      <c r="P4" s="117">
        <v>103696</v>
      </c>
      <c r="Q4" s="75">
        <v>8659</v>
      </c>
      <c r="R4" s="75"/>
      <c r="S4" s="75"/>
      <c r="T4" s="117"/>
      <c r="U4" s="75"/>
      <c r="V4" s="75"/>
      <c r="W4" s="76"/>
      <c r="X4" s="76"/>
      <c r="Y4" s="76"/>
      <c r="Z4" s="118"/>
      <c r="AA4" s="76"/>
      <c r="AB4" s="76"/>
      <c r="AC4" s="76"/>
      <c r="AD4" s="76"/>
      <c r="AE4" s="76"/>
      <c r="AF4" s="462"/>
      <c r="AG4" s="232"/>
      <c r="AH4" s="463"/>
      <c r="AI4" s="464"/>
      <c r="AJ4" s="149"/>
      <c r="AK4" s="465"/>
      <c r="AL4" s="466"/>
      <c r="AM4" s="466"/>
      <c r="AN4" s="467"/>
      <c r="AO4" s="468"/>
      <c r="AP4" s="469"/>
      <c r="AQ4" s="470"/>
      <c r="AR4" s="131"/>
      <c r="AS4" s="471"/>
      <c r="AT4" s="472"/>
      <c r="AU4" s="471"/>
      <c r="AV4" s="472"/>
      <c r="AW4" s="471"/>
      <c r="AX4" s="473"/>
      <c r="AY4" s="473"/>
      <c r="AZ4" s="474"/>
      <c r="BA4" s="474"/>
      <c r="BB4" s="474"/>
      <c r="BC4" s="474"/>
      <c r="BD4" s="474"/>
      <c r="BV4" s="188"/>
      <c r="BW4" s="188"/>
      <c r="BX4" s="188"/>
      <c r="BY4" s="188"/>
      <c r="BZ4" s="188"/>
      <c r="CA4" s="188"/>
      <c r="CB4" s="188"/>
      <c r="CD4" s="188"/>
      <c r="CE4" s="188"/>
      <c r="CF4" s="188"/>
      <c r="CG4" s="188"/>
      <c r="CH4" s="188"/>
      <c r="CI4" s="188"/>
      <c r="CJ4" s="188"/>
      <c r="CL4" s="19"/>
      <c r="CM4" s="19"/>
      <c r="CN4" s="19"/>
      <c r="CO4" s="19"/>
    </row>
    <row r="5" spans="1:105" ht="15" customHeight="1" x14ac:dyDescent="0.2">
      <c r="A5" s="91" t="s">
        <v>21</v>
      </c>
      <c r="B5" s="116">
        <v>7881</v>
      </c>
      <c r="C5" s="75">
        <v>26459</v>
      </c>
      <c r="D5" s="117">
        <v>62859</v>
      </c>
      <c r="E5" s="75">
        <v>17329</v>
      </c>
      <c r="F5" s="117">
        <v>7394</v>
      </c>
      <c r="G5" s="117">
        <v>1965</v>
      </c>
      <c r="H5" s="117">
        <v>19783</v>
      </c>
      <c r="I5" s="75">
        <v>2912</v>
      </c>
      <c r="J5" s="117">
        <v>3905</v>
      </c>
      <c r="K5" s="75">
        <v>1969</v>
      </c>
      <c r="L5" s="75">
        <v>3151</v>
      </c>
      <c r="M5" s="117">
        <v>37460</v>
      </c>
      <c r="N5" s="75">
        <v>517</v>
      </c>
      <c r="O5" s="75">
        <v>0</v>
      </c>
      <c r="P5" s="117">
        <v>104860</v>
      </c>
      <c r="Q5" s="75">
        <v>8716</v>
      </c>
      <c r="R5" s="75"/>
      <c r="S5" s="75"/>
      <c r="T5" s="117"/>
      <c r="U5" s="75"/>
      <c r="V5" s="75"/>
      <c r="W5" s="76"/>
      <c r="X5" s="76"/>
      <c r="Y5" s="76"/>
      <c r="Z5" s="118"/>
      <c r="AA5" s="76"/>
      <c r="AB5" s="76"/>
      <c r="AC5" s="76"/>
      <c r="AD5" s="76"/>
      <c r="AE5" s="76"/>
      <c r="AF5" s="462"/>
      <c r="AG5" s="232"/>
      <c r="AH5" s="463"/>
      <c r="AI5" s="464"/>
      <c r="AJ5" s="149"/>
      <c r="AK5" s="475"/>
      <c r="AL5" s="466"/>
      <c r="AM5" s="466"/>
      <c r="AN5" s="476"/>
      <c r="AO5" s="468"/>
      <c r="AP5" s="469"/>
      <c r="AQ5" s="470"/>
      <c r="AR5" s="131"/>
      <c r="AS5" s="471"/>
      <c r="AT5" s="472"/>
      <c r="AU5" s="471"/>
      <c r="AV5" s="472"/>
      <c r="AW5" s="471"/>
      <c r="AX5" s="473"/>
      <c r="AY5" s="473"/>
      <c r="AZ5" s="474"/>
      <c r="BA5" s="474"/>
      <c r="BB5" s="474"/>
      <c r="BC5" s="474"/>
      <c r="BD5" s="474"/>
      <c r="BV5" s="188"/>
      <c r="BW5" s="188"/>
      <c r="BX5" s="188"/>
      <c r="BY5" s="188"/>
      <c r="BZ5" s="188"/>
      <c r="CA5" s="188"/>
      <c r="CB5" s="188"/>
      <c r="CD5" s="188"/>
      <c r="CE5" s="188"/>
      <c r="CF5" s="188"/>
      <c r="CG5" s="188"/>
      <c r="CH5" s="188"/>
      <c r="CI5" s="188"/>
      <c r="CJ5" s="188"/>
      <c r="CL5" s="19"/>
      <c r="CM5" s="19"/>
      <c r="CN5" s="19"/>
      <c r="CO5" s="19"/>
    </row>
    <row r="6" spans="1:105" ht="15" customHeight="1" x14ac:dyDescent="0.2">
      <c r="A6" s="91" t="s">
        <v>22</v>
      </c>
      <c r="B6" s="116">
        <v>8137</v>
      </c>
      <c r="C6" s="75">
        <v>26843</v>
      </c>
      <c r="D6" s="117">
        <v>63318</v>
      </c>
      <c r="E6" s="75">
        <v>17147</v>
      </c>
      <c r="F6" s="117">
        <v>7733</v>
      </c>
      <c r="G6" s="117">
        <v>2001</v>
      </c>
      <c r="H6" s="117">
        <v>20602</v>
      </c>
      <c r="I6" s="75">
        <v>2963</v>
      </c>
      <c r="J6" s="117">
        <v>3869</v>
      </c>
      <c r="K6" s="75">
        <v>1949</v>
      </c>
      <c r="L6" s="75">
        <v>3197</v>
      </c>
      <c r="M6" s="117">
        <v>39386</v>
      </c>
      <c r="N6" s="75">
        <v>654</v>
      </c>
      <c r="O6" s="75">
        <v>0</v>
      </c>
      <c r="P6" s="117">
        <v>105977</v>
      </c>
      <c r="Q6" s="75">
        <v>8808</v>
      </c>
      <c r="R6" s="75"/>
      <c r="S6" s="75"/>
      <c r="T6" s="117"/>
      <c r="U6" s="75"/>
      <c r="V6" s="75"/>
      <c r="W6" s="76"/>
      <c r="X6" s="76"/>
      <c r="Y6" s="76"/>
      <c r="Z6" s="118"/>
      <c r="AA6" s="76"/>
      <c r="AB6" s="76"/>
      <c r="AC6" s="76"/>
      <c r="AD6" s="76"/>
      <c r="AE6" s="76"/>
      <c r="AF6" s="462"/>
      <c r="AG6" s="232"/>
      <c r="AH6" s="463"/>
      <c r="AI6" s="464"/>
      <c r="AJ6" s="149"/>
      <c r="AK6" s="475"/>
      <c r="AL6" s="466"/>
      <c r="AM6" s="466"/>
      <c r="AN6" s="476"/>
      <c r="AO6" s="468"/>
      <c r="AP6" s="469"/>
      <c r="AQ6" s="470"/>
      <c r="AR6" s="131"/>
      <c r="AS6" s="471"/>
      <c r="AT6" s="472"/>
      <c r="AU6" s="471"/>
      <c r="AV6" s="472"/>
      <c r="AW6" s="471"/>
      <c r="AX6" s="473"/>
      <c r="AY6" s="473"/>
      <c r="AZ6" s="474"/>
      <c r="BA6" s="474"/>
      <c r="BB6" s="474"/>
      <c r="BC6" s="474"/>
      <c r="BD6" s="474"/>
      <c r="BF6" s="232"/>
      <c r="BG6" s="232"/>
      <c r="BH6" s="232"/>
      <c r="BI6" s="232"/>
      <c r="BJ6" s="232"/>
      <c r="BK6" s="232"/>
      <c r="BL6" s="232"/>
      <c r="BN6" s="232"/>
      <c r="BO6" s="232"/>
      <c r="BP6" s="232"/>
      <c r="BQ6" s="232"/>
      <c r="BR6" s="232"/>
      <c r="BS6" s="232"/>
      <c r="BT6" s="232"/>
      <c r="BV6" s="188"/>
      <c r="BW6" s="188"/>
      <c r="BX6" s="188"/>
      <c r="BY6" s="188"/>
      <c r="BZ6" s="188"/>
      <c r="CA6" s="188"/>
      <c r="CB6" s="188"/>
      <c r="CD6" s="188"/>
      <c r="CE6" s="188"/>
      <c r="CF6" s="188"/>
      <c r="CG6" s="188"/>
      <c r="CH6" s="188"/>
      <c r="CI6" s="188"/>
      <c r="CJ6" s="188"/>
      <c r="CL6" s="226"/>
      <c r="CM6" s="226"/>
      <c r="CN6" s="19"/>
      <c r="CO6" s="19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6"/>
    </row>
    <row r="7" spans="1:105" ht="15" customHeight="1" x14ac:dyDescent="0.2">
      <c r="A7" s="91" t="s">
        <v>23</v>
      </c>
      <c r="B7" s="116">
        <v>8429</v>
      </c>
      <c r="C7" s="75">
        <v>27289</v>
      </c>
      <c r="D7" s="189">
        <v>63962</v>
      </c>
      <c r="E7" s="75">
        <v>16963</v>
      </c>
      <c r="F7" s="117">
        <v>7964</v>
      </c>
      <c r="G7" s="75">
        <v>2095</v>
      </c>
      <c r="H7" s="117">
        <v>21329</v>
      </c>
      <c r="I7" s="75">
        <v>3002</v>
      </c>
      <c r="J7" s="75">
        <v>3902</v>
      </c>
      <c r="K7" s="75">
        <v>1982</v>
      </c>
      <c r="L7" s="75">
        <v>3298</v>
      </c>
      <c r="M7" s="189">
        <v>39927</v>
      </c>
      <c r="N7" s="75">
        <v>746</v>
      </c>
      <c r="O7" s="75">
        <v>0</v>
      </c>
      <c r="P7" s="117">
        <v>107037</v>
      </c>
      <c r="Q7" s="75">
        <v>8808</v>
      </c>
      <c r="R7" s="75"/>
      <c r="S7" s="75"/>
      <c r="T7" s="119"/>
      <c r="U7" s="75"/>
      <c r="V7" s="75"/>
      <c r="W7" s="120"/>
      <c r="X7" s="120"/>
      <c r="Y7" s="76"/>
      <c r="Z7" s="118"/>
      <c r="AA7" s="76"/>
      <c r="AB7" s="76"/>
      <c r="AC7" s="76"/>
      <c r="AD7" s="76"/>
      <c r="AE7" s="76"/>
      <c r="AF7" s="462"/>
      <c r="AG7" s="232"/>
      <c r="AH7" s="463"/>
      <c r="AI7" s="464"/>
      <c r="AJ7" s="149"/>
      <c r="AK7" s="477"/>
      <c r="AL7" s="466"/>
      <c r="AM7" s="466"/>
      <c r="AN7" s="478"/>
      <c r="AO7" s="468"/>
      <c r="AP7" s="469"/>
      <c r="AQ7" s="470"/>
      <c r="AR7" s="131"/>
      <c r="AS7" s="479"/>
      <c r="AT7" s="472"/>
      <c r="AU7" s="473"/>
      <c r="AV7" s="480"/>
      <c r="AW7" s="471"/>
      <c r="AX7" s="473"/>
      <c r="AY7" s="473"/>
      <c r="AZ7" s="474"/>
      <c r="BA7" s="474"/>
      <c r="BB7" s="474"/>
      <c r="BC7" s="474"/>
      <c r="BD7" s="474"/>
      <c r="BF7" s="232"/>
      <c r="BG7" s="232"/>
      <c r="BH7" s="232"/>
      <c r="BI7" s="232"/>
      <c r="BJ7" s="232"/>
      <c r="BK7" s="232"/>
      <c r="BL7" s="232"/>
      <c r="BN7" s="232"/>
      <c r="BO7" s="232"/>
      <c r="BP7" s="232"/>
      <c r="BQ7" s="232"/>
      <c r="BR7" s="232"/>
      <c r="BS7" s="232"/>
      <c r="BT7" s="232"/>
      <c r="BV7" s="188"/>
      <c r="BW7" s="188"/>
      <c r="BX7" s="188"/>
      <c r="BY7" s="188"/>
      <c r="BZ7" s="188"/>
      <c r="CA7" s="188"/>
      <c r="CB7" s="188"/>
      <c r="CD7" s="188"/>
      <c r="CE7" s="188"/>
      <c r="CF7" s="188"/>
      <c r="CG7" s="188"/>
      <c r="CH7" s="188"/>
      <c r="CI7" s="188"/>
      <c r="CJ7" s="188"/>
      <c r="CL7" s="226"/>
      <c r="CM7" s="226"/>
      <c r="CN7" s="19"/>
      <c r="CO7" s="19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6"/>
    </row>
    <row r="8" spans="1:105" ht="15" customHeight="1" x14ac:dyDescent="0.2">
      <c r="A8" s="91" t="s">
        <v>24</v>
      </c>
      <c r="B8" s="116">
        <v>8700</v>
      </c>
      <c r="C8" s="75">
        <v>27651</v>
      </c>
      <c r="D8" s="189">
        <v>63730</v>
      </c>
      <c r="E8" s="75">
        <v>16736</v>
      </c>
      <c r="F8" s="117">
        <v>8053</v>
      </c>
      <c r="G8" s="75">
        <v>2170</v>
      </c>
      <c r="H8" s="117">
        <v>21950</v>
      </c>
      <c r="I8" s="75">
        <v>2961</v>
      </c>
      <c r="J8" s="75">
        <v>3899</v>
      </c>
      <c r="K8" s="75">
        <v>1961</v>
      </c>
      <c r="L8" s="75">
        <v>3320</v>
      </c>
      <c r="M8" s="189">
        <v>40268</v>
      </c>
      <c r="N8" s="75">
        <v>968</v>
      </c>
      <c r="O8" s="75">
        <v>332231</v>
      </c>
      <c r="P8" s="189">
        <v>107819</v>
      </c>
      <c r="Q8" s="75">
        <v>8520</v>
      </c>
      <c r="R8" s="75"/>
      <c r="S8" s="75"/>
      <c r="T8" s="119"/>
      <c r="U8" s="75"/>
      <c r="V8" s="75"/>
      <c r="W8" s="120"/>
      <c r="X8" s="120"/>
      <c r="Y8" s="76"/>
      <c r="Z8" s="118"/>
      <c r="AA8" s="76"/>
      <c r="AB8" s="76"/>
      <c r="AC8" s="76"/>
      <c r="AD8" s="76"/>
      <c r="AE8" s="76"/>
      <c r="AF8" s="462"/>
      <c r="AG8" s="232"/>
      <c r="AH8" s="463"/>
      <c r="AI8" s="464"/>
      <c r="AJ8" s="149"/>
      <c r="AK8" s="477"/>
      <c r="AL8" s="466"/>
      <c r="AM8" s="466"/>
      <c r="AN8" s="478"/>
      <c r="AO8" s="468"/>
      <c r="AP8" s="469"/>
      <c r="AQ8" s="470"/>
      <c r="AR8" s="131"/>
      <c r="AS8" s="479"/>
      <c r="AT8" s="472"/>
      <c r="AU8" s="473"/>
      <c r="AV8" s="480"/>
      <c r="AW8" s="471"/>
      <c r="AX8" s="473"/>
      <c r="AY8" s="473"/>
      <c r="AZ8" s="474"/>
      <c r="BA8" s="474"/>
      <c r="BB8" s="474"/>
      <c r="BC8" s="474"/>
      <c r="BD8" s="474"/>
      <c r="BF8" s="232"/>
      <c r="BG8" s="232"/>
      <c r="BH8" s="232"/>
      <c r="BI8" s="232"/>
      <c r="BJ8" s="232"/>
      <c r="BK8" s="232"/>
      <c r="BL8" s="232"/>
      <c r="BN8" s="232"/>
      <c r="BO8" s="232"/>
      <c r="BP8" s="232"/>
      <c r="BQ8" s="232"/>
      <c r="BR8" s="232"/>
      <c r="BS8" s="232"/>
      <c r="BT8" s="232"/>
      <c r="BV8" s="188"/>
      <c r="BW8" s="188"/>
      <c r="BX8" s="188"/>
      <c r="BY8" s="188"/>
      <c r="BZ8" s="188"/>
      <c r="CA8" s="188"/>
      <c r="CB8" s="188"/>
      <c r="CD8" s="188"/>
      <c r="CE8" s="188"/>
      <c r="CF8" s="188"/>
      <c r="CG8" s="188"/>
      <c r="CH8" s="188"/>
      <c r="CI8" s="188"/>
      <c r="CJ8" s="188"/>
      <c r="CL8" s="226"/>
      <c r="CM8" s="226"/>
      <c r="CN8" s="19"/>
      <c r="CO8" s="19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6"/>
    </row>
    <row r="9" spans="1:105" ht="15" customHeight="1" x14ac:dyDescent="0.2">
      <c r="A9" s="91" t="s">
        <v>17</v>
      </c>
      <c r="B9" s="183">
        <v>9034</v>
      </c>
      <c r="C9" s="183">
        <v>27120</v>
      </c>
      <c r="D9" s="183">
        <v>63909</v>
      </c>
      <c r="E9" s="183">
        <v>16562</v>
      </c>
      <c r="F9" s="183">
        <v>8175</v>
      </c>
      <c r="G9" s="183">
        <v>2357</v>
      </c>
      <c r="H9" s="183">
        <v>22877</v>
      </c>
      <c r="I9" s="183">
        <v>3007</v>
      </c>
      <c r="J9" s="183">
        <v>4024</v>
      </c>
      <c r="K9" s="183">
        <v>802</v>
      </c>
      <c r="L9" s="183">
        <v>3343</v>
      </c>
      <c r="M9" s="183">
        <v>39692</v>
      </c>
      <c r="N9" s="183">
        <v>1245</v>
      </c>
      <c r="O9" s="183">
        <v>332437</v>
      </c>
      <c r="P9" s="183">
        <v>108101</v>
      </c>
      <c r="Q9" s="183">
        <v>8667</v>
      </c>
      <c r="R9" s="122"/>
      <c r="S9" s="122"/>
      <c r="T9" s="125"/>
      <c r="U9" s="122"/>
      <c r="V9" s="122"/>
      <c r="W9" s="126"/>
      <c r="X9" s="126"/>
      <c r="Y9" s="127"/>
      <c r="Z9" s="128"/>
      <c r="AA9" s="129"/>
      <c r="AB9" s="129"/>
      <c r="AC9" s="129"/>
      <c r="AD9" s="129"/>
      <c r="AE9" s="129"/>
      <c r="AF9" s="462"/>
      <c r="AG9" s="232"/>
      <c r="AH9" s="463"/>
      <c r="AI9" s="464"/>
      <c r="AJ9" s="149"/>
      <c r="AK9" s="477"/>
      <c r="AL9" s="466"/>
      <c r="AM9" s="466"/>
      <c r="AN9" s="478"/>
      <c r="AO9" s="468"/>
      <c r="AP9" s="469"/>
      <c r="AQ9" s="470"/>
      <c r="AR9" s="131"/>
      <c r="AS9" s="481"/>
      <c r="AT9" s="472"/>
      <c r="AU9" s="482"/>
      <c r="AV9" s="472"/>
      <c r="AW9" s="471"/>
      <c r="AX9" s="473"/>
      <c r="AY9" s="473"/>
      <c r="AZ9" s="474"/>
      <c r="BA9" s="474"/>
      <c r="BB9" s="474"/>
      <c r="BC9" s="474"/>
      <c r="BD9" s="474"/>
      <c r="BF9" s="232"/>
      <c r="BG9" s="232"/>
      <c r="BH9" s="232"/>
      <c r="BI9" s="232"/>
      <c r="BJ9" s="232"/>
      <c r="BK9" s="232"/>
      <c r="BL9" s="232"/>
      <c r="BN9" s="232"/>
      <c r="BO9" s="232"/>
      <c r="BP9" s="232"/>
      <c r="BQ9" s="232"/>
      <c r="BR9" s="232"/>
      <c r="BS9" s="232"/>
      <c r="BT9" s="232"/>
      <c r="BV9" s="188"/>
      <c r="BW9" s="188"/>
      <c r="BX9" s="188"/>
      <c r="BY9" s="188"/>
      <c r="BZ9" s="188"/>
      <c r="CA9" s="188"/>
      <c r="CB9" s="188"/>
      <c r="CD9" s="188"/>
      <c r="CE9" s="188"/>
      <c r="CF9" s="188"/>
      <c r="CG9" s="188"/>
      <c r="CH9" s="188"/>
      <c r="CI9" s="188"/>
      <c r="CJ9" s="188"/>
      <c r="CL9" s="226"/>
      <c r="CM9" s="226"/>
      <c r="CN9" s="19"/>
      <c r="CO9" s="19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6"/>
    </row>
    <row r="10" spans="1:105" ht="15" customHeight="1" x14ac:dyDescent="0.2">
      <c r="A10" s="91" t="s">
        <v>185</v>
      </c>
      <c r="B10" s="383">
        <v>9218</v>
      </c>
      <c r="C10" s="383">
        <v>27043</v>
      </c>
      <c r="D10" s="383">
        <v>63668</v>
      </c>
      <c r="E10" s="383">
        <v>16183</v>
      </c>
      <c r="F10" s="383">
        <v>8215</v>
      </c>
      <c r="G10" s="383">
        <v>2369</v>
      </c>
      <c r="H10" s="383">
        <v>23481</v>
      </c>
      <c r="I10" s="383">
        <v>3028</v>
      </c>
      <c r="J10" s="384">
        <v>4108</v>
      </c>
      <c r="K10" s="384">
        <v>1163</v>
      </c>
      <c r="L10" s="383">
        <v>3376</v>
      </c>
      <c r="M10" s="383">
        <v>38194</v>
      </c>
      <c r="N10" s="383">
        <v>1329</v>
      </c>
      <c r="O10" s="483">
        <v>332242</v>
      </c>
      <c r="P10" s="483">
        <v>108241</v>
      </c>
      <c r="Q10" s="483">
        <v>8683</v>
      </c>
      <c r="R10" s="484"/>
      <c r="X10" s="484"/>
      <c r="Y10" s="484"/>
      <c r="Z10" s="484"/>
      <c r="AD10" s="129"/>
      <c r="AE10" s="129"/>
      <c r="AF10" s="462"/>
      <c r="AG10" s="232"/>
      <c r="AH10" s="463"/>
      <c r="AI10" s="464"/>
      <c r="AJ10" s="149"/>
      <c r="AK10" s="477"/>
      <c r="AL10" s="466"/>
      <c r="AM10" s="466"/>
      <c r="AN10" s="478"/>
      <c r="AO10" s="468"/>
      <c r="AP10" s="469"/>
      <c r="AQ10" s="470"/>
      <c r="AR10" s="131"/>
      <c r="AS10" s="481"/>
      <c r="AT10" s="472"/>
      <c r="AU10" s="482"/>
      <c r="AV10" s="472"/>
      <c r="AW10" s="471"/>
      <c r="AX10" s="473"/>
      <c r="AY10" s="473"/>
      <c r="AZ10" s="474"/>
      <c r="BA10" s="474"/>
      <c r="BB10" s="474"/>
      <c r="BC10" s="474"/>
      <c r="BD10" s="474"/>
      <c r="BF10" s="232"/>
      <c r="BG10" s="232"/>
      <c r="BH10" s="232"/>
      <c r="BI10" s="232"/>
      <c r="BJ10" s="232"/>
      <c r="BK10" s="232"/>
      <c r="BL10" s="232"/>
      <c r="BN10" s="232"/>
      <c r="BO10" s="232"/>
      <c r="BP10" s="232"/>
      <c r="BQ10" s="232"/>
      <c r="BR10" s="232"/>
      <c r="BS10" s="232"/>
      <c r="BT10" s="232"/>
      <c r="BV10" s="188"/>
      <c r="BW10" s="188"/>
      <c r="BX10" s="188"/>
      <c r="BY10" s="188"/>
      <c r="BZ10" s="188"/>
      <c r="CA10" s="188"/>
      <c r="CB10" s="188"/>
      <c r="CD10" s="188"/>
      <c r="CE10" s="188"/>
      <c r="CF10" s="188"/>
      <c r="CG10" s="188"/>
      <c r="CH10" s="188"/>
      <c r="CI10" s="188"/>
      <c r="CJ10" s="188"/>
      <c r="CL10" s="226"/>
      <c r="CM10" s="226"/>
      <c r="CN10" s="19"/>
      <c r="CO10" s="19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6"/>
    </row>
    <row r="11" spans="1:105" ht="15" customHeight="1" x14ac:dyDescent="0.2">
      <c r="A11" s="101" t="s">
        <v>75</v>
      </c>
      <c r="B11" s="121"/>
      <c r="C11" s="122"/>
      <c r="D11" s="190"/>
      <c r="E11" s="123"/>
      <c r="F11" s="187"/>
      <c r="G11" s="124"/>
      <c r="H11" s="179"/>
      <c r="I11" s="122"/>
      <c r="J11" s="122"/>
      <c r="K11" s="122"/>
      <c r="L11" s="122"/>
      <c r="M11" s="190"/>
      <c r="N11" s="123"/>
      <c r="O11" s="122"/>
      <c r="P11" s="190"/>
      <c r="Q11" s="122"/>
      <c r="R11" s="485"/>
      <c r="S11" s="485"/>
      <c r="T11" s="486"/>
      <c r="U11" s="485"/>
      <c r="V11" s="485"/>
      <c r="W11" s="160"/>
      <c r="X11" s="160"/>
      <c r="Y11" s="487"/>
      <c r="Z11" s="488"/>
      <c r="AA11" s="462"/>
      <c r="AB11" s="462"/>
      <c r="AC11" s="462"/>
      <c r="AD11" s="462"/>
      <c r="AE11" s="462"/>
      <c r="AF11" s="462"/>
      <c r="AG11" s="232"/>
      <c r="AH11" s="463"/>
      <c r="AI11" s="464"/>
      <c r="AJ11" s="149"/>
      <c r="AK11" s="477"/>
      <c r="AL11" s="466"/>
      <c r="AM11" s="466"/>
      <c r="AN11" s="464"/>
      <c r="AO11" s="468"/>
      <c r="AP11" s="469"/>
      <c r="AQ11" s="470"/>
      <c r="AR11" s="131"/>
      <c r="AS11" s="481"/>
      <c r="AT11" s="472"/>
      <c r="AU11" s="482"/>
      <c r="AV11" s="472"/>
      <c r="AW11" s="471"/>
      <c r="AX11" s="473"/>
      <c r="AY11" s="473"/>
      <c r="AZ11" s="474"/>
      <c r="BA11" s="474"/>
      <c r="BB11" s="474"/>
      <c r="BC11" s="474"/>
      <c r="BD11" s="474"/>
      <c r="BF11" s="232"/>
      <c r="BG11" s="232"/>
      <c r="BH11" s="232"/>
      <c r="BI11" s="232"/>
      <c r="BJ11" s="232"/>
      <c r="BK11" s="232"/>
      <c r="BL11" s="232"/>
      <c r="BN11" s="232"/>
      <c r="BO11" s="232"/>
      <c r="BP11" s="232"/>
      <c r="BQ11" s="232"/>
      <c r="BR11" s="232"/>
      <c r="BS11" s="232"/>
      <c r="BT11" s="232"/>
      <c r="BV11" s="188"/>
      <c r="BW11" s="188"/>
      <c r="BX11" s="188"/>
      <c r="BY11" s="188"/>
      <c r="BZ11" s="188"/>
      <c r="CA11" s="188"/>
      <c r="CB11" s="188"/>
      <c r="CD11" s="188"/>
      <c r="CE11" s="188"/>
      <c r="CF11" s="188"/>
      <c r="CG11" s="188"/>
      <c r="CH11" s="188"/>
      <c r="CI11" s="188"/>
      <c r="CJ11" s="188"/>
      <c r="CL11" s="226"/>
      <c r="CM11" s="226"/>
      <c r="CN11" s="19"/>
      <c r="CO11" s="19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5"/>
    </row>
    <row r="12" spans="1:105" ht="15" customHeight="1" x14ac:dyDescent="0.2">
      <c r="A12" s="91" t="s">
        <v>18</v>
      </c>
      <c r="B12" s="121"/>
      <c r="C12" s="122"/>
      <c r="D12" s="190"/>
      <c r="E12" s="123"/>
      <c r="F12" s="187"/>
      <c r="G12" s="124"/>
      <c r="H12" s="179"/>
      <c r="I12" s="122"/>
      <c r="J12" s="122"/>
      <c r="K12" s="122"/>
      <c r="L12" s="122"/>
      <c r="M12" s="190"/>
      <c r="N12" s="123"/>
      <c r="O12" s="122"/>
      <c r="P12" s="190"/>
      <c r="Q12" s="122"/>
      <c r="R12" s="485"/>
      <c r="S12" s="485"/>
      <c r="T12" s="486"/>
      <c r="U12" s="485"/>
      <c r="V12" s="485"/>
      <c r="W12" s="160"/>
      <c r="X12" s="160"/>
      <c r="Y12" s="487"/>
      <c r="Z12" s="488"/>
      <c r="AA12" s="462"/>
      <c r="AB12" s="462"/>
      <c r="AC12" s="462"/>
      <c r="AD12" s="462"/>
      <c r="AE12" s="462"/>
      <c r="AF12" s="462"/>
      <c r="AG12" s="232"/>
      <c r="AH12" s="463"/>
      <c r="AI12" s="464"/>
      <c r="AJ12" s="149"/>
      <c r="AK12" s="477"/>
      <c r="AL12" s="466"/>
      <c r="AM12" s="466"/>
      <c r="AN12" s="464"/>
      <c r="AO12" s="468"/>
      <c r="AP12" s="469"/>
      <c r="AQ12" s="470"/>
      <c r="AR12" s="131"/>
      <c r="AS12" s="481"/>
      <c r="AT12" s="472"/>
      <c r="AU12" s="482"/>
      <c r="AV12" s="472"/>
      <c r="AW12" s="473"/>
      <c r="AX12" s="473"/>
      <c r="AY12" s="473"/>
      <c r="AZ12" s="474"/>
      <c r="BA12" s="474"/>
      <c r="BB12" s="474"/>
      <c r="BC12" s="474"/>
      <c r="BD12" s="474"/>
      <c r="BF12" s="232"/>
      <c r="BG12" s="232"/>
      <c r="BH12" s="232"/>
      <c r="BI12" s="232"/>
      <c r="BJ12" s="232"/>
      <c r="BK12" s="232"/>
      <c r="BL12" s="232"/>
      <c r="BN12" s="232"/>
      <c r="BO12" s="232"/>
      <c r="BP12" s="232"/>
      <c r="BQ12" s="232"/>
      <c r="BR12" s="232"/>
      <c r="BS12" s="232"/>
      <c r="BT12" s="232"/>
      <c r="BV12" s="188"/>
      <c r="BW12" s="188"/>
      <c r="BX12" s="188"/>
      <c r="BY12" s="188"/>
      <c r="BZ12" s="188"/>
      <c r="CA12" s="188"/>
      <c r="CB12" s="188"/>
      <c r="CD12" s="188"/>
      <c r="CE12" s="188"/>
      <c r="CF12" s="188"/>
      <c r="CG12" s="188"/>
      <c r="CH12" s="188"/>
      <c r="CI12" s="188"/>
      <c r="CJ12" s="188"/>
      <c r="CL12" s="226"/>
      <c r="CM12" s="226"/>
      <c r="CN12" s="19"/>
      <c r="CO12" s="19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5"/>
    </row>
    <row r="13" spans="1:105" ht="15" customHeight="1" x14ac:dyDescent="0.2">
      <c r="A13" s="91" t="s">
        <v>19</v>
      </c>
      <c r="B13" s="121"/>
      <c r="C13" s="122"/>
      <c r="D13" s="190"/>
      <c r="E13" s="123"/>
      <c r="F13" s="187"/>
      <c r="G13" s="124"/>
      <c r="H13" s="179"/>
      <c r="I13" s="122"/>
      <c r="J13" s="122"/>
      <c r="K13" s="122"/>
      <c r="L13" s="122"/>
      <c r="M13" s="190"/>
      <c r="N13" s="123"/>
      <c r="O13" s="122"/>
      <c r="P13" s="190"/>
      <c r="Q13" s="122"/>
      <c r="R13" s="485"/>
      <c r="S13" s="485"/>
      <c r="T13" s="486"/>
      <c r="U13" s="485"/>
      <c r="V13" s="485"/>
      <c r="W13" s="160"/>
      <c r="X13" s="160"/>
      <c r="Y13" s="487"/>
      <c r="Z13" s="488"/>
      <c r="AA13" s="462"/>
      <c r="AB13" s="462"/>
      <c r="AC13" s="462"/>
      <c r="AD13" s="462"/>
      <c r="AE13" s="462"/>
      <c r="AF13" s="462"/>
      <c r="AG13" s="232"/>
      <c r="AH13" s="463"/>
      <c r="AI13" s="464"/>
      <c r="AJ13" s="149"/>
      <c r="AK13" s="477"/>
      <c r="AL13" s="466"/>
      <c r="AM13" s="466"/>
      <c r="AN13" s="464"/>
      <c r="AO13" s="468"/>
      <c r="AP13" s="469"/>
      <c r="AQ13" s="470"/>
      <c r="AR13" s="131"/>
      <c r="AS13" s="481"/>
      <c r="AT13" s="472"/>
      <c r="AU13" s="482"/>
      <c r="AV13" s="472"/>
      <c r="AW13" s="473"/>
      <c r="AX13" s="473"/>
      <c r="AY13" s="473"/>
      <c r="AZ13" s="19"/>
      <c r="BA13" s="19"/>
      <c r="BB13" s="19"/>
      <c r="BC13" s="19"/>
      <c r="BD13" s="19"/>
      <c r="BF13" s="232"/>
      <c r="BG13" s="232"/>
      <c r="BH13" s="232"/>
      <c r="BI13" s="232"/>
      <c r="BJ13" s="232"/>
      <c r="BK13" s="232"/>
      <c r="BL13" s="232"/>
      <c r="BN13" s="232"/>
      <c r="BO13" s="232"/>
      <c r="BP13" s="232"/>
      <c r="BQ13" s="232"/>
      <c r="BR13" s="232"/>
      <c r="BS13" s="232"/>
      <c r="BT13" s="232"/>
      <c r="BV13" s="188"/>
      <c r="BW13" s="188"/>
      <c r="BX13" s="188"/>
      <c r="BY13" s="188"/>
      <c r="BZ13" s="188"/>
      <c r="CA13" s="188"/>
      <c r="CB13" s="188"/>
      <c r="CD13" s="188"/>
      <c r="CE13" s="188"/>
      <c r="CF13" s="188"/>
      <c r="CG13" s="188"/>
      <c r="CH13" s="188"/>
      <c r="CI13" s="188"/>
      <c r="CJ13" s="188"/>
      <c r="CL13" s="226"/>
      <c r="CM13" s="226"/>
      <c r="CN13" s="19"/>
      <c r="CO13" s="19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5"/>
    </row>
    <row r="14" spans="1:105" ht="15" customHeight="1" x14ac:dyDescent="0.2">
      <c r="A14" s="91" t="s">
        <v>20</v>
      </c>
      <c r="B14" s="184">
        <v>56</v>
      </c>
      <c r="C14" s="122"/>
      <c r="D14" s="190"/>
      <c r="E14" s="123"/>
      <c r="F14" s="187"/>
      <c r="G14" s="124"/>
      <c r="H14" s="179"/>
      <c r="I14" s="122"/>
      <c r="J14" s="122"/>
      <c r="K14" s="122"/>
      <c r="L14" s="122"/>
      <c r="M14" s="190"/>
      <c r="N14" s="123"/>
      <c r="O14" s="122"/>
      <c r="P14" s="190"/>
      <c r="Q14" s="122"/>
      <c r="S14" s="485"/>
      <c r="T14" s="486"/>
      <c r="U14" s="485"/>
      <c r="V14" s="485"/>
      <c r="W14" s="160"/>
      <c r="X14" s="160"/>
      <c r="Y14" s="487"/>
      <c r="Z14" s="488"/>
      <c r="AA14" s="462"/>
      <c r="AB14" s="462"/>
      <c r="AC14" s="462"/>
      <c r="AD14" s="462"/>
      <c r="AE14" s="462"/>
      <c r="AF14" s="462"/>
      <c r="AG14" s="232"/>
      <c r="AH14" s="463"/>
      <c r="AI14" s="464"/>
      <c r="AJ14" s="149"/>
      <c r="AK14" s="477"/>
      <c r="AL14" s="466"/>
      <c r="AM14" s="466"/>
      <c r="AN14" s="464"/>
      <c r="AO14" s="468"/>
      <c r="AP14" s="469"/>
      <c r="AQ14" s="470"/>
      <c r="AR14" s="131"/>
      <c r="AS14" s="481"/>
      <c r="AT14" s="472"/>
      <c r="AU14" s="489"/>
      <c r="AV14" s="472"/>
      <c r="AW14" s="473"/>
      <c r="AX14" s="473"/>
      <c r="AY14" s="473"/>
      <c r="AZ14" s="19"/>
      <c r="BA14" s="19"/>
      <c r="BB14" s="19"/>
      <c r="BC14" s="19"/>
      <c r="BD14" s="19"/>
      <c r="BF14" s="232"/>
      <c r="BG14" s="232"/>
      <c r="BH14" s="232"/>
      <c r="BI14" s="232"/>
      <c r="BJ14" s="232"/>
      <c r="BK14" s="232"/>
      <c r="BL14" s="232"/>
      <c r="BN14" s="232"/>
      <c r="BO14" s="232"/>
      <c r="BP14" s="232"/>
      <c r="BQ14" s="232"/>
      <c r="BR14" s="232"/>
      <c r="BS14" s="232"/>
      <c r="BT14" s="232"/>
      <c r="BV14" s="188"/>
      <c r="BW14" s="188"/>
      <c r="BX14" s="188"/>
      <c r="BY14" s="188"/>
      <c r="BZ14" s="188"/>
      <c r="CA14" s="188"/>
      <c r="CB14" s="188"/>
      <c r="CD14" s="188"/>
      <c r="CE14" s="188"/>
      <c r="CF14" s="188"/>
      <c r="CG14" s="188"/>
      <c r="CH14" s="188"/>
      <c r="CI14" s="188"/>
      <c r="CJ14" s="188"/>
      <c r="CL14" s="226"/>
      <c r="CM14" s="226"/>
      <c r="CN14" s="19"/>
      <c r="CO14" s="19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5"/>
    </row>
    <row r="15" spans="1:105" ht="15" customHeight="1" x14ac:dyDescent="0.2">
      <c r="A15" s="91" t="s">
        <v>21</v>
      </c>
      <c r="B15" s="184">
        <v>55</v>
      </c>
      <c r="C15" s="122"/>
      <c r="D15" s="190"/>
      <c r="E15" s="123"/>
      <c r="F15" s="187"/>
      <c r="G15" s="124"/>
      <c r="H15" s="179"/>
      <c r="I15" s="122"/>
      <c r="J15" s="122"/>
      <c r="K15" s="122"/>
      <c r="L15" s="122"/>
      <c r="M15" s="190"/>
      <c r="N15" s="123"/>
      <c r="O15" s="122"/>
      <c r="P15" s="190"/>
      <c r="Q15" s="122"/>
      <c r="S15" s="485"/>
      <c r="T15" s="486"/>
      <c r="U15" s="485"/>
      <c r="V15" s="485"/>
      <c r="W15" s="160"/>
      <c r="X15" s="160"/>
      <c r="Y15" s="487"/>
      <c r="Z15" s="488"/>
      <c r="AA15" s="462"/>
      <c r="AB15" s="462"/>
      <c r="AC15" s="462"/>
      <c r="AD15" s="462"/>
      <c r="AE15" s="462"/>
      <c r="AF15" s="462"/>
      <c r="AG15" s="232"/>
      <c r="AH15" s="463"/>
      <c r="AI15" s="464"/>
      <c r="AJ15" s="149"/>
      <c r="AK15" s="477"/>
      <c r="AL15" s="466"/>
      <c r="AM15" s="466"/>
      <c r="AN15" s="464"/>
      <c r="AO15" s="468"/>
      <c r="AP15" s="469"/>
      <c r="AQ15" s="470"/>
      <c r="AR15" s="131"/>
      <c r="AS15" s="481"/>
      <c r="AT15" s="472"/>
      <c r="AU15" s="489"/>
      <c r="AV15" s="472"/>
      <c r="AW15" s="473"/>
      <c r="AX15" s="473"/>
      <c r="AY15" s="473"/>
      <c r="AZ15" s="19"/>
      <c r="BA15" s="19"/>
      <c r="BB15" s="19"/>
      <c r="BC15" s="19"/>
      <c r="BD15" s="19"/>
      <c r="BF15" s="232"/>
      <c r="BG15" s="232"/>
      <c r="BH15" s="232"/>
      <c r="BI15" s="232"/>
      <c r="BJ15" s="232"/>
      <c r="BK15" s="232"/>
      <c r="BL15" s="232"/>
      <c r="BN15" s="232"/>
      <c r="BO15" s="232"/>
      <c r="BP15" s="232"/>
      <c r="BQ15" s="232"/>
      <c r="BR15" s="232"/>
      <c r="BS15" s="232"/>
      <c r="BT15" s="232"/>
      <c r="BV15" s="188"/>
      <c r="BW15" s="188"/>
      <c r="BX15" s="188"/>
      <c r="BY15" s="188"/>
      <c r="BZ15" s="188"/>
      <c r="CA15" s="188"/>
      <c r="CB15" s="188"/>
      <c r="CD15" s="188"/>
      <c r="CE15" s="188"/>
      <c r="CF15" s="188"/>
      <c r="CG15" s="188"/>
      <c r="CH15" s="188"/>
      <c r="CI15" s="188"/>
      <c r="CJ15" s="188"/>
      <c r="CL15" s="226"/>
      <c r="CM15" s="226"/>
      <c r="CN15" s="19"/>
      <c r="CO15" s="19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5"/>
    </row>
    <row r="16" spans="1:105" ht="15" customHeight="1" x14ac:dyDescent="0.2">
      <c r="A16" s="91" t="s">
        <v>22</v>
      </c>
      <c r="B16" s="184">
        <v>55</v>
      </c>
      <c r="C16" s="122"/>
      <c r="D16" s="190"/>
      <c r="E16" s="123"/>
      <c r="F16" s="187"/>
      <c r="G16" s="124"/>
      <c r="H16" s="179"/>
      <c r="I16" s="122"/>
      <c r="J16" s="122"/>
      <c r="K16" s="122"/>
      <c r="L16" s="122"/>
      <c r="M16" s="190"/>
      <c r="N16" s="123"/>
      <c r="O16" s="122"/>
      <c r="P16" s="190"/>
      <c r="Q16" s="122"/>
      <c r="S16" s="485"/>
      <c r="T16" s="486"/>
      <c r="U16" s="485"/>
      <c r="V16" s="485"/>
      <c r="W16" s="160"/>
      <c r="X16" s="160"/>
      <c r="Y16" s="487"/>
      <c r="Z16" s="488"/>
      <c r="AA16" s="462"/>
      <c r="AB16" s="462"/>
      <c r="AC16" s="462"/>
      <c r="AD16" s="462"/>
      <c r="AE16" s="462"/>
      <c r="AF16" s="462"/>
      <c r="AG16" s="232"/>
      <c r="AH16" s="463"/>
      <c r="AI16" s="464"/>
      <c r="AJ16" s="149"/>
      <c r="AK16" s="490"/>
      <c r="AL16" s="466"/>
      <c r="AM16" s="466"/>
      <c r="AN16" s="464"/>
      <c r="AO16" s="468"/>
      <c r="AP16" s="469"/>
      <c r="AQ16" s="470"/>
      <c r="AR16" s="131"/>
      <c r="AS16" s="481"/>
      <c r="AT16" s="491"/>
      <c r="AU16" s="489"/>
      <c r="AV16" s="491"/>
      <c r="AW16" s="473"/>
      <c r="AX16" s="473"/>
      <c r="AY16" s="473"/>
      <c r="AZ16" s="19"/>
      <c r="BA16" s="19"/>
      <c r="BB16" s="19"/>
      <c r="BC16" s="19"/>
      <c r="BD16" s="19"/>
      <c r="BF16" s="232"/>
      <c r="BG16" s="232"/>
      <c r="BH16" s="232"/>
      <c r="BI16" s="232"/>
      <c r="BJ16" s="232"/>
      <c r="BK16" s="232"/>
      <c r="BL16" s="232"/>
      <c r="BN16" s="232"/>
      <c r="BO16" s="232"/>
      <c r="BP16" s="232"/>
      <c r="BQ16" s="232"/>
      <c r="BR16" s="232"/>
      <c r="BS16" s="232"/>
      <c r="BT16" s="232"/>
      <c r="BV16" s="188"/>
      <c r="BW16" s="188"/>
      <c r="BX16" s="188"/>
      <c r="BY16" s="188"/>
      <c r="BZ16" s="188"/>
      <c r="CA16" s="188"/>
      <c r="CB16" s="188"/>
      <c r="CD16" s="188"/>
      <c r="CE16" s="188"/>
      <c r="CF16" s="188"/>
      <c r="CG16" s="188"/>
      <c r="CH16" s="188"/>
      <c r="CI16" s="188"/>
      <c r="CJ16" s="188"/>
      <c r="CL16" s="226"/>
      <c r="CM16" s="226"/>
      <c r="CN16" s="19"/>
      <c r="CO16" s="19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5"/>
    </row>
    <row r="17" spans="1:105" ht="15" customHeight="1" x14ac:dyDescent="0.2">
      <c r="A17" s="91" t="s">
        <v>23</v>
      </c>
      <c r="B17" s="184">
        <v>55</v>
      </c>
      <c r="C17" s="122"/>
      <c r="D17" s="190"/>
      <c r="E17" s="123"/>
      <c r="F17" s="187"/>
      <c r="G17" s="124"/>
      <c r="H17" s="179"/>
      <c r="I17" s="122"/>
      <c r="J17" s="122"/>
      <c r="K17" s="122"/>
      <c r="L17" s="122"/>
      <c r="M17" s="190"/>
      <c r="N17" s="123"/>
      <c r="O17" s="122"/>
      <c r="P17" s="190"/>
      <c r="Q17" s="122"/>
      <c r="S17" s="485"/>
      <c r="T17" s="486"/>
      <c r="U17" s="485"/>
      <c r="V17" s="485"/>
      <c r="W17" s="160"/>
      <c r="X17" s="160"/>
      <c r="Y17" s="487"/>
      <c r="Z17" s="488"/>
      <c r="AA17" s="462"/>
      <c r="AB17" s="462"/>
      <c r="AC17" s="462"/>
      <c r="AD17" s="462"/>
      <c r="AE17" s="462"/>
      <c r="AF17" s="462"/>
      <c r="AG17" s="492"/>
      <c r="AH17" s="463"/>
      <c r="AI17" s="464"/>
      <c r="AJ17" s="149"/>
      <c r="AK17" s="490"/>
      <c r="AL17" s="466"/>
      <c r="AM17" s="466"/>
      <c r="AN17" s="464"/>
      <c r="AO17" s="468"/>
      <c r="AP17" s="469"/>
      <c r="AQ17" s="470"/>
      <c r="AR17" s="131"/>
      <c r="AS17" s="481"/>
      <c r="AT17" s="491"/>
      <c r="AU17" s="489"/>
      <c r="AV17" s="491"/>
      <c r="AW17" s="473"/>
      <c r="AX17" s="473"/>
      <c r="AY17" s="473"/>
      <c r="AZ17" s="19"/>
      <c r="BA17" s="19"/>
      <c r="BB17" s="19"/>
      <c r="BC17" s="19"/>
      <c r="BD17" s="19"/>
      <c r="BF17" s="232"/>
      <c r="BG17" s="232"/>
      <c r="BH17" s="232"/>
      <c r="BI17" s="232"/>
      <c r="BJ17" s="232"/>
      <c r="BK17" s="232"/>
      <c r="BL17" s="232"/>
      <c r="BN17" s="232"/>
      <c r="BO17" s="232"/>
      <c r="BP17" s="232"/>
      <c r="BQ17" s="232"/>
      <c r="BR17" s="232"/>
      <c r="BS17" s="232"/>
      <c r="BT17" s="232"/>
      <c r="BV17" s="188"/>
      <c r="BW17" s="188"/>
      <c r="BX17" s="188"/>
      <c r="BY17" s="188"/>
      <c r="BZ17" s="188"/>
      <c r="CA17" s="188"/>
      <c r="CB17" s="188"/>
      <c r="CD17" s="188"/>
      <c r="CE17" s="188"/>
      <c r="CF17" s="188"/>
      <c r="CG17" s="188"/>
      <c r="CH17" s="188"/>
      <c r="CI17" s="188"/>
      <c r="CJ17" s="188"/>
      <c r="CL17" s="226"/>
      <c r="CM17" s="226"/>
      <c r="CN17" s="19"/>
      <c r="CO17" s="19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5"/>
    </row>
    <row r="18" spans="1:105" ht="15" customHeight="1" x14ac:dyDescent="0.2">
      <c r="A18" s="91" t="s">
        <v>24</v>
      </c>
      <c r="B18" s="184">
        <v>55</v>
      </c>
      <c r="C18" s="122"/>
      <c r="D18" s="190"/>
      <c r="G18" s="124"/>
      <c r="H18" s="179"/>
      <c r="I18" s="122"/>
      <c r="J18" s="122"/>
      <c r="K18" s="122"/>
      <c r="L18" s="122"/>
      <c r="M18" s="190"/>
      <c r="N18" s="123"/>
      <c r="O18" s="122"/>
      <c r="P18" s="194"/>
      <c r="Q18" s="122"/>
      <c r="S18" s="485"/>
      <c r="T18" s="486"/>
      <c r="U18" s="485"/>
      <c r="V18" s="485"/>
      <c r="W18" s="160"/>
      <c r="X18" s="160"/>
      <c r="Y18" s="487"/>
      <c r="Z18" s="488"/>
      <c r="AA18" s="462"/>
      <c r="AB18" s="462"/>
      <c r="AC18" s="462"/>
      <c r="AD18" s="462"/>
      <c r="AE18" s="462"/>
      <c r="AF18" s="462"/>
      <c r="AG18" s="492"/>
      <c r="AH18" s="463"/>
      <c r="AI18" s="464"/>
      <c r="AJ18" s="149"/>
      <c r="AK18" s="490"/>
      <c r="AL18" s="466"/>
      <c r="AM18" s="466"/>
      <c r="AN18" s="464"/>
      <c r="AO18" s="468"/>
      <c r="AP18" s="469"/>
      <c r="AQ18" s="470"/>
      <c r="AR18" s="131"/>
      <c r="AS18" s="481"/>
      <c r="AT18" s="491"/>
      <c r="AU18" s="489"/>
      <c r="AV18" s="491"/>
      <c r="AW18" s="473"/>
      <c r="AX18" s="473"/>
      <c r="AY18" s="473"/>
      <c r="AZ18" s="19"/>
      <c r="BA18" s="19"/>
      <c r="BB18" s="19"/>
      <c r="BC18" s="19"/>
      <c r="BD18" s="493"/>
      <c r="BF18" s="232"/>
      <c r="BG18" s="232"/>
      <c r="BH18" s="232"/>
      <c r="BI18" s="232"/>
      <c r="BJ18" s="232"/>
      <c r="BK18" s="232"/>
      <c r="BL18" s="232"/>
      <c r="BN18" s="232"/>
      <c r="BO18" s="232"/>
      <c r="BP18" s="232"/>
      <c r="BQ18" s="232"/>
      <c r="BR18" s="232"/>
      <c r="BS18" s="232"/>
      <c r="BT18" s="232"/>
      <c r="BV18" s="188"/>
      <c r="BW18" s="188"/>
      <c r="BX18" s="188"/>
      <c r="BY18" s="188"/>
      <c r="BZ18" s="188"/>
      <c r="CA18" s="188"/>
      <c r="CB18" s="188"/>
      <c r="CD18" s="188"/>
      <c r="CE18" s="188"/>
      <c r="CF18" s="188"/>
      <c r="CG18" s="188"/>
      <c r="CH18" s="188"/>
      <c r="CI18" s="188"/>
      <c r="CJ18" s="188"/>
      <c r="CL18" s="226"/>
      <c r="CM18" s="226"/>
      <c r="CN18" s="19"/>
      <c r="CO18" s="19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5"/>
    </row>
    <row r="19" spans="1:105" ht="15" customHeight="1" x14ac:dyDescent="0.2">
      <c r="A19" s="91" t="s">
        <v>17</v>
      </c>
      <c r="B19" s="195">
        <v>56</v>
      </c>
      <c r="C19" s="122"/>
      <c r="D19" s="190"/>
      <c r="G19" s="124"/>
      <c r="H19" s="179"/>
      <c r="I19" s="122"/>
      <c r="J19" s="122"/>
      <c r="K19" s="122"/>
      <c r="L19" s="122"/>
      <c r="M19" s="190"/>
      <c r="N19" s="123"/>
      <c r="O19" s="122"/>
      <c r="P19" s="194"/>
      <c r="Q19" s="122"/>
      <c r="R19" s="485"/>
      <c r="S19" s="485"/>
      <c r="T19" s="486"/>
      <c r="U19" s="485"/>
      <c r="V19" s="485"/>
      <c r="W19" s="160"/>
      <c r="X19" s="160"/>
      <c r="Y19" s="487"/>
      <c r="Z19" s="494"/>
      <c r="AA19" s="462"/>
      <c r="AB19" s="462"/>
      <c r="AC19" s="462"/>
      <c r="AD19" s="462"/>
      <c r="AE19" s="462"/>
      <c r="AF19" s="462"/>
      <c r="AG19" s="492"/>
      <c r="AH19" s="463"/>
      <c r="AI19" s="464"/>
      <c r="AJ19" s="149"/>
      <c r="AK19" s="495"/>
      <c r="AL19" s="466"/>
      <c r="AM19" s="466"/>
      <c r="AN19" s="464"/>
      <c r="AO19" s="468"/>
      <c r="AP19" s="469"/>
      <c r="AQ19" s="470"/>
      <c r="AR19" s="131"/>
      <c r="AS19" s="481"/>
      <c r="AT19" s="491"/>
      <c r="AU19" s="482"/>
      <c r="AV19" s="491"/>
      <c r="AW19" s="473"/>
      <c r="AX19" s="473"/>
      <c r="AY19" s="473"/>
      <c r="AZ19" s="19"/>
      <c r="BA19" s="19"/>
      <c r="BB19" s="19"/>
      <c r="BC19" s="19"/>
      <c r="BD19" s="493"/>
      <c r="BF19" s="232"/>
      <c r="BG19" s="232"/>
      <c r="BH19" s="232"/>
      <c r="BI19" s="232"/>
      <c r="BJ19" s="232"/>
      <c r="BK19" s="232"/>
      <c r="BL19" s="232"/>
      <c r="BN19" s="232"/>
      <c r="BO19" s="232"/>
      <c r="BP19" s="232"/>
      <c r="BQ19" s="232"/>
      <c r="BR19" s="232"/>
      <c r="BS19" s="232"/>
      <c r="BT19" s="232"/>
      <c r="BV19" s="188"/>
      <c r="BW19" s="188"/>
      <c r="BX19" s="188"/>
      <c r="BY19" s="188"/>
      <c r="BZ19" s="188"/>
      <c r="CA19" s="188"/>
      <c r="CB19" s="188"/>
      <c r="CD19" s="188"/>
      <c r="CE19" s="188"/>
      <c r="CF19" s="188"/>
      <c r="CG19" s="188"/>
      <c r="CH19" s="188"/>
      <c r="CI19" s="188"/>
      <c r="CJ19" s="188"/>
      <c r="CL19" s="226"/>
      <c r="CM19" s="226"/>
      <c r="CN19" s="19"/>
      <c r="CO19" s="19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5"/>
    </row>
    <row r="20" spans="1:105" ht="15" customHeight="1" x14ac:dyDescent="0.2">
      <c r="A20" s="91" t="s">
        <v>185</v>
      </c>
      <c r="B20" s="195">
        <v>54</v>
      </c>
      <c r="C20" s="122"/>
      <c r="D20" s="190"/>
      <c r="E20" s="380"/>
      <c r="G20" s="124"/>
      <c r="H20" s="179"/>
      <c r="I20" s="122"/>
      <c r="J20" s="122"/>
      <c r="K20" s="122"/>
      <c r="L20" s="122"/>
      <c r="M20" s="190"/>
      <c r="N20" s="123"/>
      <c r="O20" s="122"/>
      <c r="P20" s="194"/>
      <c r="Q20" s="122"/>
      <c r="R20" s="485"/>
      <c r="S20" s="485"/>
      <c r="T20" s="486"/>
      <c r="U20" s="485"/>
      <c r="V20" s="485"/>
      <c r="W20" s="160"/>
      <c r="X20" s="160"/>
      <c r="Y20" s="487"/>
      <c r="Z20" s="494"/>
      <c r="AA20" s="462"/>
      <c r="AB20" s="462"/>
      <c r="AC20" s="462"/>
      <c r="AD20" s="462"/>
      <c r="AE20" s="462"/>
      <c r="AF20" s="462"/>
      <c r="AG20" s="492"/>
      <c r="AH20" s="463"/>
      <c r="AI20" s="464"/>
      <c r="AJ20" s="149"/>
      <c r="AK20" s="495"/>
      <c r="AL20" s="466"/>
      <c r="AM20" s="466"/>
      <c r="AN20" s="464"/>
      <c r="AO20" s="468"/>
      <c r="AP20" s="469"/>
      <c r="AQ20" s="470"/>
      <c r="AR20" s="131"/>
      <c r="AS20" s="481"/>
      <c r="AT20" s="491"/>
      <c r="AU20" s="482"/>
      <c r="AV20" s="491"/>
      <c r="AW20" s="473"/>
      <c r="AX20" s="473"/>
      <c r="AY20" s="473"/>
      <c r="AZ20" s="19"/>
      <c r="BA20" s="19"/>
      <c r="BB20" s="19"/>
      <c r="BC20" s="19"/>
      <c r="BD20" s="493"/>
      <c r="BF20" s="232"/>
      <c r="BG20" s="232"/>
      <c r="BH20" s="232"/>
      <c r="BI20" s="232"/>
      <c r="BJ20" s="232"/>
      <c r="BK20" s="232"/>
      <c r="BL20" s="232"/>
      <c r="BN20" s="232"/>
      <c r="BO20" s="232"/>
      <c r="BP20" s="232"/>
      <c r="BQ20" s="232"/>
      <c r="BR20" s="232"/>
      <c r="BS20" s="232"/>
      <c r="BT20" s="232"/>
      <c r="BV20" s="188"/>
      <c r="BW20" s="188"/>
      <c r="BX20" s="188"/>
      <c r="BY20" s="188"/>
      <c r="BZ20" s="188"/>
      <c r="CA20" s="188"/>
      <c r="CB20" s="188"/>
      <c r="CD20" s="188"/>
      <c r="CE20" s="188"/>
      <c r="CF20" s="188"/>
      <c r="CG20" s="188"/>
      <c r="CH20" s="188"/>
      <c r="CI20" s="188"/>
      <c r="CJ20" s="188"/>
      <c r="CL20" s="226"/>
      <c r="CM20" s="226"/>
      <c r="CN20" s="19"/>
      <c r="CO20" s="19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5"/>
    </row>
    <row r="21" spans="1:105" ht="15" customHeight="1" x14ac:dyDescent="0.2">
      <c r="A21" s="101" t="s">
        <v>76</v>
      </c>
      <c r="B21" s="121"/>
      <c r="C21" s="122"/>
      <c r="D21" s="190"/>
      <c r="E21" s="123"/>
      <c r="F21" s="187"/>
      <c r="G21" s="124"/>
      <c r="H21" s="179"/>
      <c r="I21" s="122"/>
      <c r="J21" s="122"/>
      <c r="K21" s="122"/>
      <c r="L21" s="122"/>
      <c r="M21" s="190"/>
      <c r="N21" s="123"/>
      <c r="O21" s="122"/>
      <c r="P21" s="194"/>
      <c r="Q21" s="122"/>
      <c r="R21" s="485"/>
      <c r="S21" s="485"/>
      <c r="T21" s="486"/>
      <c r="U21" s="485"/>
      <c r="V21" s="485"/>
      <c r="W21" s="160"/>
      <c r="X21" s="160"/>
      <c r="Y21" s="487"/>
      <c r="Z21" s="496"/>
      <c r="AA21" s="19"/>
      <c r="AB21" s="497"/>
      <c r="AC21" s="19"/>
      <c r="AD21" s="19"/>
      <c r="AE21" s="19"/>
      <c r="AF21" s="498"/>
      <c r="AG21" s="492"/>
      <c r="AH21" s="463"/>
      <c r="AI21" s="464"/>
      <c r="AJ21" s="149"/>
      <c r="AK21" s="464"/>
      <c r="AL21" s="466"/>
      <c r="AM21" s="466"/>
      <c r="AN21" s="464"/>
      <c r="AO21" s="468"/>
      <c r="AP21" s="469"/>
      <c r="AQ21" s="470"/>
      <c r="AR21" s="131"/>
      <c r="AS21" s="481"/>
      <c r="AT21" s="491"/>
      <c r="AU21" s="482"/>
      <c r="AV21" s="491"/>
      <c r="AW21" s="473"/>
      <c r="AX21" s="473"/>
      <c r="AY21" s="473"/>
      <c r="AZ21" s="19"/>
      <c r="BA21" s="19"/>
      <c r="BB21" s="19"/>
      <c r="BC21" s="19"/>
      <c r="BD21" s="19"/>
      <c r="BV21" s="188"/>
      <c r="BW21" s="188"/>
      <c r="BX21" s="188"/>
      <c r="BY21" s="188"/>
      <c r="BZ21" s="188"/>
      <c r="CA21" s="188"/>
      <c r="CB21" s="188"/>
      <c r="CD21" s="188"/>
      <c r="CE21" s="188"/>
      <c r="CF21" s="188"/>
      <c r="CG21" s="188"/>
      <c r="CH21" s="188"/>
      <c r="CI21" s="188"/>
      <c r="CJ21" s="188"/>
      <c r="CL21" s="19"/>
      <c r="CM21" s="19"/>
      <c r="CN21" s="19"/>
      <c r="CO21" s="19"/>
      <c r="DA21" s="5"/>
    </row>
    <row r="22" spans="1:105" ht="15" customHeight="1" x14ac:dyDescent="0.2">
      <c r="A22" s="91" t="s">
        <v>20</v>
      </c>
      <c r="B22" s="183">
        <v>387922</v>
      </c>
      <c r="C22" s="122"/>
      <c r="D22" s="190"/>
      <c r="E22" s="123"/>
      <c r="F22" s="187"/>
      <c r="G22" s="124"/>
      <c r="H22" s="179"/>
      <c r="I22" s="122"/>
      <c r="J22" s="122"/>
      <c r="K22" s="122"/>
      <c r="L22" s="122"/>
      <c r="M22" s="190"/>
      <c r="N22" s="123"/>
      <c r="O22" s="122"/>
      <c r="P22" s="194"/>
      <c r="Q22" s="122"/>
      <c r="R22" s="485"/>
      <c r="S22" s="485"/>
      <c r="T22" s="486"/>
      <c r="U22" s="485"/>
      <c r="V22" s="485"/>
      <c r="W22" s="160"/>
      <c r="X22" s="160"/>
      <c r="Y22" s="487"/>
      <c r="Z22" s="496"/>
      <c r="AA22" s="19"/>
      <c r="AB22" s="497"/>
      <c r="AC22" s="19"/>
      <c r="AD22" s="19"/>
      <c r="AE22" s="19"/>
      <c r="AF22" s="498"/>
      <c r="AG22" s="492"/>
      <c r="AH22" s="463"/>
      <c r="AI22" s="464"/>
      <c r="AJ22" s="149"/>
      <c r="AK22" s="464"/>
      <c r="AL22" s="466"/>
      <c r="AM22" s="466"/>
      <c r="AN22" s="464"/>
      <c r="AO22" s="468"/>
      <c r="AP22" s="469"/>
      <c r="AQ22" s="470"/>
      <c r="AR22" s="131"/>
      <c r="AS22" s="481"/>
      <c r="AT22" s="491"/>
      <c r="AU22" s="482"/>
      <c r="AV22" s="491"/>
      <c r="AW22" s="473"/>
      <c r="AX22" s="473"/>
      <c r="AY22" s="473"/>
      <c r="AZ22" s="19"/>
      <c r="BA22" s="19"/>
      <c r="BB22" s="19"/>
      <c r="BC22" s="19"/>
      <c r="BD22" s="499"/>
      <c r="BV22" s="188"/>
      <c r="BW22" s="188"/>
      <c r="BX22" s="188"/>
      <c r="BY22" s="188"/>
      <c r="BZ22" s="188"/>
      <c r="CA22" s="188"/>
      <c r="CB22" s="188"/>
      <c r="CD22" s="188"/>
      <c r="CE22" s="188"/>
      <c r="CF22" s="188"/>
      <c r="CG22" s="188"/>
      <c r="CH22" s="188"/>
      <c r="CI22" s="188"/>
      <c r="CJ22" s="188"/>
      <c r="CL22" s="19"/>
      <c r="CM22" s="19"/>
      <c r="CN22" s="19"/>
      <c r="CO22" s="19"/>
      <c r="DA22" s="5"/>
    </row>
    <row r="23" spans="1:105" ht="15" customHeight="1" x14ac:dyDescent="0.2">
      <c r="A23" s="91" t="s">
        <v>21</v>
      </c>
      <c r="B23" s="183">
        <v>389356</v>
      </c>
      <c r="C23" s="122"/>
      <c r="D23" s="190"/>
      <c r="E23" s="123"/>
      <c r="F23" s="187"/>
      <c r="G23" s="124"/>
      <c r="H23" s="179"/>
      <c r="I23" s="122"/>
      <c r="J23" s="122"/>
      <c r="K23" s="122"/>
      <c r="L23" s="122"/>
      <c r="M23" s="190"/>
      <c r="N23" s="123"/>
      <c r="O23" s="122"/>
      <c r="P23" s="194"/>
      <c r="Q23" s="122"/>
      <c r="R23" s="485"/>
      <c r="S23" s="485"/>
      <c r="T23" s="500"/>
      <c r="U23" s="485"/>
      <c r="V23" s="485"/>
      <c r="W23" s="160"/>
      <c r="X23" s="160"/>
      <c r="Y23" s="487"/>
      <c r="Z23" s="496"/>
      <c r="AA23" s="19"/>
      <c r="AB23" s="497"/>
      <c r="AC23" s="19"/>
      <c r="AD23" s="19"/>
      <c r="AE23" s="19"/>
      <c r="AF23" s="498"/>
      <c r="AG23" s="492"/>
      <c r="AH23" s="463"/>
      <c r="AI23" s="464"/>
      <c r="AJ23" s="149"/>
      <c r="AK23" s="464"/>
      <c r="AL23" s="466"/>
      <c r="AM23" s="466"/>
      <c r="AN23" s="464"/>
      <c r="AO23" s="468"/>
      <c r="AP23" s="469"/>
      <c r="AQ23" s="470"/>
      <c r="AR23" s="464"/>
      <c r="AS23" s="167"/>
      <c r="AT23" s="491"/>
      <c r="AU23" s="482"/>
      <c r="AV23" s="491"/>
      <c r="AW23" s="473"/>
      <c r="AX23" s="473"/>
      <c r="AY23" s="473"/>
      <c r="AZ23" s="19"/>
      <c r="BA23" s="19"/>
      <c r="BB23" s="19"/>
      <c r="BC23" s="19"/>
      <c r="BD23" s="10"/>
      <c r="BV23" s="188"/>
      <c r="BW23" s="188"/>
      <c r="BX23" s="188"/>
      <c r="BY23" s="188"/>
      <c r="BZ23" s="188"/>
      <c r="CA23" s="188"/>
      <c r="CB23" s="188"/>
      <c r="CD23" s="188"/>
      <c r="CE23" s="188"/>
      <c r="CF23" s="188"/>
      <c r="CG23" s="188"/>
      <c r="CH23" s="188"/>
      <c r="CI23" s="188"/>
      <c r="CJ23" s="188"/>
      <c r="CL23" s="19"/>
      <c r="CM23" s="19"/>
      <c r="CN23" s="19"/>
      <c r="CO23" s="19"/>
      <c r="DA23" s="5"/>
    </row>
    <row r="24" spans="1:105" ht="15" customHeight="1" x14ac:dyDescent="0.2">
      <c r="A24" s="91" t="s">
        <v>22</v>
      </c>
      <c r="B24" s="183">
        <v>390645</v>
      </c>
      <c r="C24" s="122"/>
      <c r="D24" s="190"/>
      <c r="E24" s="123"/>
      <c r="F24" s="187"/>
      <c r="G24" s="124"/>
      <c r="H24" s="179"/>
      <c r="I24" s="122"/>
      <c r="J24" s="122"/>
      <c r="K24" s="122"/>
      <c r="L24" s="122"/>
      <c r="M24" s="190"/>
      <c r="N24" s="123"/>
      <c r="O24" s="122"/>
      <c r="P24" s="183"/>
      <c r="Q24" s="122"/>
      <c r="R24" s="485"/>
      <c r="S24" s="485"/>
      <c r="T24" s="500"/>
      <c r="U24" s="485"/>
      <c r="V24" s="485"/>
      <c r="W24" s="160"/>
      <c r="X24" s="160"/>
      <c r="Y24" s="487"/>
      <c r="Z24" s="496"/>
      <c r="AA24" s="19"/>
      <c r="AB24" s="497"/>
      <c r="AC24" s="19"/>
      <c r="AD24" s="19"/>
      <c r="AE24" s="19"/>
      <c r="AF24" s="498"/>
      <c r="AG24" s="492"/>
      <c r="AH24" s="463"/>
      <c r="AI24" s="464"/>
      <c r="AJ24" s="149"/>
      <c r="AK24" s="464"/>
      <c r="AL24" s="466"/>
      <c r="AM24" s="466"/>
      <c r="AN24" s="464"/>
      <c r="AO24" s="468"/>
      <c r="AP24" s="469"/>
      <c r="AQ24" s="464"/>
      <c r="AR24" s="464"/>
      <c r="AS24" s="167"/>
      <c r="AT24" s="491"/>
      <c r="AU24" s="482"/>
      <c r="AV24" s="491"/>
      <c r="AW24" s="473"/>
      <c r="AX24" s="473"/>
      <c r="AY24" s="473"/>
      <c r="AZ24" s="19"/>
      <c r="BA24" s="19"/>
      <c r="BB24" s="19"/>
      <c r="BC24" s="19"/>
      <c r="BD24" s="19"/>
      <c r="BV24" s="188"/>
      <c r="BW24" s="188"/>
      <c r="BX24" s="188"/>
      <c r="BY24" s="188"/>
      <c r="BZ24" s="188"/>
      <c r="CA24" s="188"/>
      <c r="CB24" s="188"/>
      <c r="CD24" s="188"/>
      <c r="CE24" s="188"/>
      <c r="CF24" s="188"/>
      <c r="CG24" s="188"/>
      <c r="CH24" s="188"/>
      <c r="CI24" s="188"/>
      <c r="CJ24" s="188"/>
      <c r="CL24" s="19"/>
      <c r="CM24" s="19"/>
      <c r="CN24" s="19"/>
      <c r="CO24" s="19"/>
      <c r="DA24" s="5"/>
    </row>
    <row r="25" spans="1:105" ht="15" customHeight="1" x14ac:dyDescent="0.2">
      <c r="A25" s="91" t="s">
        <v>23</v>
      </c>
      <c r="B25" s="183">
        <v>392512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3"/>
      <c r="Q25" s="186"/>
      <c r="R25" s="19"/>
      <c r="S25" s="19"/>
      <c r="T25" s="5"/>
      <c r="U25" s="5"/>
      <c r="V25" s="5"/>
      <c r="W25" s="501"/>
      <c r="X25" s="5"/>
      <c r="Y25" s="5"/>
      <c r="Z25" s="19"/>
      <c r="AA25" s="19"/>
      <c r="AB25" s="502"/>
      <c r="AC25" s="501"/>
      <c r="AD25" s="501"/>
      <c r="AE25" s="19"/>
      <c r="AF25" s="19"/>
      <c r="AG25" s="19"/>
      <c r="AH25" s="19"/>
      <c r="AI25" s="19"/>
      <c r="AJ25" s="19"/>
      <c r="AK25" s="19"/>
      <c r="AL25" s="19"/>
      <c r="AM25" s="5"/>
      <c r="AN25" s="501"/>
      <c r="AO25" s="5"/>
      <c r="AP25" s="5"/>
      <c r="AQ25" s="5"/>
      <c r="AR25" s="502"/>
      <c r="AS25" s="479"/>
      <c r="AT25" s="479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105" ht="15" customHeight="1" x14ac:dyDescent="0.2">
      <c r="A26" s="91" t="s">
        <v>24</v>
      </c>
      <c r="B26" s="183">
        <v>391577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4"/>
      <c r="M26" s="184"/>
      <c r="N26" s="186"/>
      <c r="O26" s="196"/>
      <c r="P26" s="183"/>
      <c r="Q26" s="196"/>
      <c r="R26" s="19"/>
      <c r="S26" s="19"/>
      <c r="T26" s="5"/>
      <c r="U26" s="19"/>
      <c r="V26" s="5"/>
      <c r="W26" s="501"/>
      <c r="X26" s="5"/>
      <c r="Y26" s="5"/>
      <c r="Z26" s="19"/>
      <c r="AA26" s="19"/>
      <c r="AB26" s="502"/>
      <c r="AC26" s="501"/>
      <c r="AD26" s="501"/>
      <c r="AE26" s="19"/>
      <c r="AF26" s="19"/>
      <c r="AG26" s="19"/>
      <c r="AH26" s="19"/>
      <c r="AI26" s="19"/>
      <c r="AJ26" s="19"/>
      <c r="AK26" s="19"/>
      <c r="AL26" s="19"/>
      <c r="AM26" s="5"/>
      <c r="AN26" s="19"/>
      <c r="AO26" s="19"/>
      <c r="AP26" s="19"/>
      <c r="AQ26" s="19"/>
      <c r="AR26" s="497"/>
      <c r="AS26" s="479"/>
      <c r="AT26" s="479"/>
      <c r="AU26" s="479"/>
      <c r="AV26" s="503"/>
      <c r="AW26" s="5"/>
      <c r="AX26" s="5"/>
      <c r="AY26" s="5"/>
      <c r="AZ26" s="5"/>
      <c r="BA26" s="5"/>
      <c r="BB26" s="5"/>
      <c r="BC26" s="5"/>
      <c r="BD26" s="5"/>
    </row>
    <row r="27" spans="1:105" ht="15" customHeight="1" x14ac:dyDescent="0.2">
      <c r="A27" s="91" t="s">
        <v>17</v>
      </c>
      <c r="B27" s="183">
        <v>392115</v>
      </c>
      <c r="C27" s="197"/>
      <c r="D27" s="186"/>
      <c r="E27" s="186"/>
      <c r="F27" s="186"/>
      <c r="G27" s="186"/>
      <c r="H27" s="186"/>
      <c r="I27" s="186"/>
      <c r="J27" s="186"/>
      <c r="K27" s="186"/>
      <c r="L27" s="184"/>
      <c r="M27" s="184"/>
      <c r="N27" s="186"/>
      <c r="O27" s="196"/>
      <c r="P27" s="196"/>
      <c r="Q27" s="196"/>
      <c r="R27" s="19"/>
      <c r="S27" s="19"/>
      <c r="T27" s="5"/>
      <c r="U27" s="19"/>
      <c r="V27" s="5"/>
      <c r="W27" s="501"/>
      <c r="X27" s="5"/>
      <c r="Y27" s="5"/>
      <c r="Z27" s="19"/>
      <c r="AA27" s="167"/>
      <c r="AB27" s="502"/>
      <c r="AC27" s="501"/>
      <c r="AD27" s="501"/>
      <c r="AE27" s="19"/>
      <c r="AF27" s="19"/>
      <c r="AG27" s="19"/>
      <c r="AH27" s="19"/>
      <c r="AI27" s="19"/>
      <c r="AJ27" s="19"/>
      <c r="AK27" s="19"/>
      <c r="AL27" s="19"/>
      <c r="AM27" s="504"/>
      <c r="AN27" s="19"/>
      <c r="AO27" s="19"/>
      <c r="AP27" s="19"/>
      <c r="AQ27" s="19"/>
      <c r="AR27" s="497"/>
      <c r="AS27" s="505"/>
      <c r="AT27" s="479"/>
      <c r="AU27" s="5"/>
      <c r="AW27" s="5"/>
      <c r="AX27" s="5"/>
      <c r="AY27" s="5"/>
      <c r="AZ27" s="5"/>
      <c r="BA27" s="5"/>
      <c r="BB27" s="5"/>
      <c r="BC27" s="5"/>
      <c r="BD27" s="5"/>
    </row>
    <row r="28" spans="1:105" ht="15" customHeight="1" x14ac:dyDescent="0.2">
      <c r="A28" s="91" t="s">
        <v>185</v>
      </c>
      <c r="B28" s="394">
        <v>392034</v>
      </c>
      <c r="C28" s="181"/>
      <c r="D28" s="181"/>
      <c r="E28" s="186"/>
      <c r="F28" s="186"/>
      <c r="G28" s="186"/>
      <c r="H28" s="186"/>
      <c r="I28" s="186"/>
      <c r="J28" s="186"/>
      <c r="K28" s="186"/>
      <c r="L28" s="184"/>
      <c r="M28" s="184"/>
      <c r="N28" s="196"/>
      <c r="O28" s="196"/>
      <c r="P28" s="196"/>
      <c r="Q28" s="196"/>
      <c r="R28" s="19"/>
      <c r="S28" s="19"/>
      <c r="T28" s="5"/>
      <c r="U28" s="5"/>
      <c r="V28" s="5"/>
      <c r="W28" s="501"/>
      <c r="X28" s="5"/>
      <c r="Y28" s="5"/>
      <c r="Z28" s="19"/>
      <c r="AA28" s="497"/>
      <c r="AB28" s="502"/>
      <c r="AC28" s="501"/>
      <c r="AD28" s="501"/>
      <c r="AE28" s="19"/>
      <c r="AF28" s="19"/>
      <c r="AG28" s="19"/>
      <c r="AH28" s="19"/>
      <c r="AI28" s="506"/>
      <c r="AJ28" s="506"/>
      <c r="AK28" s="507"/>
      <c r="AL28" s="506"/>
      <c r="AM28" s="508"/>
      <c r="AN28" s="501"/>
      <c r="AO28" s="5"/>
      <c r="AP28" s="5"/>
      <c r="AQ28" s="5"/>
      <c r="AR28" s="502"/>
      <c r="AS28" s="509"/>
      <c r="AT28" s="509"/>
      <c r="AU28" s="5"/>
      <c r="AV28" s="5"/>
      <c r="AW28" s="167"/>
      <c r="AX28" s="167"/>
      <c r="AY28" s="167"/>
      <c r="AZ28" s="5"/>
      <c r="BA28" s="5"/>
      <c r="BB28" s="5"/>
      <c r="BC28" s="5"/>
      <c r="BD28" s="5"/>
    </row>
    <row r="29" spans="1:105" ht="15" customHeight="1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288">
        <v>2015</v>
      </c>
      <c r="I29" s="105"/>
      <c r="J29" s="105"/>
      <c r="K29" s="105"/>
      <c r="L29" s="105"/>
      <c r="M29" s="105"/>
      <c r="N29" s="105"/>
      <c r="O29" s="105"/>
      <c r="P29" s="105"/>
      <c r="Q29" s="105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1:105" ht="15" customHeight="1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184">
        <v>389</v>
      </c>
      <c r="I30" s="105"/>
      <c r="J30" s="105"/>
      <c r="K30" s="105"/>
      <c r="L30" s="105"/>
      <c r="M30" s="105"/>
      <c r="N30" s="105"/>
      <c r="O30" s="105"/>
      <c r="P30" s="105"/>
      <c r="Q30" s="105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1:105" ht="15" customHeight="1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  <c r="H31" s="184"/>
      <c r="I31" s="105"/>
      <c r="J31" s="105"/>
      <c r="K31" s="105"/>
      <c r="L31" s="105"/>
      <c r="M31" s="105"/>
      <c r="N31" s="105"/>
      <c r="O31" s="105"/>
      <c r="P31" s="105"/>
      <c r="Q31" s="105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105" ht="15" customHeight="1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  <c r="H32" s="184"/>
      <c r="I32" s="105"/>
      <c r="J32" s="105"/>
      <c r="K32" s="105"/>
      <c r="L32" s="105"/>
      <c r="M32" s="105"/>
      <c r="N32" s="105"/>
      <c r="O32" s="105"/>
      <c r="P32" s="105"/>
      <c r="Q32" s="105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1:57" ht="15" customHeight="1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184">
        <v>102</v>
      </c>
      <c r="I33" s="105"/>
      <c r="J33" s="105"/>
      <c r="K33" s="105"/>
      <c r="L33" s="105"/>
      <c r="M33" s="105"/>
      <c r="N33" s="105"/>
      <c r="O33" s="105"/>
      <c r="P33" s="105"/>
      <c r="Q33" s="105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57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  <c r="H34" s="184"/>
      <c r="I34" s="105"/>
      <c r="J34" s="105"/>
      <c r="K34" s="105"/>
      <c r="L34" s="105"/>
      <c r="M34" s="105"/>
      <c r="N34" s="105"/>
      <c r="O34" s="105"/>
      <c r="P34" s="105"/>
      <c r="Q34" s="105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7" ht="15" customHeight="1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  <c r="H35" s="184"/>
      <c r="I35" s="105"/>
      <c r="J35" s="105"/>
      <c r="K35" s="105"/>
      <c r="L35" s="105"/>
      <c r="M35" s="105"/>
      <c r="N35" s="105"/>
      <c r="O35" s="105"/>
      <c r="P35" s="105"/>
      <c r="Q35" s="105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57" ht="14.25" customHeight="1" x14ac:dyDescent="0.2">
      <c r="A36" s="83" t="s">
        <v>204</v>
      </c>
      <c r="B36" s="186"/>
      <c r="C36" s="186"/>
      <c r="D36" s="186"/>
      <c r="E36" s="186"/>
      <c r="F36" s="186"/>
      <c r="G36" s="186"/>
      <c r="H36" s="184">
        <v>18</v>
      </c>
      <c r="I36" s="105"/>
      <c r="J36" s="105"/>
      <c r="K36" s="105"/>
      <c r="L36" s="105"/>
      <c r="M36" s="105"/>
      <c r="N36" s="105"/>
      <c r="O36" s="105"/>
      <c r="P36" s="105"/>
      <c r="Q36" s="105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1:57" ht="14.25" customHeight="1" x14ac:dyDescent="0.2">
      <c r="A37" s="83" t="s">
        <v>203</v>
      </c>
      <c r="B37" s="186"/>
      <c r="C37" s="186"/>
      <c r="D37" s="186"/>
      <c r="E37" s="186"/>
      <c r="F37" s="186"/>
      <c r="G37" s="186"/>
      <c r="H37" s="184">
        <v>160</v>
      </c>
      <c r="I37" s="105"/>
      <c r="J37" s="105"/>
      <c r="K37" s="105"/>
      <c r="L37" s="105"/>
      <c r="M37" s="105"/>
      <c r="N37" s="105"/>
      <c r="O37" s="105"/>
      <c r="P37" s="105"/>
      <c r="Q37" s="105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1:57" ht="15" customHeight="1" x14ac:dyDescent="0.2">
      <c r="A38" s="82" t="s">
        <v>91</v>
      </c>
      <c r="B38" s="259">
        <v>1000</v>
      </c>
      <c r="C38" s="174">
        <v>1000</v>
      </c>
      <c r="D38" s="174">
        <v>1000</v>
      </c>
      <c r="E38" s="174">
        <v>1000</v>
      </c>
      <c r="F38" s="174">
        <v>1000</v>
      </c>
      <c r="G38" s="186">
        <v>969</v>
      </c>
      <c r="H38" s="184">
        <v>669</v>
      </c>
      <c r="I38" s="105"/>
      <c r="J38" s="105"/>
      <c r="K38" s="105"/>
      <c r="L38" s="105"/>
      <c r="M38" s="105"/>
      <c r="N38" s="105"/>
      <c r="O38" s="105"/>
      <c r="P38" s="105"/>
      <c r="Q38" s="105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1:57" ht="15" customHeight="1" x14ac:dyDescent="0.2">
      <c r="B39" s="184"/>
      <c r="C39" s="184"/>
      <c r="D39" s="184"/>
      <c r="E39" s="184"/>
      <c r="F39" s="184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1:57" ht="15" hidden="1" customHeight="1" x14ac:dyDescent="0.2">
      <c r="A40" s="28" t="s">
        <v>93</v>
      </c>
      <c r="B40" s="185">
        <v>2010</v>
      </c>
      <c r="C40" s="185">
        <v>2011</v>
      </c>
      <c r="D40" s="185">
        <v>2012</v>
      </c>
      <c r="E40" s="185">
        <v>2013</v>
      </c>
      <c r="F40" s="105">
        <v>2014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1:57" ht="15" hidden="1" customHeight="1" x14ac:dyDescent="0.2">
      <c r="A41" s="82" t="s">
        <v>87</v>
      </c>
      <c r="B41" s="123">
        <v>691.82894039154053</v>
      </c>
      <c r="C41" s="123">
        <v>689.39437007904053</v>
      </c>
      <c r="D41" s="109">
        <v>654.76440999999988</v>
      </c>
      <c r="E41" s="109">
        <v>649.8270887650001</v>
      </c>
      <c r="F41" s="109">
        <v>587.29083144141146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1:57" ht="15" hidden="1" customHeight="1" x14ac:dyDescent="0.2">
      <c r="A42" s="82" t="s">
        <v>88</v>
      </c>
      <c r="B42" s="123">
        <v>165.71842002868652</v>
      </c>
      <c r="C42" s="123">
        <v>165.61693000793457</v>
      </c>
      <c r="D42" s="123">
        <v>257.72582</v>
      </c>
      <c r="E42" s="123">
        <v>254</v>
      </c>
      <c r="F42" s="109">
        <v>59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</row>
    <row r="43" spans="1:57" ht="15" hidden="1" customHeight="1" x14ac:dyDescent="0.2">
      <c r="A43" s="82" t="s">
        <v>90</v>
      </c>
      <c r="B43" s="123">
        <v>43.048219919204712</v>
      </c>
      <c r="C43" s="123">
        <v>44</v>
      </c>
      <c r="D43" s="123">
        <v>43.937870000000004</v>
      </c>
      <c r="E43" s="123">
        <v>44</v>
      </c>
      <c r="F43" s="123" t="s">
        <v>118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1:57" ht="15" hidden="1" customHeight="1" x14ac:dyDescent="0.2">
      <c r="A44" s="82" t="s">
        <v>119</v>
      </c>
      <c r="B44" s="109" t="s">
        <v>118</v>
      </c>
      <c r="C44" s="109" t="s">
        <v>118</v>
      </c>
      <c r="D44" s="109" t="s">
        <v>118</v>
      </c>
      <c r="E44" s="109" t="s">
        <v>118</v>
      </c>
      <c r="F44" s="109">
        <v>57.566125160679398</v>
      </c>
      <c r="G44" s="198"/>
      <c r="H44" s="182"/>
      <c r="I44" s="186"/>
      <c r="J44" s="186"/>
      <c r="K44" s="186"/>
      <c r="L44" s="186"/>
      <c r="M44" s="184"/>
      <c r="N44" s="184"/>
      <c r="O44" s="196"/>
      <c r="P44" s="196"/>
      <c r="Q44" s="196"/>
      <c r="R44" s="510"/>
      <c r="S44" s="19"/>
      <c r="T44" s="5"/>
      <c r="U44" s="5"/>
      <c r="V44" s="5"/>
      <c r="W44" s="5"/>
      <c r="X44" s="501"/>
      <c r="Y44" s="5"/>
      <c r="Z44" s="5"/>
      <c r="AA44" s="19"/>
      <c r="AB44" s="497"/>
      <c r="AC44" s="502"/>
      <c r="AD44" s="501"/>
      <c r="AE44" s="501"/>
      <c r="AF44" s="19"/>
      <c r="AG44" s="19"/>
      <c r="AH44" s="19"/>
      <c r="AI44" s="19"/>
      <c r="AJ44" s="19"/>
      <c r="AK44" s="19"/>
      <c r="AL44" s="507"/>
      <c r="AM44" s="19"/>
      <c r="AN44" s="5"/>
      <c r="AO44" s="501"/>
      <c r="AP44" s="5"/>
      <c r="AQ44" s="5"/>
      <c r="AR44" s="5"/>
      <c r="AS44" s="502"/>
      <c r="AT44" s="104"/>
      <c r="AU44" s="511"/>
      <c r="AV44" s="5"/>
      <c r="AW44" s="167"/>
      <c r="AX44" s="167"/>
      <c r="AY44" s="167"/>
      <c r="AZ44" s="5"/>
      <c r="BA44" s="5"/>
      <c r="BB44" s="5"/>
      <c r="BC44" s="5"/>
      <c r="BD44" s="5"/>
      <c r="BE44" s="499"/>
    </row>
    <row r="45" spans="1:57" ht="15" hidden="1" customHeight="1" x14ac:dyDescent="0.2">
      <c r="A45" s="82" t="s">
        <v>120</v>
      </c>
      <c r="B45" s="109" t="s">
        <v>118</v>
      </c>
      <c r="C45" s="109" t="s">
        <v>118</v>
      </c>
      <c r="D45" s="109" t="s">
        <v>118</v>
      </c>
      <c r="E45" s="109" t="s">
        <v>118</v>
      </c>
      <c r="F45" s="109">
        <v>57.566125160679398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9"/>
      <c r="S45" s="19"/>
      <c r="T45" s="5"/>
      <c r="U45" s="5"/>
      <c r="V45" s="5"/>
      <c r="W45" s="501"/>
      <c r="X45" s="5"/>
      <c r="Y45" s="5"/>
      <c r="Z45" s="5"/>
      <c r="AA45" s="497"/>
      <c r="AB45" s="5"/>
      <c r="AC45" s="5"/>
      <c r="AD45" s="5"/>
      <c r="AE45" s="5"/>
      <c r="AF45" s="19"/>
      <c r="AG45" s="19"/>
      <c r="AH45" s="19"/>
      <c r="AI45" s="19"/>
      <c r="AJ45" s="19"/>
      <c r="AK45" s="507"/>
      <c r="AL45" s="19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7" ht="15" hidden="1" customHeight="1" x14ac:dyDescent="0.2">
      <c r="A46" s="83" t="s">
        <v>89</v>
      </c>
      <c r="B46" s="123">
        <v>88.583332061767578</v>
      </c>
      <c r="C46" s="123">
        <v>84.387950897216797</v>
      </c>
      <c r="D46" s="123">
        <v>33</v>
      </c>
      <c r="E46" s="123">
        <v>33</v>
      </c>
      <c r="F46" s="104">
        <v>33</v>
      </c>
      <c r="G46" s="123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9"/>
      <c r="S46" s="19"/>
      <c r="T46" s="5"/>
      <c r="U46" s="5"/>
      <c r="V46" s="5"/>
      <c r="W46" s="501"/>
      <c r="X46" s="5"/>
      <c r="Y46" s="5"/>
      <c r="Z46" s="5"/>
      <c r="AA46" s="497"/>
      <c r="AB46" s="5"/>
      <c r="AC46" s="5"/>
      <c r="AD46" s="5"/>
      <c r="AE46" s="5"/>
      <c r="AF46" s="19"/>
      <c r="AG46" s="19"/>
      <c r="AH46" s="19"/>
      <c r="AI46" s="19"/>
      <c r="AJ46" s="19"/>
      <c r="AK46" s="507"/>
      <c r="AL46" s="19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7" ht="15" hidden="1" customHeight="1" x14ac:dyDescent="0.2">
      <c r="A47" s="82" t="s">
        <v>91</v>
      </c>
      <c r="B47" s="123">
        <v>941.42532926797867</v>
      </c>
      <c r="C47" s="123">
        <v>975.29154932498932</v>
      </c>
      <c r="D47" s="123">
        <v>990.42419000000029</v>
      </c>
      <c r="E47" s="123">
        <v>975.47181247200024</v>
      </c>
      <c r="F47" s="123">
        <v>947.42803593903204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1:57" ht="15" hidden="1" customHeight="1" x14ac:dyDescent="0.2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24" ht="15" customHeight="1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1:24" s="6" customFormat="1" ht="15" customHeight="1" x14ac:dyDescent="0.2">
      <c r="A50" s="287" t="s">
        <v>156</v>
      </c>
      <c r="B50" s="390" t="s">
        <v>158</v>
      </c>
      <c r="C50" s="390" t="s">
        <v>87</v>
      </c>
      <c r="D50" s="390" t="s">
        <v>160</v>
      </c>
      <c r="E50" s="390" t="s">
        <v>161</v>
      </c>
      <c r="F50" s="390" t="s">
        <v>117</v>
      </c>
      <c r="G50" s="390" t="s">
        <v>162</v>
      </c>
      <c r="H50" s="390" t="s">
        <v>167</v>
      </c>
      <c r="I50" s="379" t="s">
        <v>204</v>
      </c>
      <c r="J50" s="379" t="s">
        <v>206</v>
      </c>
      <c r="K50" s="100"/>
    </row>
    <row r="51" spans="1:24" s="6" customFormat="1" ht="15" customHeight="1" x14ac:dyDescent="0.2">
      <c r="A51" s="287">
        <v>2009</v>
      </c>
      <c r="B51" s="233">
        <v>54105.203939999999</v>
      </c>
      <c r="C51" s="233">
        <v>35972.951919999992</v>
      </c>
      <c r="D51" s="233"/>
      <c r="E51" s="233">
        <v>1989.0403499999998</v>
      </c>
      <c r="F51" s="233"/>
      <c r="G51" s="233">
        <v>7070.1604499999994</v>
      </c>
      <c r="H51" s="233">
        <v>9073.0512200000012</v>
      </c>
      <c r="I51" s="100"/>
      <c r="J51" s="100"/>
      <c r="K51" s="100"/>
    </row>
    <row r="52" spans="1:24" s="6" customFormat="1" ht="15" customHeight="1" x14ac:dyDescent="0.2">
      <c r="A52" s="287">
        <v>2010</v>
      </c>
      <c r="B52" s="233">
        <v>53001.386136033572</v>
      </c>
      <c r="C52" s="233">
        <v>37304.661066047847</v>
      </c>
      <c r="D52" s="233"/>
      <c r="E52" s="233">
        <v>2329.1532528260723</v>
      </c>
      <c r="F52" s="233"/>
      <c r="G52" s="233">
        <v>4380.5898358821869</v>
      </c>
      <c r="H52" s="233">
        <v>8986.9819812774658</v>
      </c>
      <c r="I52" s="100"/>
      <c r="J52" s="100"/>
      <c r="K52" s="100"/>
    </row>
    <row r="53" spans="1:24" s="6" customFormat="1" ht="15" customHeight="1" x14ac:dyDescent="0.2">
      <c r="A53" s="287">
        <v>2011</v>
      </c>
      <c r="B53" s="233">
        <v>53156.957029861762</v>
      </c>
      <c r="C53" s="233">
        <v>37410.34864898026</v>
      </c>
      <c r="D53" s="233"/>
      <c r="E53" s="233">
        <v>2384.2074500000003</v>
      </c>
      <c r="F53" s="233"/>
      <c r="G53" s="233">
        <v>4308.9382996559143</v>
      </c>
      <c r="H53" s="233">
        <v>9053.4626312255859</v>
      </c>
      <c r="I53" s="100"/>
      <c r="J53" s="100"/>
      <c r="K53" s="100"/>
    </row>
    <row r="54" spans="1:24" s="6" customFormat="1" ht="15" customHeight="1" x14ac:dyDescent="0.2">
      <c r="A54" s="287">
        <v>2012</v>
      </c>
      <c r="B54" s="233">
        <v>53856.223489999989</v>
      </c>
      <c r="C54" s="233">
        <v>35537.000929999995</v>
      </c>
      <c r="D54" s="233"/>
      <c r="E54" s="233">
        <v>2353.3434000000002</v>
      </c>
      <c r="F54" s="233"/>
      <c r="G54" s="233">
        <v>1815</v>
      </c>
      <c r="H54" s="233">
        <v>14150.879159999999</v>
      </c>
      <c r="I54" s="100"/>
      <c r="J54" s="100"/>
      <c r="K54" s="100"/>
    </row>
    <row r="55" spans="1:24" s="6" customFormat="1" ht="15" customHeight="1" x14ac:dyDescent="0.2">
      <c r="A55" s="287">
        <v>2013</v>
      </c>
      <c r="B55" s="233">
        <v>53172.282579923012</v>
      </c>
      <c r="C55" s="233">
        <v>35459.543581875012</v>
      </c>
      <c r="D55" s="233"/>
      <c r="E55" s="233">
        <v>2348.7389980480002</v>
      </c>
      <c r="F55" s="233"/>
      <c r="G55" s="233">
        <v>1815</v>
      </c>
      <c r="H55" s="233">
        <v>13549</v>
      </c>
      <c r="I55" s="100"/>
      <c r="J55" s="100"/>
      <c r="K55" s="100"/>
    </row>
    <row r="56" spans="1:24" s="6" customFormat="1" ht="15" customHeight="1" x14ac:dyDescent="0.2">
      <c r="A56" s="287">
        <v>2014</v>
      </c>
      <c r="B56" s="233">
        <v>52208.585012196236</v>
      </c>
      <c r="C56" s="233">
        <v>32341.96155505655</v>
      </c>
      <c r="D56" s="233">
        <v>8449.6234571396835</v>
      </c>
      <c r="E56" s="233"/>
      <c r="F56" s="233">
        <v>6315</v>
      </c>
      <c r="G56" s="233">
        <v>1848</v>
      </c>
      <c r="H56" s="233">
        <v>3254</v>
      </c>
      <c r="I56" s="100"/>
      <c r="J56" s="100"/>
      <c r="K56" s="100"/>
    </row>
    <row r="57" spans="1:24" ht="15" customHeight="1" x14ac:dyDescent="0.2">
      <c r="A57" s="287">
        <v>2015</v>
      </c>
      <c r="B57" s="233">
        <v>35373.750036531332</v>
      </c>
      <c r="C57" s="117">
        <v>20491.38876279633</v>
      </c>
      <c r="D57" s="117">
        <v>5315.3612737350031</v>
      </c>
      <c r="E57" s="90"/>
      <c r="F57" s="90"/>
      <c r="G57" s="117"/>
      <c r="H57" s="173"/>
      <c r="I57" s="117">
        <v>962</v>
      </c>
      <c r="J57" s="117">
        <v>8605</v>
      </c>
      <c r="K57" s="149"/>
      <c r="L57" s="149"/>
      <c r="M57" s="138"/>
      <c r="N57" s="138"/>
      <c r="O57" s="138"/>
      <c r="P57" s="138"/>
      <c r="Q57" s="138"/>
      <c r="R57" s="138"/>
      <c r="S57" s="138"/>
      <c r="T57" s="138"/>
      <c r="U57" s="138"/>
      <c r="V57" s="172"/>
      <c r="W57" s="138"/>
      <c r="X57" s="138"/>
    </row>
    <row r="58" spans="1:24" ht="15" customHeight="1" x14ac:dyDescent="0.2">
      <c r="A58" s="91"/>
      <c r="B58" s="138"/>
      <c r="C58" s="138"/>
      <c r="D58" s="149"/>
      <c r="E58" s="149"/>
      <c r="F58" s="171"/>
      <c r="G58" s="138"/>
      <c r="H58" s="149"/>
      <c r="I58" s="138"/>
      <c r="J58" s="149"/>
      <c r="K58" s="149"/>
      <c r="L58" s="149"/>
      <c r="M58" s="138"/>
      <c r="N58" s="138"/>
      <c r="O58" s="138"/>
      <c r="P58" s="138"/>
      <c r="Q58" s="138"/>
      <c r="R58" s="138"/>
      <c r="S58" s="138"/>
      <c r="T58" s="138"/>
      <c r="U58" s="138"/>
      <c r="V58" s="172"/>
      <c r="W58" s="138"/>
      <c r="X58" s="138"/>
    </row>
    <row r="59" spans="1:24" ht="15" customHeight="1" x14ac:dyDescent="0.2">
      <c r="A59" s="91"/>
      <c r="B59" s="138"/>
      <c r="C59" s="138"/>
      <c r="D59" s="149"/>
      <c r="E59" s="149"/>
      <c r="F59" s="171"/>
      <c r="G59" s="138"/>
      <c r="H59" s="149"/>
      <c r="I59" s="138"/>
      <c r="J59" s="149"/>
      <c r="K59" s="149"/>
      <c r="L59" s="149"/>
      <c r="M59" s="138"/>
      <c r="N59" s="138"/>
      <c r="O59" s="171"/>
      <c r="P59" s="138"/>
      <c r="Q59" s="171"/>
      <c r="R59" s="171"/>
      <c r="S59" s="171"/>
      <c r="T59" s="171"/>
      <c r="U59" s="171"/>
      <c r="V59" s="172"/>
      <c r="W59" s="138"/>
      <c r="X59" s="138"/>
    </row>
    <row r="60" spans="1:24" ht="15" customHeight="1" x14ac:dyDescent="0.2">
      <c r="A60" s="91"/>
      <c r="B60" s="138"/>
      <c r="C60" s="138"/>
      <c r="D60" s="149"/>
      <c r="E60" s="149"/>
      <c r="F60" s="171"/>
      <c r="G60" s="138"/>
      <c r="H60" s="149"/>
      <c r="I60" s="138"/>
      <c r="J60" s="149"/>
      <c r="K60" s="149"/>
      <c r="L60" s="171"/>
      <c r="M60" s="138"/>
      <c r="N60" s="138"/>
      <c r="O60" s="171"/>
      <c r="P60" s="138"/>
      <c r="Q60" s="171"/>
      <c r="R60" s="171"/>
      <c r="S60" s="171"/>
      <c r="T60" s="171"/>
      <c r="U60" s="171"/>
      <c r="V60" s="172"/>
      <c r="W60" s="138"/>
      <c r="X60" s="138"/>
    </row>
    <row r="61" spans="1:24" ht="15" customHeight="1" x14ac:dyDescent="0.2">
      <c r="A61" s="91"/>
      <c r="B61" s="138"/>
      <c r="C61" s="138"/>
      <c r="D61" s="138"/>
      <c r="E61" s="138"/>
      <c r="F61" s="171"/>
      <c r="G61" s="138"/>
      <c r="H61" s="138"/>
      <c r="I61" s="138"/>
      <c r="J61" s="173"/>
      <c r="K61" s="173"/>
      <c r="L61" s="171"/>
      <c r="M61" s="138"/>
      <c r="N61" s="138"/>
      <c r="O61" s="171"/>
      <c r="P61" s="138"/>
      <c r="Q61" s="171"/>
      <c r="R61" s="171"/>
      <c r="S61" s="171"/>
      <c r="T61" s="171"/>
      <c r="U61" s="171"/>
      <c r="V61" s="172"/>
      <c r="W61" s="138"/>
      <c r="X61" s="138"/>
    </row>
    <row r="62" spans="1:24" ht="15" customHeight="1" x14ac:dyDescent="0.2">
      <c r="A62" s="91"/>
      <c r="B62" s="138"/>
      <c r="C62" s="138"/>
      <c r="D62" s="138"/>
      <c r="E62" s="138"/>
      <c r="F62" s="171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71"/>
      <c r="W62" s="138"/>
      <c r="X62" s="138"/>
    </row>
    <row r="63" spans="1:24" ht="15" customHeight="1" x14ac:dyDescent="0.2">
      <c r="A63" s="10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24" ht="15" customHeight="1" x14ac:dyDescent="0.2">
      <c r="B64" s="5"/>
    </row>
    <row r="65" spans="2:2" ht="15" customHeight="1" x14ac:dyDescent="0.2">
      <c r="B65" s="5"/>
    </row>
    <row r="66" spans="2:2" ht="15" customHeight="1" x14ac:dyDescent="0.2">
      <c r="B6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X97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5" customHeight="1" x14ac:dyDescent="0.2"/>
  <cols>
    <col min="1" max="1" width="36.5" style="90" customWidth="1"/>
    <col min="2" max="3" width="16.75" style="188" customWidth="1"/>
    <col min="4" max="4" width="16.75" style="207" customWidth="1"/>
    <col min="5" max="6" width="16.75" style="188" customWidth="1"/>
    <col min="7" max="7" width="16.75" style="207" customWidth="1"/>
    <col min="8" max="9" width="16.75" style="188" customWidth="1"/>
    <col min="10" max="10" width="16.75" style="207" customWidth="1"/>
    <col min="11" max="12" width="16.75" style="188" customWidth="1"/>
    <col min="13" max="13" width="16.75" style="207" customWidth="1"/>
    <col min="14" max="14" width="16.75" style="188" customWidth="1"/>
    <col min="15" max="15" width="30.75" style="188" customWidth="1"/>
    <col min="16" max="16" width="16.75" style="207" customWidth="1"/>
    <col min="17" max="17" width="16.75" style="188" customWidth="1"/>
    <col min="18" max="18" width="9" style="188" customWidth="1"/>
    <col min="19" max="19" width="9" style="207" customWidth="1"/>
    <col min="20" max="22" width="9" style="178" customWidth="1"/>
    <col min="23" max="23" width="8.875" style="178" customWidth="1"/>
    <col min="24" max="24" width="9" style="178" customWidth="1"/>
    <col min="25" max="25" width="9" style="178"/>
    <col min="26" max="26" width="9" style="188"/>
    <col min="27" max="31" width="9" style="178"/>
    <col min="32" max="43" width="9" style="188"/>
    <col min="44" max="44" width="9" style="178"/>
    <col min="45" max="51" width="9" style="188"/>
    <col min="52" max="60" width="9" style="178"/>
    <col min="61" max="64" width="9" style="188"/>
    <col min="65" max="16384" width="9" style="178"/>
  </cols>
  <sheetData>
    <row r="1" spans="1:76" s="192" customFormat="1" ht="45" customHeight="1" x14ac:dyDescent="0.3">
      <c r="A1" s="218"/>
      <c r="B1" s="216" t="s">
        <v>27</v>
      </c>
      <c r="C1" s="216" t="s">
        <v>28</v>
      </c>
      <c r="D1" s="216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125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I1" s="108"/>
      <c r="BJ1" s="108"/>
      <c r="BK1" s="108"/>
      <c r="BL1" s="108"/>
      <c r="BN1" s="215"/>
      <c r="BO1" s="215"/>
      <c r="BP1" s="215"/>
      <c r="BQ1" s="215"/>
      <c r="BR1" s="215"/>
      <c r="BS1" s="215"/>
      <c r="BT1" s="215"/>
      <c r="BU1" s="215"/>
      <c r="BV1" s="215"/>
      <c r="BW1" s="215"/>
    </row>
    <row r="2" spans="1:76" ht="15" customHeight="1" x14ac:dyDescent="0.2">
      <c r="A2" s="91" t="s">
        <v>18</v>
      </c>
      <c r="B2" s="174">
        <v>9799</v>
      </c>
      <c r="C2" s="174">
        <v>38432</v>
      </c>
      <c r="D2" s="174">
        <v>75043</v>
      </c>
      <c r="E2" s="174">
        <v>23947</v>
      </c>
      <c r="F2" s="174">
        <v>10177</v>
      </c>
      <c r="G2" s="174">
        <v>2280</v>
      </c>
      <c r="H2" s="174">
        <v>24858</v>
      </c>
      <c r="I2" s="174">
        <v>4134</v>
      </c>
      <c r="J2" s="174">
        <v>5840</v>
      </c>
      <c r="K2" s="174">
        <v>3482</v>
      </c>
      <c r="L2" s="174">
        <v>4396</v>
      </c>
      <c r="M2" s="174">
        <v>50231</v>
      </c>
      <c r="N2" s="174">
        <v>558</v>
      </c>
      <c r="O2" s="174">
        <v>0</v>
      </c>
      <c r="P2" s="174">
        <v>121885</v>
      </c>
      <c r="Q2" s="174">
        <v>11523</v>
      </c>
      <c r="R2" s="117"/>
      <c r="S2" s="117"/>
      <c r="T2" s="117"/>
      <c r="U2" s="177"/>
      <c r="V2" s="76"/>
      <c r="W2" s="76"/>
      <c r="X2" s="76"/>
      <c r="Y2" s="76"/>
      <c r="Z2" s="76"/>
      <c r="AA2" s="76"/>
      <c r="AB2" s="76"/>
      <c r="AC2" s="76"/>
      <c r="AD2" s="76"/>
      <c r="AE2" s="76"/>
      <c r="AS2" s="19"/>
      <c r="AT2" s="19"/>
      <c r="AU2" s="19"/>
      <c r="AV2" s="19"/>
      <c r="AW2" s="19"/>
      <c r="AX2" s="19"/>
      <c r="AY2" s="19"/>
      <c r="AZ2" s="5"/>
      <c r="BA2" s="19"/>
      <c r="BB2" s="19"/>
      <c r="BC2" s="19"/>
      <c r="BD2" s="19"/>
      <c r="BE2" s="19"/>
      <c r="BF2" s="19"/>
      <c r="BG2" s="19"/>
      <c r="BI2" s="19"/>
      <c r="BJ2" s="19"/>
      <c r="BK2" s="19"/>
      <c r="BL2" s="19"/>
    </row>
    <row r="3" spans="1:76" ht="15" customHeight="1" x14ac:dyDescent="0.2">
      <c r="A3" s="91" t="s">
        <v>19</v>
      </c>
      <c r="B3" s="174">
        <v>9694</v>
      </c>
      <c r="C3" s="174">
        <v>37963</v>
      </c>
      <c r="D3" s="174">
        <v>76521</v>
      </c>
      <c r="E3" s="174">
        <v>23742</v>
      </c>
      <c r="F3" s="174">
        <v>10230</v>
      </c>
      <c r="G3" s="174">
        <v>2442</v>
      </c>
      <c r="H3" s="174">
        <v>26164</v>
      </c>
      <c r="I3" s="174">
        <v>4144</v>
      </c>
      <c r="J3" s="174">
        <v>5584</v>
      </c>
      <c r="K3" s="174">
        <v>3385</v>
      </c>
      <c r="L3" s="174">
        <v>4522</v>
      </c>
      <c r="M3" s="174">
        <v>50531</v>
      </c>
      <c r="N3" s="174">
        <v>615</v>
      </c>
      <c r="O3" s="174">
        <v>0</v>
      </c>
      <c r="P3" s="174">
        <v>131336</v>
      </c>
      <c r="Q3" s="174">
        <v>11695</v>
      </c>
      <c r="R3" s="75"/>
      <c r="S3" s="75"/>
      <c r="T3" s="117"/>
      <c r="U3" s="75"/>
      <c r="V3" s="75"/>
      <c r="W3" s="76"/>
      <c r="X3" s="76"/>
      <c r="Y3" s="76"/>
      <c r="Z3" s="118"/>
      <c r="AA3" s="76"/>
      <c r="AB3" s="76"/>
      <c r="AC3" s="76"/>
      <c r="AD3" s="76"/>
      <c r="AE3" s="76"/>
      <c r="AS3" s="19"/>
      <c r="AT3" s="19"/>
      <c r="AU3" s="19"/>
      <c r="AV3" s="19"/>
      <c r="AW3" s="19"/>
      <c r="AX3" s="19"/>
      <c r="AY3" s="19"/>
      <c r="AZ3" s="5"/>
      <c r="BA3" s="19"/>
      <c r="BB3" s="19"/>
      <c r="BC3" s="19"/>
      <c r="BD3" s="19"/>
      <c r="BE3" s="19"/>
      <c r="BF3" s="19"/>
      <c r="BG3" s="19"/>
      <c r="BI3" s="19"/>
      <c r="BJ3" s="19"/>
      <c r="BK3" s="19"/>
      <c r="BL3" s="19"/>
    </row>
    <row r="4" spans="1:76" ht="15" customHeight="1" x14ac:dyDescent="0.2">
      <c r="A4" s="91" t="s">
        <v>20</v>
      </c>
      <c r="B4" s="174">
        <v>9875</v>
      </c>
      <c r="C4" s="174">
        <v>39013</v>
      </c>
      <c r="D4" s="174">
        <v>78203</v>
      </c>
      <c r="E4" s="174">
        <v>23394</v>
      </c>
      <c r="F4" s="174">
        <v>10364</v>
      </c>
      <c r="G4" s="174">
        <v>2578</v>
      </c>
      <c r="H4" s="174">
        <v>27291</v>
      </c>
      <c r="I4" s="174">
        <v>4133</v>
      </c>
      <c r="J4" s="174">
        <v>5301</v>
      </c>
      <c r="K4" s="174">
        <v>3303</v>
      </c>
      <c r="L4" s="174">
        <v>4643</v>
      </c>
      <c r="M4" s="174">
        <v>51418</v>
      </c>
      <c r="N4" s="174">
        <v>508</v>
      </c>
      <c r="O4" s="174">
        <v>0</v>
      </c>
      <c r="P4" s="174">
        <v>138736</v>
      </c>
      <c r="Q4" s="174">
        <v>11761</v>
      </c>
      <c r="R4" s="75"/>
      <c r="S4" s="75"/>
      <c r="T4" s="117"/>
      <c r="U4" s="75"/>
      <c r="V4" s="75"/>
      <c r="W4" s="76"/>
      <c r="X4" s="76"/>
      <c r="Y4" s="76"/>
      <c r="Z4" s="118"/>
      <c r="AA4" s="76"/>
      <c r="AB4" s="76"/>
      <c r="AC4" s="76"/>
      <c r="AD4" s="76"/>
      <c r="AE4" s="76"/>
      <c r="AS4" s="19"/>
      <c r="AT4" s="19"/>
      <c r="AU4" s="19"/>
      <c r="AV4" s="19"/>
      <c r="AW4" s="19"/>
      <c r="AX4" s="19"/>
      <c r="AY4" s="19"/>
      <c r="AZ4" s="5"/>
      <c r="BA4" s="19"/>
      <c r="BB4" s="19"/>
      <c r="BC4" s="19"/>
      <c r="BD4" s="19"/>
      <c r="BE4" s="19"/>
      <c r="BF4" s="19"/>
      <c r="BG4" s="19"/>
      <c r="BI4" s="19"/>
      <c r="BJ4" s="19"/>
      <c r="BK4" s="19"/>
      <c r="BL4" s="19"/>
    </row>
    <row r="5" spans="1:76" ht="15" customHeight="1" x14ac:dyDescent="0.2">
      <c r="A5" s="91" t="s">
        <v>21</v>
      </c>
      <c r="B5" s="174">
        <v>10030</v>
      </c>
      <c r="C5" s="174">
        <v>39497</v>
      </c>
      <c r="D5" s="174">
        <v>79982</v>
      </c>
      <c r="E5" s="174">
        <v>23181</v>
      </c>
      <c r="F5" s="174">
        <v>10443</v>
      </c>
      <c r="G5" s="174">
        <v>2846</v>
      </c>
      <c r="H5" s="174">
        <v>28465</v>
      </c>
      <c r="I5" s="174">
        <v>4101</v>
      </c>
      <c r="J5" s="174">
        <v>5251</v>
      </c>
      <c r="K5" s="174">
        <v>3317</v>
      </c>
      <c r="L5" s="174">
        <v>4846</v>
      </c>
      <c r="M5" s="174">
        <v>53678</v>
      </c>
      <c r="N5" s="174">
        <v>629</v>
      </c>
      <c r="O5" s="174">
        <v>0</v>
      </c>
      <c r="P5" s="174">
        <v>141049</v>
      </c>
      <c r="Q5" s="174">
        <v>11878</v>
      </c>
      <c r="R5" s="75"/>
      <c r="S5" s="75"/>
      <c r="T5" s="117"/>
      <c r="U5" s="75"/>
      <c r="V5" s="75"/>
      <c r="W5" s="76"/>
      <c r="X5" s="76"/>
      <c r="Y5" s="76"/>
      <c r="Z5" s="118"/>
      <c r="AA5" s="76"/>
      <c r="AB5" s="76"/>
      <c r="AC5" s="76"/>
      <c r="AD5" s="76"/>
      <c r="AE5" s="76"/>
      <c r="AS5" s="19"/>
      <c r="AT5" s="19"/>
      <c r="AU5" s="19"/>
      <c r="AV5" s="19"/>
      <c r="AW5" s="19"/>
      <c r="AX5" s="19"/>
      <c r="AY5" s="19"/>
      <c r="AZ5" s="5"/>
      <c r="BA5" s="19"/>
      <c r="BB5" s="19"/>
      <c r="BC5" s="19"/>
      <c r="BD5" s="19"/>
      <c r="BE5" s="19"/>
      <c r="BF5" s="19"/>
      <c r="BG5" s="19"/>
      <c r="BI5" s="19"/>
      <c r="BJ5" s="19"/>
      <c r="BK5" s="19"/>
      <c r="BL5" s="19"/>
    </row>
    <row r="6" spans="1:76" ht="15" customHeight="1" x14ac:dyDescent="0.2">
      <c r="A6" s="91" t="s">
        <v>22</v>
      </c>
      <c r="B6" s="174">
        <v>10109</v>
      </c>
      <c r="C6" s="174">
        <v>39724</v>
      </c>
      <c r="D6" s="174">
        <v>81003</v>
      </c>
      <c r="E6" s="174">
        <v>22847</v>
      </c>
      <c r="F6" s="174">
        <v>10923</v>
      </c>
      <c r="G6" s="174">
        <v>2966</v>
      </c>
      <c r="H6" s="174">
        <v>29710</v>
      </c>
      <c r="I6" s="174">
        <v>4132</v>
      </c>
      <c r="J6" s="174">
        <v>5280</v>
      </c>
      <c r="K6" s="174">
        <v>3314</v>
      </c>
      <c r="L6" s="174">
        <v>5030</v>
      </c>
      <c r="M6" s="174">
        <v>55391</v>
      </c>
      <c r="N6" s="174">
        <v>703</v>
      </c>
      <c r="O6" s="174">
        <v>0</v>
      </c>
      <c r="P6" s="174">
        <v>142789</v>
      </c>
      <c r="Q6" s="174">
        <v>12101</v>
      </c>
      <c r="R6" s="75"/>
      <c r="S6" s="75"/>
      <c r="T6" s="117"/>
      <c r="U6" s="75"/>
      <c r="V6" s="75"/>
      <c r="W6" s="76"/>
      <c r="X6" s="76"/>
      <c r="Y6" s="76"/>
      <c r="Z6" s="118"/>
      <c r="AA6" s="76"/>
      <c r="AB6" s="76"/>
      <c r="AC6" s="76"/>
      <c r="AD6" s="76"/>
      <c r="AE6" s="76"/>
      <c r="AS6" s="19"/>
      <c r="AT6" s="19"/>
      <c r="AU6" s="19"/>
      <c r="AV6" s="19"/>
      <c r="AW6" s="19"/>
      <c r="AX6" s="19"/>
      <c r="AY6" s="19"/>
      <c r="AZ6" s="5"/>
      <c r="BA6" s="19"/>
      <c r="BB6" s="19"/>
      <c r="BC6" s="19"/>
      <c r="BD6" s="19"/>
      <c r="BE6" s="19"/>
      <c r="BF6" s="19"/>
      <c r="BG6" s="19"/>
      <c r="BI6" s="19"/>
      <c r="BJ6" s="19"/>
      <c r="BK6" s="19"/>
      <c r="BL6" s="19"/>
    </row>
    <row r="7" spans="1:76" ht="15" customHeight="1" x14ac:dyDescent="0.2">
      <c r="A7" s="91" t="s">
        <v>23</v>
      </c>
      <c r="B7" s="174">
        <v>10505</v>
      </c>
      <c r="C7" s="174">
        <v>40073</v>
      </c>
      <c r="D7" s="174">
        <v>82002</v>
      </c>
      <c r="E7" s="174">
        <v>22583</v>
      </c>
      <c r="F7" s="174">
        <v>11282</v>
      </c>
      <c r="G7" s="174">
        <v>3041</v>
      </c>
      <c r="H7" s="174">
        <v>30685</v>
      </c>
      <c r="I7" s="174">
        <v>4172</v>
      </c>
      <c r="J7" s="174">
        <v>5317</v>
      </c>
      <c r="K7" s="174">
        <v>3379</v>
      </c>
      <c r="L7" s="174">
        <v>5192</v>
      </c>
      <c r="M7" s="174">
        <v>55376</v>
      </c>
      <c r="N7" s="174">
        <v>721</v>
      </c>
      <c r="O7" s="174">
        <v>0</v>
      </c>
      <c r="P7" s="174">
        <v>144412</v>
      </c>
      <c r="Q7" s="174">
        <v>12265</v>
      </c>
      <c r="R7" s="75"/>
      <c r="S7" s="75"/>
      <c r="T7" s="117"/>
      <c r="U7" s="75"/>
      <c r="V7" s="75"/>
      <c r="W7" s="76"/>
      <c r="X7" s="76"/>
      <c r="Y7" s="76"/>
      <c r="Z7" s="118"/>
      <c r="AA7" s="76"/>
      <c r="AB7" s="76"/>
      <c r="AC7" s="76"/>
      <c r="AD7" s="76"/>
      <c r="AE7" s="76"/>
      <c r="BA7" s="188"/>
      <c r="BB7" s="188"/>
      <c r="BC7" s="188"/>
      <c r="BD7" s="188"/>
      <c r="BE7" s="188"/>
      <c r="BF7" s="188"/>
      <c r="BG7" s="188"/>
      <c r="BI7" s="19"/>
      <c r="BJ7" s="19"/>
      <c r="BK7" s="19"/>
      <c r="BL7" s="19"/>
    </row>
    <row r="8" spans="1:76" ht="15" customHeight="1" x14ac:dyDescent="0.2">
      <c r="A8" s="91" t="s">
        <v>24</v>
      </c>
      <c r="B8" s="174">
        <v>10665</v>
      </c>
      <c r="C8" s="174">
        <v>40139</v>
      </c>
      <c r="D8" s="174">
        <v>82443</v>
      </c>
      <c r="E8" s="174">
        <v>22225</v>
      </c>
      <c r="F8" s="174">
        <v>11327</v>
      </c>
      <c r="G8" s="174">
        <v>3041</v>
      </c>
      <c r="H8" s="174">
        <v>31659</v>
      </c>
      <c r="I8" s="174">
        <v>4176</v>
      </c>
      <c r="J8" s="174">
        <v>5345</v>
      </c>
      <c r="K8" s="174">
        <v>3402</v>
      </c>
      <c r="L8" s="174">
        <v>5342</v>
      </c>
      <c r="M8" s="174">
        <v>54068</v>
      </c>
      <c r="N8" s="174">
        <v>842</v>
      </c>
      <c r="O8" s="174">
        <v>456353</v>
      </c>
      <c r="P8" s="174">
        <v>146220</v>
      </c>
      <c r="Q8" s="174">
        <v>11882</v>
      </c>
      <c r="R8" s="75"/>
      <c r="S8" s="75"/>
      <c r="T8" s="117"/>
      <c r="U8" s="75"/>
      <c r="V8" s="75"/>
      <c r="W8" s="76"/>
      <c r="X8" s="76"/>
      <c r="Y8" s="76"/>
      <c r="Z8" s="118"/>
      <c r="AA8" s="76"/>
      <c r="AB8" s="76"/>
      <c r="AC8" s="76"/>
      <c r="AD8" s="76"/>
      <c r="AE8" s="76"/>
      <c r="BA8" s="188"/>
      <c r="BB8" s="188"/>
      <c r="BC8" s="188"/>
      <c r="BD8" s="188"/>
      <c r="BE8" s="188"/>
      <c r="BF8" s="188"/>
      <c r="BG8" s="188"/>
      <c r="BI8" s="19"/>
      <c r="BJ8" s="19"/>
      <c r="BK8" s="19"/>
      <c r="BL8" s="19"/>
    </row>
    <row r="9" spans="1:76" ht="15" customHeight="1" x14ac:dyDescent="0.2">
      <c r="A9" s="91" t="s">
        <v>17</v>
      </c>
      <c r="B9" s="174">
        <v>10925</v>
      </c>
      <c r="C9" s="174">
        <v>40260</v>
      </c>
      <c r="D9" s="174">
        <v>82940</v>
      </c>
      <c r="E9" s="174">
        <v>21912</v>
      </c>
      <c r="F9" s="174">
        <v>11572</v>
      </c>
      <c r="G9" s="174">
        <v>3133</v>
      </c>
      <c r="H9" s="174">
        <v>32515</v>
      </c>
      <c r="I9" s="174">
        <v>4260</v>
      </c>
      <c r="J9" s="174">
        <v>5531</v>
      </c>
      <c r="K9" s="174">
        <v>1476</v>
      </c>
      <c r="L9" s="174">
        <v>5491</v>
      </c>
      <c r="M9" s="174">
        <v>53989</v>
      </c>
      <c r="N9" s="174">
        <v>971</v>
      </c>
      <c r="O9" s="174">
        <v>458148</v>
      </c>
      <c r="P9" s="174">
        <v>147521</v>
      </c>
      <c r="Q9" s="174">
        <v>12098</v>
      </c>
      <c r="R9" s="75"/>
      <c r="S9" s="75"/>
      <c r="T9" s="117"/>
      <c r="U9" s="75"/>
      <c r="V9" s="75"/>
      <c r="W9" s="76"/>
      <c r="X9" s="76"/>
      <c r="Y9" s="76"/>
      <c r="Z9" s="118"/>
      <c r="AA9" s="76"/>
      <c r="AB9" s="76"/>
      <c r="AC9" s="76"/>
      <c r="AD9" s="76"/>
      <c r="AE9" s="76"/>
      <c r="AF9" s="232"/>
      <c r="AG9" s="232"/>
      <c r="AH9" s="232"/>
      <c r="AI9" s="232"/>
      <c r="AK9" s="232"/>
      <c r="AL9" s="232"/>
      <c r="AM9" s="232"/>
      <c r="AN9" s="232"/>
      <c r="AO9" s="232"/>
      <c r="AP9" s="232"/>
      <c r="AQ9" s="232"/>
      <c r="BA9" s="188"/>
      <c r="BB9" s="188"/>
      <c r="BC9" s="188"/>
      <c r="BD9" s="188"/>
      <c r="BE9" s="188"/>
      <c r="BF9" s="188"/>
      <c r="BG9" s="188"/>
      <c r="BI9" s="226"/>
      <c r="BJ9" s="226"/>
      <c r="BK9" s="19"/>
      <c r="BL9" s="19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6"/>
    </row>
    <row r="10" spans="1:76" ht="15" customHeight="1" x14ac:dyDescent="0.25">
      <c r="A10" s="91" t="s">
        <v>185</v>
      </c>
      <c r="B10" s="383">
        <v>11206</v>
      </c>
      <c r="C10" s="383">
        <v>41101</v>
      </c>
      <c r="D10" s="383">
        <v>83062</v>
      </c>
      <c r="E10" s="383">
        <v>21532</v>
      </c>
      <c r="F10" s="383">
        <v>11674</v>
      </c>
      <c r="G10" s="383">
        <v>3305</v>
      </c>
      <c r="H10" s="383">
        <v>32965</v>
      </c>
      <c r="I10" s="383">
        <v>4244</v>
      </c>
      <c r="J10" s="384">
        <v>5576</v>
      </c>
      <c r="K10" s="384">
        <v>1740</v>
      </c>
      <c r="L10" s="383">
        <v>5614</v>
      </c>
      <c r="M10" s="384">
        <v>50040</v>
      </c>
      <c r="N10" s="383">
        <v>1147</v>
      </c>
      <c r="O10" s="392">
        <v>459228</v>
      </c>
      <c r="P10" s="392">
        <v>148824</v>
      </c>
      <c r="Q10" s="392">
        <v>12089</v>
      </c>
      <c r="R10" s="371"/>
      <c r="X10" s="371"/>
      <c r="Y10" s="371"/>
      <c r="Z10" s="371"/>
      <c r="AD10" s="76"/>
      <c r="AE10" s="76"/>
      <c r="AF10" s="232"/>
      <c r="AG10" s="232"/>
      <c r="AH10" s="232"/>
      <c r="AI10" s="232"/>
      <c r="AK10" s="232"/>
      <c r="AL10" s="232"/>
      <c r="AM10" s="232"/>
      <c r="AN10" s="232"/>
      <c r="AO10" s="232"/>
      <c r="AP10" s="232"/>
      <c r="AQ10" s="232"/>
      <c r="BA10" s="188"/>
      <c r="BB10" s="188"/>
      <c r="BC10" s="188"/>
      <c r="BD10" s="188"/>
      <c r="BE10" s="188"/>
      <c r="BF10" s="188"/>
      <c r="BG10" s="188"/>
      <c r="BI10" s="226"/>
      <c r="BJ10" s="226"/>
      <c r="BK10" s="19"/>
      <c r="BL10" s="19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6"/>
    </row>
    <row r="11" spans="1:76" ht="15" customHeight="1" x14ac:dyDescent="0.2">
      <c r="A11" s="103" t="s">
        <v>75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95"/>
      <c r="S11" s="209"/>
      <c r="T11" s="90"/>
      <c r="U11" s="90"/>
    </row>
    <row r="12" spans="1:76" ht="15" customHeight="1" x14ac:dyDescent="0.2">
      <c r="A12" s="91" t="s">
        <v>18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95"/>
      <c r="S12" s="209"/>
      <c r="T12" s="90"/>
      <c r="U12" s="90"/>
    </row>
    <row r="13" spans="1:76" ht="15" customHeight="1" x14ac:dyDescent="0.2">
      <c r="A13" s="91" t="s">
        <v>19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95"/>
      <c r="S13" s="209"/>
      <c r="T13" s="90"/>
      <c r="U13" s="90"/>
    </row>
    <row r="14" spans="1:76" ht="15" customHeight="1" x14ac:dyDescent="0.2">
      <c r="A14" s="91" t="s">
        <v>20</v>
      </c>
      <c r="B14" s="184">
        <v>77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95"/>
      <c r="S14" s="209"/>
      <c r="T14" s="90"/>
      <c r="U14" s="90"/>
    </row>
    <row r="15" spans="1:76" ht="15" customHeight="1" x14ac:dyDescent="0.2">
      <c r="A15" s="91" t="s">
        <v>21</v>
      </c>
      <c r="B15" s="184">
        <v>77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95"/>
      <c r="S15" s="209"/>
      <c r="T15" s="90"/>
      <c r="U15" s="90"/>
    </row>
    <row r="16" spans="1:76" ht="15" customHeight="1" x14ac:dyDescent="0.2">
      <c r="A16" s="91" t="s">
        <v>22</v>
      </c>
      <c r="B16" s="184">
        <v>77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95"/>
      <c r="S16" s="209"/>
      <c r="T16" s="90"/>
      <c r="U16" s="90"/>
    </row>
    <row r="17" spans="1:21" ht="15" customHeight="1" x14ac:dyDescent="0.2">
      <c r="A17" s="91" t="s">
        <v>23</v>
      </c>
      <c r="B17" s="184">
        <v>77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95"/>
      <c r="S17" s="209"/>
      <c r="T17" s="90"/>
      <c r="U17" s="90"/>
    </row>
    <row r="18" spans="1:21" ht="15" customHeight="1" x14ac:dyDescent="0.2">
      <c r="A18" s="91" t="s">
        <v>24</v>
      </c>
      <c r="B18" s="184">
        <v>77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95"/>
      <c r="S18" s="209"/>
      <c r="T18" s="90"/>
      <c r="U18" s="90"/>
    </row>
    <row r="19" spans="1:21" ht="15" customHeight="1" x14ac:dyDescent="0.2">
      <c r="A19" s="91" t="s">
        <v>17</v>
      </c>
      <c r="B19" s="195">
        <v>77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95"/>
      <c r="S19" s="209"/>
      <c r="T19" s="90"/>
      <c r="U19" s="90"/>
    </row>
    <row r="20" spans="1:21" ht="15" customHeight="1" x14ac:dyDescent="0.2">
      <c r="A20" s="91" t="s">
        <v>185</v>
      </c>
      <c r="B20" s="195">
        <v>75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95"/>
      <c r="S20" s="209"/>
      <c r="T20" s="90"/>
      <c r="U20" s="90"/>
    </row>
    <row r="21" spans="1:21" ht="15" customHeight="1" x14ac:dyDescent="0.2">
      <c r="A21" s="101" t="s">
        <v>77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95"/>
      <c r="S21" s="209"/>
      <c r="T21" s="90"/>
      <c r="U21" s="90"/>
    </row>
    <row r="22" spans="1:21" ht="15" customHeight="1" x14ac:dyDescent="0.2">
      <c r="A22" s="91" t="s">
        <v>20</v>
      </c>
      <c r="B22" s="174">
        <v>537903</v>
      </c>
      <c r="C22" s="184"/>
      <c r="D22" s="184"/>
      <c r="E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95"/>
      <c r="S22" s="209"/>
      <c r="T22" s="90"/>
      <c r="U22" s="90"/>
    </row>
    <row r="23" spans="1:21" ht="15" customHeight="1" x14ac:dyDescent="0.2">
      <c r="A23" s="91" t="s">
        <v>21</v>
      </c>
      <c r="B23" s="174">
        <v>539762</v>
      </c>
      <c r="C23" s="184"/>
      <c r="D23" s="184"/>
      <c r="E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95"/>
      <c r="S23" s="209"/>
      <c r="T23" s="90"/>
      <c r="U23" s="90"/>
    </row>
    <row r="24" spans="1:21" ht="15" customHeight="1" x14ac:dyDescent="0.2">
      <c r="A24" s="91" t="s">
        <v>22</v>
      </c>
      <c r="B24" s="174">
        <v>541356</v>
      </c>
      <c r="C24" s="184"/>
      <c r="D24" s="184"/>
      <c r="E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95"/>
      <c r="S24" s="209"/>
      <c r="T24" s="90"/>
      <c r="U24" s="90"/>
    </row>
    <row r="25" spans="1:21" ht="15" customHeight="1" x14ac:dyDescent="0.2">
      <c r="A25" s="91" t="s">
        <v>23</v>
      </c>
      <c r="B25" s="174">
        <v>543857</v>
      </c>
      <c r="C25" s="184"/>
      <c r="D25" s="184"/>
      <c r="E25" s="184"/>
      <c r="F25" s="380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95"/>
      <c r="S25" s="209"/>
      <c r="T25" s="90"/>
      <c r="U25" s="90"/>
    </row>
    <row r="26" spans="1:21" ht="15" customHeight="1" x14ac:dyDescent="0.2">
      <c r="A26" s="91" t="s">
        <v>24</v>
      </c>
      <c r="B26" s="174">
        <v>542858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95"/>
      <c r="S26" s="209"/>
      <c r="T26" s="90"/>
      <c r="U26" s="90"/>
    </row>
    <row r="27" spans="1:21" ht="15" customHeight="1" x14ac:dyDescent="0.2">
      <c r="A27" s="91" t="s">
        <v>17</v>
      </c>
      <c r="B27" s="174">
        <v>546018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95"/>
      <c r="S27" s="209"/>
      <c r="T27" s="90"/>
      <c r="U27" s="90"/>
    </row>
    <row r="28" spans="1:21" ht="15" customHeight="1" x14ac:dyDescent="0.2">
      <c r="A28" s="91" t="s">
        <v>185</v>
      </c>
      <c r="B28" s="385">
        <v>547563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95"/>
      <c r="S28" s="209"/>
      <c r="T28" s="90"/>
      <c r="U28" s="90"/>
    </row>
    <row r="29" spans="1:21" ht="15" customHeight="1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185">
        <v>2015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95"/>
      <c r="S29" s="209"/>
      <c r="T29" s="90"/>
      <c r="U29" s="90"/>
    </row>
    <row r="30" spans="1:21" ht="15" customHeight="1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184">
        <v>389</v>
      </c>
      <c r="I30" s="184"/>
      <c r="J30" s="184"/>
      <c r="K30" s="184"/>
      <c r="L30" s="184"/>
      <c r="M30" s="184"/>
      <c r="N30" s="184"/>
      <c r="O30" s="184"/>
      <c r="P30" s="184"/>
      <c r="Q30" s="184"/>
      <c r="R30" s="95"/>
      <c r="S30" s="209"/>
      <c r="T30" s="90"/>
      <c r="U30" s="90"/>
    </row>
    <row r="31" spans="1:21" ht="15" customHeight="1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95"/>
      <c r="S31" s="209"/>
      <c r="T31" s="90"/>
      <c r="U31" s="90"/>
    </row>
    <row r="32" spans="1:21" ht="15" customHeight="1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95"/>
      <c r="S32" s="209"/>
      <c r="T32" s="90"/>
      <c r="U32" s="90"/>
    </row>
    <row r="33" spans="1:21" ht="15" customHeight="1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184">
        <v>102</v>
      </c>
      <c r="I33" s="184"/>
      <c r="J33" s="184"/>
      <c r="K33" s="184"/>
      <c r="L33" s="184"/>
      <c r="M33" s="184"/>
      <c r="N33" s="184"/>
      <c r="O33" s="184"/>
      <c r="P33" s="184"/>
      <c r="Q33" s="184"/>
      <c r="R33" s="95"/>
      <c r="S33" s="209"/>
      <c r="T33" s="90"/>
      <c r="U33" s="90"/>
    </row>
    <row r="34" spans="1:21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95"/>
      <c r="S34" s="209"/>
      <c r="T34" s="90"/>
      <c r="U34" s="90"/>
    </row>
    <row r="35" spans="1:21" ht="15" customHeight="1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95"/>
      <c r="S35" s="209"/>
      <c r="T35" s="90"/>
      <c r="U35" s="90"/>
    </row>
    <row r="36" spans="1:21" ht="15" customHeight="1" x14ac:dyDescent="0.2">
      <c r="A36" s="83" t="s">
        <v>204</v>
      </c>
      <c r="B36" s="186"/>
      <c r="C36" s="186"/>
      <c r="D36" s="186"/>
      <c r="E36" s="186"/>
      <c r="F36" s="186"/>
      <c r="G36" s="186"/>
      <c r="H36" s="184">
        <v>18</v>
      </c>
      <c r="I36" s="184"/>
      <c r="J36" s="184"/>
      <c r="K36" s="184"/>
      <c r="L36" s="184"/>
      <c r="M36" s="184"/>
      <c r="N36" s="184"/>
      <c r="O36" s="184"/>
      <c r="P36" s="184"/>
      <c r="Q36" s="184"/>
      <c r="R36" s="95"/>
      <c r="S36" s="209"/>
      <c r="T36" s="90"/>
      <c r="U36" s="90"/>
    </row>
    <row r="37" spans="1:21" ht="15" customHeight="1" x14ac:dyDescent="0.2">
      <c r="A37" s="83" t="s">
        <v>203</v>
      </c>
      <c r="B37" s="186"/>
      <c r="C37" s="186"/>
      <c r="D37" s="186"/>
      <c r="E37" s="186"/>
      <c r="F37" s="186"/>
      <c r="G37" s="186"/>
      <c r="H37" s="184">
        <v>160</v>
      </c>
      <c r="I37" s="184"/>
      <c r="J37" s="184"/>
      <c r="K37" s="184"/>
      <c r="L37" s="184"/>
      <c r="M37" s="184"/>
      <c r="N37" s="184"/>
      <c r="O37" s="184"/>
      <c r="P37" s="184"/>
      <c r="Q37" s="184"/>
      <c r="R37" s="95"/>
      <c r="S37" s="209"/>
      <c r="T37" s="90"/>
      <c r="U37" s="90"/>
    </row>
    <row r="38" spans="1:21" ht="15" customHeight="1" x14ac:dyDescent="0.2">
      <c r="A38" s="82" t="s">
        <v>91</v>
      </c>
      <c r="B38" s="259">
        <v>1000</v>
      </c>
      <c r="C38" s="174">
        <v>1000</v>
      </c>
      <c r="D38" s="174">
        <v>1000</v>
      </c>
      <c r="E38" s="174">
        <v>1000</v>
      </c>
      <c r="F38" s="174">
        <v>1000</v>
      </c>
      <c r="G38" s="186">
        <v>969</v>
      </c>
      <c r="H38" s="184">
        <v>669</v>
      </c>
      <c r="I38" s="184"/>
      <c r="J38" s="184"/>
      <c r="K38" s="184"/>
      <c r="L38" s="184"/>
      <c r="M38" s="184"/>
      <c r="N38" s="184"/>
      <c r="O38" s="184"/>
      <c r="P38" s="184"/>
      <c r="Q38" s="184"/>
      <c r="R38" s="95"/>
      <c r="S38" s="209"/>
      <c r="T38" s="90"/>
      <c r="U38" s="90"/>
    </row>
    <row r="39" spans="1:21" ht="15" customHeight="1" x14ac:dyDescent="0.2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95"/>
      <c r="S39" s="209"/>
      <c r="T39" s="90"/>
      <c r="U39" s="90"/>
    </row>
    <row r="40" spans="1:21" ht="15" hidden="1" customHeight="1" x14ac:dyDescent="0.2">
      <c r="A40" s="28" t="s">
        <v>93</v>
      </c>
      <c r="B40" s="185">
        <v>2010</v>
      </c>
      <c r="C40" s="185">
        <v>2011</v>
      </c>
      <c r="D40" s="185">
        <v>2012</v>
      </c>
      <c r="E40" s="185">
        <v>2013</v>
      </c>
      <c r="F40" s="105">
        <v>2014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95"/>
      <c r="S40" s="209"/>
      <c r="T40" s="90"/>
      <c r="U40" s="90"/>
    </row>
    <row r="41" spans="1:21" ht="15" hidden="1" customHeight="1" x14ac:dyDescent="0.2">
      <c r="A41" s="82" t="s">
        <v>87</v>
      </c>
      <c r="B41" s="123">
        <v>691.72413998842239</v>
      </c>
      <c r="C41" s="109">
        <v>692.10213088989258</v>
      </c>
      <c r="D41" s="109">
        <v>654.56208000000004</v>
      </c>
      <c r="E41" s="109">
        <v>658.46669554300013</v>
      </c>
      <c r="F41" s="123">
        <v>593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95"/>
      <c r="S41" s="209"/>
      <c r="T41" s="90"/>
      <c r="U41" s="90"/>
    </row>
    <row r="42" spans="1:21" ht="15" hidden="1" customHeight="1" x14ac:dyDescent="0.2">
      <c r="A42" s="82" t="s">
        <v>88</v>
      </c>
      <c r="B42" s="123">
        <v>166.22354984283447</v>
      </c>
      <c r="C42" s="123">
        <v>166.37421989440918</v>
      </c>
      <c r="D42" s="123">
        <v>258.72233</v>
      </c>
      <c r="E42" s="123">
        <v>254</v>
      </c>
      <c r="F42" s="123">
        <v>59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95"/>
      <c r="S42" s="209"/>
      <c r="T42" s="90"/>
      <c r="U42" s="90"/>
    </row>
    <row r="43" spans="1:21" ht="15" hidden="1" customHeight="1" x14ac:dyDescent="0.2">
      <c r="A43" s="82" t="s">
        <v>90</v>
      </c>
      <c r="B43" s="123">
        <v>43.470590114593506</v>
      </c>
      <c r="C43" s="123">
        <v>44</v>
      </c>
      <c r="D43" s="123">
        <v>44</v>
      </c>
      <c r="E43" s="123">
        <v>44</v>
      </c>
      <c r="F43" s="123" t="s">
        <v>118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95"/>
      <c r="S43" s="209"/>
      <c r="T43" s="90"/>
      <c r="U43" s="90"/>
    </row>
    <row r="44" spans="1:21" ht="15" hidden="1" customHeight="1" x14ac:dyDescent="0.2">
      <c r="A44" s="82" t="s">
        <v>119</v>
      </c>
      <c r="B44" s="123" t="s">
        <v>118</v>
      </c>
      <c r="C44" s="123" t="s">
        <v>118</v>
      </c>
      <c r="D44" s="123" t="s">
        <v>118</v>
      </c>
      <c r="E44" s="123" t="s">
        <v>118</v>
      </c>
      <c r="F44" s="123">
        <v>57.644418192557602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95"/>
      <c r="S44" s="209"/>
      <c r="T44" s="90"/>
      <c r="U44" s="90"/>
    </row>
    <row r="45" spans="1:21" ht="15" hidden="1" customHeight="1" x14ac:dyDescent="0.2">
      <c r="A45" s="82" t="s">
        <v>120</v>
      </c>
      <c r="B45" s="123" t="s">
        <v>118</v>
      </c>
      <c r="C45" s="123" t="s">
        <v>118</v>
      </c>
      <c r="D45" s="123" t="s">
        <v>118</v>
      </c>
      <c r="E45" s="123" t="s">
        <v>118</v>
      </c>
      <c r="F45" s="123">
        <v>57.644418192557602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95"/>
      <c r="S45" s="209"/>
      <c r="T45" s="90"/>
      <c r="U45" s="90"/>
    </row>
    <row r="46" spans="1:21" ht="15" hidden="1" customHeight="1" x14ac:dyDescent="0.2">
      <c r="A46" s="83" t="s">
        <v>89</v>
      </c>
      <c r="B46" s="123">
        <v>75.034278869628906</v>
      </c>
      <c r="C46" s="123">
        <v>77.240739822387695</v>
      </c>
      <c r="D46" s="123">
        <v>33</v>
      </c>
      <c r="E46" s="123">
        <v>33</v>
      </c>
      <c r="F46" s="123">
        <v>33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95"/>
      <c r="S46" s="209"/>
      <c r="T46" s="90"/>
      <c r="U46" s="90"/>
    </row>
    <row r="47" spans="1:21" ht="15" hidden="1" customHeight="1" x14ac:dyDescent="0.2">
      <c r="A47" s="82" t="s">
        <v>91</v>
      </c>
      <c r="B47" s="123">
        <v>967.05836951732635</v>
      </c>
      <c r="C47" s="123">
        <v>971.37125110626221</v>
      </c>
      <c r="D47" s="123">
        <v>988.10914000000002</v>
      </c>
      <c r="E47" s="123">
        <v>984.79642878899972</v>
      </c>
      <c r="F47" s="123">
        <v>954.70467682339984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95"/>
      <c r="S47" s="209"/>
      <c r="T47" s="90"/>
      <c r="U47" s="90"/>
    </row>
    <row r="48" spans="1:21" ht="15" hidden="1" customHeight="1" x14ac:dyDescent="0.2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95"/>
      <c r="S48" s="209"/>
      <c r="T48" s="90"/>
      <c r="U48" s="90"/>
    </row>
    <row r="49" spans="1:21" ht="15" customHeight="1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95"/>
      <c r="S49" s="209"/>
      <c r="T49" s="90"/>
      <c r="U49" s="90"/>
    </row>
    <row r="50" spans="1:21" ht="15" customHeight="1" x14ac:dyDescent="0.25">
      <c r="A50" s="254" t="s">
        <v>156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379" t="s">
        <v>204</v>
      </c>
      <c r="J50" s="379" t="s">
        <v>206</v>
      </c>
      <c r="K50" s="184"/>
      <c r="L50" s="184"/>
      <c r="M50" s="184"/>
      <c r="N50" s="184"/>
      <c r="O50" s="184"/>
      <c r="P50" s="184"/>
      <c r="Q50" s="184"/>
      <c r="R50" s="95"/>
      <c r="S50" s="209"/>
      <c r="T50" s="90"/>
      <c r="U50" s="90"/>
    </row>
    <row r="51" spans="1:21" ht="15" customHeight="1" x14ac:dyDescent="0.2">
      <c r="A51" s="209">
        <v>2009</v>
      </c>
      <c r="B51" s="451">
        <v>73591.483919999999</v>
      </c>
      <c r="C51" s="174">
        <v>49179.007160000001</v>
      </c>
      <c r="D51" s="174"/>
      <c r="E51" s="174">
        <v>2720.0740600000004</v>
      </c>
      <c r="F51" s="174"/>
      <c r="G51" s="174">
        <v>9313.4261600000027</v>
      </c>
      <c r="H51" s="174">
        <v>12378.97654</v>
      </c>
      <c r="I51" s="184"/>
      <c r="J51" s="184"/>
      <c r="K51" s="184"/>
      <c r="L51" s="184"/>
      <c r="M51" s="184"/>
      <c r="N51" s="184"/>
      <c r="O51" s="184"/>
      <c r="P51" s="184"/>
      <c r="Q51" s="184"/>
      <c r="R51" s="95"/>
      <c r="S51" s="209"/>
      <c r="T51" s="90"/>
      <c r="U51" s="90"/>
    </row>
    <row r="52" spans="1:21" ht="15" customHeight="1" x14ac:dyDescent="0.2">
      <c r="A52" s="209">
        <v>2010</v>
      </c>
      <c r="B52" s="451">
        <v>73442.015747517347</v>
      </c>
      <c r="C52" s="174">
        <v>52226.685522198677</v>
      </c>
      <c r="D52" s="174"/>
      <c r="E52" s="174">
        <v>3255.8021804988384</v>
      </c>
      <c r="F52" s="174"/>
      <c r="G52" s="174">
        <v>5560.7438260316849</v>
      </c>
      <c r="H52" s="174">
        <v>12398.784218788147</v>
      </c>
      <c r="I52" s="184"/>
      <c r="J52" s="184"/>
      <c r="K52" s="184"/>
      <c r="L52" s="184"/>
      <c r="M52" s="184"/>
      <c r="N52" s="184"/>
      <c r="O52" s="184"/>
      <c r="P52" s="184"/>
      <c r="Q52" s="184"/>
      <c r="R52" s="95"/>
      <c r="S52" s="209"/>
      <c r="T52" s="90"/>
      <c r="U52" s="90"/>
    </row>
    <row r="53" spans="1:21" ht="15" customHeight="1" x14ac:dyDescent="0.2">
      <c r="A53" s="209">
        <v>2011</v>
      </c>
      <c r="B53" s="451">
        <v>74030.568992484506</v>
      </c>
      <c r="C53" s="174">
        <v>52593.661068290472</v>
      </c>
      <c r="D53" s="174"/>
      <c r="E53" s="174">
        <v>3306.0565500000007</v>
      </c>
      <c r="F53" s="174"/>
      <c r="G53" s="174">
        <v>5690.7515821903944</v>
      </c>
      <c r="H53" s="174">
        <v>12440.099792003632</v>
      </c>
      <c r="I53" s="184"/>
      <c r="J53" s="184"/>
      <c r="K53" s="184"/>
      <c r="L53" s="184"/>
      <c r="M53" s="184"/>
      <c r="N53" s="184"/>
      <c r="O53" s="184"/>
      <c r="P53" s="184"/>
      <c r="Q53" s="184"/>
      <c r="R53" s="95"/>
      <c r="S53" s="209"/>
      <c r="T53" s="90"/>
      <c r="U53" s="90"/>
    </row>
    <row r="54" spans="1:21" ht="15" customHeight="1" x14ac:dyDescent="0.2">
      <c r="A54" s="209">
        <v>2012</v>
      </c>
      <c r="B54" s="451">
        <v>75012.178600000014</v>
      </c>
      <c r="C54" s="174">
        <v>49792.216680000012</v>
      </c>
      <c r="D54" s="174"/>
      <c r="E54" s="174">
        <v>3274.6291600000004</v>
      </c>
      <c r="F54" s="174"/>
      <c r="G54" s="174">
        <v>2475</v>
      </c>
      <c r="H54" s="174">
        <v>19470.332759999998</v>
      </c>
      <c r="I54" s="184"/>
      <c r="J54" s="184"/>
      <c r="K54" s="184"/>
      <c r="L54" s="184"/>
      <c r="M54" s="184"/>
      <c r="N54" s="184"/>
      <c r="O54" s="184"/>
      <c r="P54" s="184"/>
      <c r="Q54" s="184"/>
      <c r="R54" s="95"/>
      <c r="S54" s="209"/>
      <c r="T54" s="90"/>
      <c r="U54" s="90"/>
    </row>
    <row r="55" spans="1:21" ht="15" customHeight="1" x14ac:dyDescent="0.2">
      <c r="A55" s="209">
        <v>2013</v>
      </c>
      <c r="B55" s="451">
        <v>74612.646862099995</v>
      </c>
      <c r="C55" s="174">
        <v>49678.777382409993</v>
      </c>
      <c r="D55" s="174"/>
      <c r="E55" s="174">
        <v>3266.869479689999</v>
      </c>
      <c r="F55" s="174"/>
      <c r="G55" s="174">
        <v>2508</v>
      </c>
      <c r="H55" s="174">
        <v>19159</v>
      </c>
      <c r="I55" s="184"/>
      <c r="J55" s="184"/>
      <c r="K55" s="184"/>
      <c r="L55" s="184"/>
      <c r="M55" s="184"/>
      <c r="N55" s="184"/>
      <c r="O55" s="184"/>
      <c r="P55" s="184"/>
      <c r="Q55" s="184"/>
      <c r="R55" s="95"/>
      <c r="S55" s="209"/>
      <c r="T55" s="90"/>
      <c r="U55" s="90"/>
    </row>
    <row r="56" spans="1:21" ht="15" customHeight="1" x14ac:dyDescent="0.2">
      <c r="A56" s="209">
        <v>2014</v>
      </c>
      <c r="B56" s="451">
        <v>70880.430511792452</v>
      </c>
      <c r="C56" s="264">
        <v>44184.568971610825</v>
      </c>
      <c r="D56" s="174">
        <v>11618.361540181619</v>
      </c>
      <c r="E56" s="174"/>
      <c r="F56" s="174">
        <v>8152.5</v>
      </c>
      <c r="G56" s="174">
        <v>2508</v>
      </c>
      <c r="H56" s="174">
        <v>4417</v>
      </c>
      <c r="I56" s="184"/>
      <c r="J56" s="184"/>
      <c r="K56" s="184"/>
      <c r="L56" s="184"/>
      <c r="M56" s="184"/>
      <c r="N56" s="184"/>
      <c r="O56" s="184"/>
      <c r="P56" s="184"/>
      <c r="Q56" s="184"/>
      <c r="R56" s="95"/>
      <c r="S56" s="209"/>
      <c r="T56" s="90"/>
      <c r="U56" s="90"/>
    </row>
    <row r="57" spans="1:21" ht="15" customHeight="1" x14ac:dyDescent="0.2">
      <c r="A57" s="209">
        <v>2015</v>
      </c>
      <c r="B57" s="451">
        <v>48727.102471017337</v>
      </c>
      <c r="C57" s="174">
        <v>28200.956616386356</v>
      </c>
      <c r="D57" s="174">
        <v>7400.1458546309768</v>
      </c>
      <c r="G57" s="174"/>
      <c r="H57" s="174"/>
      <c r="I57" s="174">
        <v>1336</v>
      </c>
      <c r="J57" s="174">
        <v>11790</v>
      </c>
      <c r="K57" s="184"/>
      <c r="L57" s="184"/>
      <c r="M57" s="184"/>
      <c r="N57" s="184"/>
      <c r="O57" s="184"/>
      <c r="P57" s="184"/>
      <c r="Q57" s="184"/>
      <c r="R57" s="95"/>
      <c r="S57" s="209"/>
      <c r="T57" s="90"/>
      <c r="U57" s="90"/>
    </row>
    <row r="58" spans="1:21" ht="15" customHeight="1" x14ac:dyDescent="0.2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95"/>
      <c r="S58" s="209"/>
      <c r="T58" s="90"/>
      <c r="U58" s="90"/>
    </row>
    <row r="59" spans="1:21" ht="15" customHeight="1" x14ac:dyDescent="0.2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95"/>
      <c r="S59" s="209"/>
      <c r="T59" s="90"/>
      <c r="U59" s="90"/>
    </row>
    <row r="60" spans="1:21" ht="15" customHeight="1" x14ac:dyDescent="0.2"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95"/>
      <c r="S60" s="209"/>
      <c r="T60" s="90"/>
      <c r="U60" s="90"/>
    </row>
    <row r="61" spans="1:21" ht="15" customHeight="1" x14ac:dyDescent="0.2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95"/>
      <c r="S61" s="209"/>
      <c r="T61" s="90"/>
      <c r="U61" s="90"/>
    </row>
    <row r="62" spans="1:21" ht="15" customHeight="1" x14ac:dyDescent="0.2"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95"/>
      <c r="S62" s="209"/>
      <c r="T62" s="90"/>
      <c r="U62" s="90"/>
    </row>
    <row r="63" spans="1:21" ht="15" customHeight="1" x14ac:dyDescent="0.2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95"/>
      <c r="S63" s="209"/>
      <c r="T63" s="90"/>
      <c r="U63" s="90"/>
    </row>
    <row r="64" spans="1:21" ht="15" customHeight="1" x14ac:dyDescent="0.2"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95"/>
      <c r="S64" s="209"/>
      <c r="T64" s="90"/>
      <c r="U64" s="90"/>
    </row>
    <row r="65" spans="2:21" ht="15" customHeight="1" x14ac:dyDescent="0.2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95"/>
      <c r="S65" s="209"/>
      <c r="T65" s="90"/>
      <c r="U65" s="90"/>
    </row>
    <row r="66" spans="2:21" ht="15" customHeight="1" x14ac:dyDescent="0.2"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95"/>
      <c r="S66" s="209"/>
      <c r="T66" s="90"/>
      <c r="U66" s="90"/>
    </row>
    <row r="67" spans="2:21" ht="15" customHeight="1" x14ac:dyDescent="0.2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95"/>
      <c r="S67" s="209"/>
      <c r="T67" s="90"/>
      <c r="U67" s="90"/>
    </row>
    <row r="68" spans="2:21" ht="15" customHeight="1" x14ac:dyDescent="0.2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95"/>
      <c r="S68" s="209"/>
      <c r="T68" s="90"/>
      <c r="U68" s="90"/>
    </row>
    <row r="69" spans="2:21" ht="15" customHeight="1" x14ac:dyDescent="0.2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95"/>
      <c r="S69" s="209"/>
      <c r="T69" s="90"/>
      <c r="U69" s="90"/>
    </row>
    <row r="70" spans="2:21" ht="15" customHeight="1" x14ac:dyDescent="0.2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95"/>
      <c r="S70" s="209"/>
      <c r="T70" s="90"/>
      <c r="U70" s="90"/>
    </row>
    <row r="71" spans="2:21" ht="15" customHeight="1" x14ac:dyDescent="0.2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95"/>
      <c r="S71" s="209"/>
      <c r="T71" s="90"/>
      <c r="U71" s="90"/>
    </row>
    <row r="72" spans="2:21" ht="15" customHeight="1" x14ac:dyDescent="0.2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95"/>
      <c r="S72" s="209"/>
      <c r="T72" s="90"/>
      <c r="U72" s="90"/>
    </row>
    <row r="73" spans="2:21" ht="15" customHeight="1" x14ac:dyDescent="0.2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95"/>
      <c r="S73" s="209"/>
      <c r="T73" s="90"/>
      <c r="U73" s="90"/>
    </row>
    <row r="74" spans="2:21" ht="15" customHeight="1" x14ac:dyDescent="0.2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95"/>
      <c r="S74" s="209"/>
      <c r="T74" s="90"/>
      <c r="U74" s="90"/>
    </row>
    <row r="75" spans="2:21" ht="15" customHeight="1" x14ac:dyDescent="0.2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95"/>
      <c r="S75" s="209"/>
      <c r="T75" s="90"/>
      <c r="U75" s="90"/>
    </row>
    <row r="76" spans="2:21" ht="15" customHeight="1" x14ac:dyDescent="0.2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95"/>
      <c r="S76" s="209"/>
      <c r="T76" s="90"/>
      <c r="U76" s="90"/>
    </row>
    <row r="77" spans="2:21" ht="15" customHeight="1" x14ac:dyDescent="0.2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95"/>
      <c r="S77" s="209"/>
      <c r="T77" s="90"/>
      <c r="U77" s="90"/>
    </row>
    <row r="78" spans="2:21" ht="15" customHeight="1" x14ac:dyDescent="0.2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95"/>
      <c r="S78" s="209"/>
      <c r="T78" s="90"/>
      <c r="U78" s="90"/>
    </row>
    <row r="79" spans="2:21" ht="15" customHeight="1" x14ac:dyDescent="0.2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95"/>
      <c r="S79" s="209"/>
      <c r="T79" s="90"/>
      <c r="U79" s="90"/>
    </row>
    <row r="80" spans="2:21" ht="15" customHeight="1" x14ac:dyDescent="0.2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95"/>
      <c r="S80" s="209"/>
      <c r="T80" s="90"/>
      <c r="U80" s="90"/>
    </row>
    <row r="81" spans="2:21" ht="15" customHeight="1" x14ac:dyDescent="0.2"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95"/>
      <c r="S81" s="209"/>
      <c r="T81" s="90"/>
      <c r="U81" s="90"/>
    </row>
    <row r="82" spans="2:21" ht="15" customHeight="1" x14ac:dyDescent="0.2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95"/>
      <c r="S82" s="209"/>
      <c r="T82" s="90"/>
      <c r="U82" s="90"/>
    </row>
    <row r="83" spans="2:21" ht="15" customHeight="1" x14ac:dyDescent="0.2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95"/>
      <c r="S83" s="209"/>
      <c r="T83" s="90"/>
      <c r="U83" s="90"/>
    </row>
    <row r="84" spans="2:21" ht="15" customHeight="1" x14ac:dyDescent="0.2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95"/>
      <c r="S84" s="209"/>
      <c r="T84" s="90"/>
      <c r="U84" s="90"/>
    </row>
    <row r="85" spans="2:21" ht="15" customHeight="1" x14ac:dyDescent="0.2">
      <c r="B85" s="95"/>
      <c r="C85" s="95"/>
      <c r="D85" s="209"/>
      <c r="E85" s="95"/>
      <c r="F85" s="95"/>
      <c r="G85" s="209"/>
      <c r="H85" s="95"/>
      <c r="I85" s="95"/>
      <c r="J85" s="209"/>
      <c r="K85" s="95"/>
      <c r="L85" s="95"/>
      <c r="M85" s="209"/>
      <c r="N85" s="95"/>
      <c r="O85" s="95"/>
      <c r="P85" s="209"/>
      <c r="Q85" s="95"/>
      <c r="R85" s="95"/>
      <c r="S85" s="209"/>
      <c r="T85" s="90"/>
      <c r="U85" s="90"/>
    </row>
    <row r="86" spans="2:21" ht="15" customHeight="1" x14ac:dyDescent="0.2">
      <c r="B86" s="95"/>
      <c r="C86" s="95"/>
      <c r="D86" s="209"/>
      <c r="E86" s="95"/>
      <c r="F86" s="95"/>
      <c r="G86" s="209"/>
      <c r="H86" s="95"/>
      <c r="I86" s="95"/>
      <c r="J86" s="209"/>
      <c r="K86" s="95"/>
      <c r="L86" s="95"/>
      <c r="M86" s="209"/>
      <c r="N86" s="95"/>
      <c r="O86" s="95"/>
      <c r="P86" s="209"/>
      <c r="Q86" s="95"/>
      <c r="R86" s="95"/>
      <c r="S86" s="209"/>
      <c r="T86" s="90"/>
      <c r="U86" s="90"/>
    </row>
    <row r="87" spans="2:21" ht="15" customHeight="1" x14ac:dyDescent="0.2">
      <c r="B87" s="95"/>
      <c r="C87" s="95"/>
      <c r="D87" s="209"/>
      <c r="E87" s="95"/>
      <c r="F87" s="95"/>
      <c r="G87" s="209"/>
      <c r="H87" s="95"/>
      <c r="I87" s="95"/>
      <c r="J87" s="209"/>
      <c r="K87" s="95"/>
      <c r="L87" s="95"/>
      <c r="M87" s="209"/>
      <c r="N87" s="95"/>
      <c r="O87" s="95"/>
      <c r="P87" s="209"/>
      <c r="Q87" s="95"/>
      <c r="R87" s="95"/>
      <c r="S87" s="209"/>
      <c r="T87" s="90"/>
      <c r="U87" s="90"/>
    </row>
    <row r="88" spans="2:21" ht="15" customHeight="1" x14ac:dyDescent="0.2">
      <c r="B88" s="95"/>
      <c r="C88" s="95"/>
      <c r="D88" s="209"/>
      <c r="E88" s="95"/>
      <c r="F88" s="95"/>
      <c r="G88" s="209"/>
      <c r="H88" s="95"/>
      <c r="I88" s="95"/>
      <c r="J88" s="209"/>
      <c r="K88" s="95"/>
      <c r="L88" s="95"/>
      <c r="M88" s="209"/>
      <c r="N88" s="95"/>
      <c r="O88" s="95"/>
      <c r="P88" s="209"/>
      <c r="Q88" s="95"/>
      <c r="R88" s="95"/>
      <c r="S88" s="209"/>
      <c r="T88" s="90"/>
      <c r="U88" s="90"/>
    </row>
    <row r="89" spans="2:21" ht="15" customHeight="1" x14ac:dyDescent="0.2">
      <c r="B89" s="95"/>
      <c r="C89" s="95"/>
      <c r="D89" s="209"/>
      <c r="E89" s="95"/>
      <c r="F89" s="95"/>
      <c r="G89" s="209"/>
      <c r="H89" s="95"/>
      <c r="I89" s="95"/>
      <c r="J89" s="209"/>
      <c r="K89" s="95"/>
      <c r="L89" s="95"/>
      <c r="M89" s="209"/>
      <c r="N89" s="95"/>
      <c r="O89" s="95"/>
      <c r="P89" s="209"/>
      <c r="Q89" s="95"/>
      <c r="R89" s="95"/>
      <c r="S89" s="209"/>
      <c r="T89" s="90"/>
      <c r="U89" s="90"/>
    </row>
    <row r="90" spans="2:21" ht="15" customHeight="1" x14ac:dyDescent="0.2">
      <c r="B90" s="95"/>
      <c r="C90" s="95"/>
      <c r="D90" s="209"/>
      <c r="E90" s="95"/>
      <c r="F90" s="95"/>
      <c r="G90" s="209"/>
      <c r="H90" s="95"/>
      <c r="I90" s="95"/>
      <c r="J90" s="209"/>
      <c r="K90" s="95"/>
      <c r="L90" s="95"/>
      <c r="M90" s="209"/>
      <c r="N90" s="95"/>
      <c r="O90" s="95"/>
      <c r="P90" s="209"/>
      <c r="Q90" s="95"/>
      <c r="R90" s="95"/>
      <c r="S90" s="209"/>
      <c r="T90" s="90"/>
      <c r="U90" s="90"/>
    </row>
    <row r="91" spans="2:21" ht="15" customHeight="1" x14ac:dyDescent="0.2">
      <c r="B91" s="95"/>
      <c r="C91" s="95"/>
      <c r="D91" s="209"/>
      <c r="E91" s="95"/>
      <c r="F91" s="95"/>
      <c r="G91" s="209"/>
      <c r="H91" s="95"/>
      <c r="I91" s="95"/>
      <c r="J91" s="209"/>
      <c r="K91" s="95"/>
      <c r="L91" s="95"/>
      <c r="M91" s="209"/>
      <c r="N91" s="95"/>
      <c r="O91" s="95"/>
      <c r="P91" s="209"/>
      <c r="Q91" s="95"/>
      <c r="R91" s="95"/>
      <c r="S91" s="209"/>
      <c r="T91" s="90"/>
      <c r="U91" s="90"/>
    </row>
    <row r="92" spans="2:21" ht="15" customHeight="1" x14ac:dyDescent="0.2">
      <c r="B92" s="95"/>
      <c r="C92" s="95"/>
      <c r="D92" s="209"/>
      <c r="E92" s="95"/>
      <c r="F92" s="95"/>
      <c r="G92" s="209"/>
      <c r="H92" s="95"/>
      <c r="I92" s="95"/>
      <c r="J92" s="209"/>
      <c r="K92" s="95"/>
      <c r="L92" s="95"/>
      <c r="M92" s="209"/>
      <c r="N92" s="95"/>
      <c r="O92" s="95"/>
      <c r="P92" s="209"/>
      <c r="Q92" s="95"/>
      <c r="R92" s="95"/>
      <c r="S92" s="209"/>
      <c r="T92" s="90"/>
      <c r="U92" s="90"/>
    </row>
    <row r="93" spans="2:21" ht="15" customHeight="1" x14ac:dyDescent="0.2">
      <c r="B93" s="95"/>
      <c r="C93" s="95"/>
      <c r="D93" s="209"/>
      <c r="E93" s="95"/>
      <c r="F93" s="95"/>
      <c r="G93" s="209"/>
      <c r="H93" s="95"/>
      <c r="I93" s="95"/>
      <c r="J93" s="209"/>
      <c r="K93" s="95"/>
      <c r="L93" s="95"/>
      <c r="M93" s="209"/>
      <c r="N93" s="95"/>
      <c r="O93" s="95"/>
      <c r="P93" s="209"/>
      <c r="Q93" s="95"/>
      <c r="R93" s="95"/>
      <c r="S93" s="209"/>
      <c r="T93" s="90"/>
      <c r="U93" s="90"/>
    </row>
    <row r="94" spans="2:21" ht="15" customHeight="1" x14ac:dyDescent="0.2">
      <c r="B94" s="95"/>
      <c r="C94" s="95"/>
      <c r="D94" s="209"/>
      <c r="E94" s="95"/>
      <c r="F94" s="95"/>
      <c r="G94" s="209"/>
      <c r="H94" s="95"/>
      <c r="I94" s="95"/>
      <c r="J94" s="209"/>
      <c r="K94" s="95"/>
      <c r="L94" s="95"/>
      <c r="M94" s="209"/>
      <c r="N94" s="95"/>
      <c r="O94" s="95"/>
      <c r="P94" s="209"/>
      <c r="Q94" s="95"/>
      <c r="R94" s="95"/>
      <c r="S94" s="209"/>
      <c r="T94" s="90"/>
      <c r="U94" s="90"/>
    </row>
    <row r="95" spans="2:21" ht="15" customHeight="1" x14ac:dyDescent="0.2">
      <c r="B95" s="95"/>
      <c r="C95" s="95"/>
      <c r="D95" s="209"/>
      <c r="E95" s="95"/>
      <c r="F95" s="95"/>
      <c r="G95" s="209"/>
      <c r="H95" s="95"/>
      <c r="I95" s="95"/>
      <c r="J95" s="209"/>
      <c r="K95" s="95"/>
      <c r="L95" s="95"/>
      <c r="M95" s="209"/>
      <c r="N95" s="95"/>
      <c r="O95" s="95"/>
      <c r="P95" s="209"/>
      <c r="Q95" s="95"/>
      <c r="R95" s="95"/>
      <c r="S95" s="209"/>
      <c r="T95" s="90"/>
      <c r="U95" s="90"/>
    </row>
    <row r="96" spans="2:21" ht="15" customHeight="1" x14ac:dyDescent="0.2">
      <c r="B96" s="95"/>
      <c r="C96" s="95"/>
      <c r="D96" s="209"/>
      <c r="E96" s="95"/>
      <c r="F96" s="95"/>
      <c r="G96" s="209"/>
      <c r="H96" s="95"/>
      <c r="I96" s="95"/>
      <c r="J96" s="209"/>
      <c r="K96" s="95"/>
      <c r="L96" s="95"/>
      <c r="M96" s="209"/>
      <c r="N96" s="95"/>
      <c r="O96" s="95"/>
      <c r="P96" s="209"/>
      <c r="Q96" s="95"/>
      <c r="R96" s="95"/>
      <c r="S96" s="209"/>
      <c r="T96" s="90"/>
      <c r="U96" s="90"/>
    </row>
    <row r="97" spans="2:21" ht="15" customHeight="1" x14ac:dyDescent="0.2">
      <c r="B97" s="95"/>
      <c r="C97" s="95"/>
      <c r="D97" s="209"/>
      <c r="E97" s="95"/>
      <c r="F97" s="95"/>
      <c r="G97" s="209"/>
      <c r="H97" s="95"/>
      <c r="I97" s="95"/>
      <c r="J97" s="209"/>
      <c r="K97" s="95"/>
      <c r="L97" s="95"/>
      <c r="M97" s="209"/>
      <c r="N97" s="95"/>
      <c r="O97" s="95"/>
      <c r="P97" s="209"/>
      <c r="Q97" s="95"/>
      <c r="R97" s="95"/>
      <c r="S97" s="209"/>
      <c r="T97" s="90"/>
      <c r="U97" s="9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69"/>
  <sheetViews>
    <sheetView zoomScale="85" zoomScaleNormal="85" workbookViewId="0">
      <pane xSplit="1" ySplit="1" topLeftCell="B2" activePane="bottomRight" state="frozen"/>
      <selection activeCell="J61" sqref="J61"/>
      <selection pane="topRight" activeCell="J61" sqref="J61"/>
      <selection pane="bottomLeft" activeCell="J61" sqref="J61"/>
      <selection pane="bottomRight"/>
    </sheetView>
  </sheetViews>
  <sheetFormatPr defaultRowHeight="12.75" x14ac:dyDescent="0.2"/>
  <cols>
    <col min="1" max="1" width="36.5" style="90" customWidth="1"/>
    <col min="2" max="14" width="16.75" style="90" customWidth="1"/>
    <col min="15" max="15" width="30.75" style="90" customWidth="1"/>
    <col min="16" max="17" width="16.75" style="90" customWidth="1"/>
    <col min="18" max="22" width="9" style="90" customWidth="1"/>
    <col min="23" max="23" width="8.875" style="90" customWidth="1"/>
    <col min="24" max="24" width="9" style="90" customWidth="1"/>
    <col min="25" max="31" width="9" style="90"/>
    <col min="32" max="32" width="9.5" style="90" customWidth="1"/>
    <col min="33" max="68" width="9" style="90"/>
    <col min="69" max="69" width="4" style="90" customWidth="1"/>
    <col min="70" max="16384" width="9" style="90"/>
  </cols>
  <sheetData>
    <row r="1" spans="1:80" s="192" customFormat="1" ht="45" customHeight="1" x14ac:dyDescent="0.3">
      <c r="A1" s="218"/>
      <c r="B1" s="216" t="s">
        <v>27</v>
      </c>
      <c r="C1" s="216" t="s">
        <v>28</v>
      </c>
      <c r="D1" s="271" t="s">
        <v>104</v>
      </c>
      <c r="E1" s="216" t="s">
        <v>30</v>
      </c>
      <c r="F1" s="216" t="s">
        <v>31</v>
      </c>
      <c r="G1" s="216" t="s">
        <v>32</v>
      </c>
      <c r="H1" s="216" t="s">
        <v>33</v>
      </c>
      <c r="I1" s="216" t="s">
        <v>103</v>
      </c>
      <c r="J1" s="213" t="s">
        <v>61</v>
      </c>
      <c r="K1" s="224" t="s">
        <v>60</v>
      </c>
      <c r="L1" s="216" t="s">
        <v>37</v>
      </c>
      <c r="M1" s="216" t="s">
        <v>38</v>
      </c>
      <c r="N1" s="216" t="s">
        <v>39</v>
      </c>
      <c r="O1" s="224" t="s">
        <v>63</v>
      </c>
      <c r="P1" s="224" t="s">
        <v>62</v>
      </c>
      <c r="Q1" s="216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M1" s="108"/>
      <c r="BN1" s="108"/>
      <c r="BO1" s="108"/>
      <c r="BP1" s="108"/>
      <c r="BR1" s="215"/>
      <c r="BS1" s="215"/>
      <c r="BT1" s="215"/>
      <c r="BU1" s="215"/>
      <c r="BV1" s="215"/>
      <c r="BW1" s="215"/>
      <c r="BX1" s="215"/>
      <c r="BY1" s="215"/>
      <c r="BZ1" s="215"/>
      <c r="CA1" s="215"/>
    </row>
    <row r="2" spans="1:80" x14ac:dyDescent="0.2">
      <c r="A2" s="91" t="s">
        <v>18</v>
      </c>
      <c r="B2" s="116">
        <v>4118</v>
      </c>
      <c r="C2" s="75">
        <v>17806</v>
      </c>
      <c r="D2" s="175">
        <v>45964</v>
      </c>
      <c r="E2" s="75">
        <v>13686</v>
      </c>
      <c r="F2" s="117">
        <v>8250</v>
      </c>
      <c r="G2" s="117">
        <v>1124</v>
      </c>
      <c r="H2" s="117">
        <v>13022</v>
      </c>
      <c r="I2" s="117">
        <v>2555</v>
      </c>
      <c r="J2" s="117">
        <v>2944</v>
      </c>
      <c r="K2" s="75">
        <v>1359</v>
      </c>
      <c r="L2" s="117">
        <v>2165</v>
      </c>
      <c r="M2" s="117">
        <v>33136</v>
      </c>
      <c r="N2" s="75">
        <v>234</v>
      </c>
      <c r="O2" s="75">
        <v>0</v>
      </c>
      <c r="P2" s="117">
        <v>68965</v>
      </c>
      <c r="Q2" s="75">
        <v>5859</v>
      </c>
      <c r="R2" s="131"/>
      <c r="S2" s="131"/>
      <c r="T2" s="132"/>
      <c r="U2" s="133"/>
      <c r="V2" s="134"/>
      <c r="W2" s="135"/>
      <c r="X2" s="135"/>
      <c r="Y2" s="135"/>
      <c r="Z2" s="134"/>
      <c r="AA2" s="134"/>
      <c r="AB2" s="134"/>
      <c r="AC2" s="134"/>
      <c r="AD2" s="134"/>
      <c r="AE2" s="134"/>
      <c r="AW2" s="93"/>
      <c r="AX2" s="93"/>
      <c r="AY2" s="93"/>
      <c r="AZ2" s="93"/>
      <c r="BA2" s="93"/>
      <c r="BB2" s="93"/>
      <c r="BC2" s="93"/>
      <c r="BD2" s="83"/>
      <c r="BE2" s="93"/>
      <c r="BF2" s="93"/>
      <c r="BG2" s="93"/>
      <c r="BH2" s="93"/>
      <c r="BI2" s="93"/>
      <c r="BJ2" s="93"/>
      <c r="BK2" s="93"/>
      <c r="BM2" s="93"/>
      <c r="BN2" s="93"/>
      <c r="BO2" s="93"/>
      <c r="BP2" s="93"/>
    </row>
    <row r="3" spans="1:80" x14ac:dyDescent="0.2">
      <c r="A3" s="91" t="s">
        <v>19</v>
      </c>
      <c r="B3" s="116">
        <v>4156</v>
      </c>
      <c r="C3" s="75">
        <v>17423</v>
      </c>
      <c r="D3" s="175">
        <v>47066</v>
      </c>
      <c r="E3" s="75">
        <v>13321</v>
      </c>
      <c r="F3" s="117">
        <v>7994</v>
      </c>
      <c r="G3" s="117">
        <v>1181</v>
      </c>
      <c r="H3" s="117">
        <v>13722</v>
      </c>
      <c r="I3" s="75">
        <v>2570</v>
      </c>
      <c r="J3" s="117">
        <v>2922</v>
      </c>
      <c r="K3" s="75">
        <v>1433</v>
      </c>
      <c r="L3" s="75">
        <v>2284</v>
      </c>
      <c r="M3" s="117">
        <v>33317</v>
      </c>
      <c r="N3" s="75">
        <v>216</v>
      </c>
      <c r="O3" s="75">
        <v>0</v>
      </c>
      <c r="P3" s="117">
        <v>73483</v>
      </c>
      <c r="Q3" s="75">
        <v>5861</v>
      </c>
      <c r="R3" s="130"/>
      <c r="S3" s="130"/>
      <c r="T3" s="132"/>
      <c r="U3" s="130"/>
      <c r="V3" s="130"/>
      <c r="W3" s="135"/>
      <c r="X3" s="135"/>
      <c r="Y3" s="135"/>
      <c r="Z3" s="136"/>
      <c r="AA3" s="134"/>
      <c r="AB3" s="134"/>
      <c r="AC3" s="134"/>
      <c r="AD3" s="134"/>
      <c r="AE3" s="134"/>
      <c r="AW3" s="93"/>
      <c r="AX3" s="93"/>
      <c r="AY3" s="93"/>
      <c r="AZ3" s="93"/>
      <c r="BA3" s="93"/>
      <c r="BB3" s="93"/>
      <c r="BC3" s="93"/>
      <c r="BD3" s="83"/>
      <c r="BE3" s="93"/>
      <c r="BF3" s="93"/>
      <c r="BG3" s="93"/>
      <c r="BH3" s="93"/>
      <c r="BI3" s="93"/>
      <c r="BJ3" s="93"/>
      <c r="BK3" s="93"/>
      <c r="BM3" s="93"/>
      <c r="BN3" s="93"/>
      <c r="BO3" s="93"/>
      <c r="BP3" s="93"/>
    </row>
    <row r="4" spans="1:80" x14ac:dyDescent="0.2">
      <c r="A4" s="91" t="s">
        <v>20</v>
      </c>
      <c r="B4" s="116">
        <v>4378</v>
      </c>
      <c r="C4" s="75">
        <v>18335</v>
      </c>
      <c r="D4" s="175">
        <v>48387</v>
      </c>
      <c r="E4" s="75">
        <v>13077</v>
      </c>
      <c r="F4" s="117">
        <v>7957</v>
      </c>
      <c r="G4" s="117">
        <v>1273</v>
      </c>
      <c r="H4" s="117">
        <v>14330</v>
      </c>
      <c r="I4" s="75">
        <v>2560</v>
      </c>
      <c r="J4" s="117">
        <v>2851</v>
      </c>
      <c r="K4" s="75">
        <v>1485</v>
      </c>
      <c r="L4" s="75">
        <v>2326</v>
      </c>
      <c r="M4" s="117">
        <v>33362</v>
      </c>
      <c r="N4" s="75">
        <v>159</v>
      </c>
      <c r="O4" s="75">
        <v>0</v>
      </c>
      <c r="P4" s="117">
        <v>77464</v>
      </c>
      <c r="Q4" s="75">
        <v>6023</v>
      </c>
      <c r="R4" s="130"/>
      <c r="S4" s="130"/>
      <c r="T4" s="132"/>
      <c r="U4" s="130"/>
      <c r="V4" s="130"/>
      <c r="W4" s="135"/>
      <c r="X4" s="135"/>
      <c r="Y4" s="135"/>
      <c r="Z4" s="136"/>
      <c r="AA4" s="134"/>
      <c r="AB4" s="134"/>
      <c r="AC4" s="134"/>
      <c r="AD4" s="134"/>
      <c r="AE4" s="134"/>
      <c r="AW4" s="93"/>
      <c r="AX4" s="93"/>
      <c r="AY4" s="93"/>
      <c r="AZ4" s="93"/>
      <c r="BA4" s="93"/>
      <c r="BB4" s="93"/>
      <c r="BC4" s="93"/>
      <c r="BD4" s="83"/>
      <c r="BE4" s="93"/>
      <c r="BF4" s="93"/>
      <c r="BG4" s="93"/>
      <c r="BH4" s="93"/>
      <c r="BI4" s="93"/>
      <c r="BJ4" s="93"/>
      <c r="BK4" s="93"/>
      <c r="BM4" s="93"/>
      <c r="BN4" s="93"/>
      <c r="BO4" s="93"/>
      <c r="BP4" s="93"/>
    </row>
    <row r="5" spans="1:80" x14ac:dyDescent="0.2">
      <c r="A5" s="91" t="s">
        <v>21</v>
      </c>
      <c r="B5" s="116">
        <v>4513</v>
      </c>
      <c r="C5" s="75">
        <v>18526</v>
      </c>
      <c r="D5" s="175">
        <v>49780</v>
      </c>
      <c r="E5" s="75">
        <v>12865</v>
      </c>
      <c r="F5" s="117">
        <v>7984</v>
      </c>
      <c r="G5" s="117">
        <v>1329</v>
      </c>
      <c r="H5" s="117">
        <v>14952</v>
      </c>
      <c r="I5" s="75">
        <v>2548</v>
      </c>
      <c r="J5" s="117">
        <v>2736</v>
      </c>
      <c r="K5" s="75">
        <v>1445</v>
      </c>
      <c r="L5" s="75">
        <v>2472</v>
      </c>
      <c r="M5" s="117">
        <v>34756</v>
      </c>
      <c r="N5" s="75">
        <v>227</v>
      </c>
      <c r="O5" s="75">
        <v>0</v>
      </c>
      <c r="P5" s="117">
        <v>79138</v>
      </c>
      <c r="Q5" s="75">
        <v>6111</v>
      </c>
      <c r="R5" s="130"/>
      <c r="S5" s="130"/>
      <c r="T5" s="132"/>
      <c r="U5" s="130"/>
      <c r="V5" s="130"/>
      <c r="W5" s="135"/>
      <c r="X5" s="135"/>
      <c r="Y5" s="135"/>
      <c r="Z5" s="136"/>
      <c r="AA5" s="134"/>
      <c r="AB5" s="134"/>
      <c r="AC5" s="134"/>
      <c r="AD5" s="134"/>
      <c r="AE5" s="134"/>
      <c r="AW5" s="93"/>
      <c r="AX5" s="93"/>
      <c r="AY5" s="93"/>
      <c r="AZ5" s="93"/>
      <c r="BA5" s="93"/>
      <c r="BB5" s="93"/>
      <c r="BC5" s="93"/>
      <c r="BD5" s="83"/>
      <c r="BE5" s="93"/>
      <c r="BF5" s="93"/>
      <c r="BG5" s="93"/>
      <c r="BH5" s="93"/>
      <c r="BI5" s="93"/>
      <c r="BJ5" s="93"/>
      <c r="BK5" s="93"/>
      <c r="BM5" s="93"/>
      <c r="BN5" s="93"/>
      <c r="BO5" s="93"/>
      <c r="BP5" s="93"/>
    </row>
    <row r="6" spans="1:80" x14ac:dyDescent="0.2">
      <c r="A6" s="91" t="s">
        <v>22</v>
      </c>
      <c r="B6" s="116">
        <v>4646</v>
      </c>
      <c r="C6" s="75">
        <v>18745</v>
      </c>
      <c r="D6" s="175">
        <v>50723</v>
      </c>
      <c r="E6" s="75">
        <v>12604</v>
      </c>
      <c r="F6" s="117">
        <v>8010</v>
      </c>
      <c r="G6" s="117">
        <v>1363</v>
      </c>
      <c r="H6" s="117">
        <v>15510</v>
      </c>
      <c r="I6" s="75">
        <v>2585</v>
      </c>
      <c r="J6" s="117">
        <v>2759</v>
      </c>
      <c r="K6" s="75">
        <v>1482</v>
      </c>
      <c r="L6" s="75">
        <v>2554</v>
      </c>
      <c r="M6" s="117">
        <v>36344</v>
      </c>
      <c r="N6" s="75">
        <v>260</v>
      </c>
      <c r="O6" s="75">
        <v>0</v>
      </c>
      <c r="P6" s="117">
        <v>80227</v>
      </c>
      <c r="Q6" s="75">
        <v>6159</v>
      </c>
      <c r="R6" s="130"/>
      <c r="S6" s="130"/>
      <c r="T6" s="132"/>
      <c r="U6" s="130"/>
      <c r="V6" s="130"/>
      <c r="W6" s="135"/>
      <c r="X6" s="135"/>
      <c r="Y6" s="135"/>
      <c r="Z6" s="136"/>
      <c r="AA6" s="134"/>
      <c r="AB6" s="134"/>
      <c r="AC6" s="134"/>
      <c r="AD6" s="134"/>
      <c r="AE6" s="134"/>
      <c r="AW6" s="93"/>
      <c r="AX6" s="93"/>
      <c r="AY6" s="93"/>
      <c r="AZ6" s="93"/>
      <c r="BA6" s="93"/>
      <c r="BB6" s="93"/>
      <c r="BC6" s="93"/>
      <c r="BD6" s="83"/>
      <c r="BE6" s="93"/>
      <c r="BF6" s="93"/>
      <c r="BG6" s="93"/>
      <c r="BH6" s="93"/>
      <c r="BI6" s="93"/>
      <c r="BJ6" s="93"/>
      <c r="BK6" s="93"/>
      <c r="BM6" s="93"/>
      <c r="BN6" s="93"/>
      <c r="BO6" s="93"/>
      <c r="BP6" s="93"/>
    </row>
    <row r="7" spans="1:80" x14ac:dyDescent="0.2">
      <c r="A7" s="91" t="s">
        <v>23</v>
      </c>
      <c r="B7" s="116">
        <v>4785</v>
      </c>
      <c r="C7" s="75">
        <v>19266</v>
      </c>
      <c r="D7" s="175">
        <v>51095</v>
      </c>
      <c r="E7" s="75">
        <v>12430</v>
      </c>
      <c r="F7" s="117">
        <v>8064</v>
      </c>
      <c r="G7" s="117">
        <v>1418</v>
      </c>
      <c r="H7" s="117">
        <v>16148</v>
      </c>
      <c r="I7" s="75">
        <v>2596</v>
      </c>
      <c r="J7" s="117">
        <v>2661</v>
      </c>
      <c r="K7" s="75">
        <v>1444</v>
      </c>
      <c r="L7" s="75">
        <v>2584</v>
      </c>
      <c r="M7" s="117">
        <v>36362</v>
      </c>
      <c r="N7" s="75">
        <v>364</v>
      </c>
      <c r="O7" s="75">
        <v>0</v>
      </c>
      <c r="P7" s="117">
        <v>81273</v>
      </c>
      <c r="Q7" s="75">
        <v>6151</v>
      </c>
      <c r="R7" s="130"/>
      <c r="S7" s="130"/>
      <c r="T7" s="132"/>
      <c r="U7" s="130"/>
      <c r="V7" s="130"/>
      <c r="W7" s="135"/>
      <c r="X7" s="135"/>
      <c r="Y7" s="135"/>
      <c r="Z7" s="136"/>
      <c r="AA7" s="134"/>
      <c r="AB7" s="134"/>
      <c r="AC7" s="134"/>
      <c r="AD7" s="134"/>
      <c r="AE7" s="134"/>
      <c r="AW7" s="95"/>
      <c r="AX7" s="95"/>
      <c r="AY7" s="95"/>
      <c r="AZ7" s="95"/>
      <c r="BA7" s="95"/>
      <c r="BB7" s="95"/>
      <c r="BC7" s="95"/>
      <c r="BE7" s="95"/>
      <c r="BF7" s="95"/>
      <c r="BG7" s="95"/>
      <c r="BH7" s="95"/>
      <c r="BI7" s="95"/>
      <c r="BJ7" s="95"/>
      <c r="BK7" s="95"/>
      <c r="BM7" s="93"/>
      <c r="BN7" s="93"/>
      <c r="BO7" s="93"/>
      <c r="BP7" s="93"/>
    </row>
    <row r="8" spans="1:80" x14ac:dyDescent="0.2">
      <c r="A8" s="91" t="s">
        <v>24</v>
      </c>
      <c r="B8" s="116">
        <v>4898</v>
      </c>
      <c r="C8" s="75">
        <v>19596</v>
      </c>
      <c r="D8" s="175">
        <v>50936</v>
      </c>
      <c r="E8" s="75">
        <v>12296</v>
      </c>
      <c r="F8" s="117">
        <v>8132</v>
      </c>
      <c r="G8" s="117">
        <v>1440</v>
      </c>
      <c r="H8" s="117">
        <v>16869</v>
      </c>
      <c r="I8" s="75">
        <v>2587</v>
      </c>
      <c r="J8" s="117">
        <v>2568</v>
      </c>
      <c r="K8" s="75">
        <v>1375</v>
      </c>
      <c r="L8" s="75">
        <v>2629</v>
      </c>
      <c r="M8" s="117">
        <v>34706</v>
      </c>
      <c r="N8" s="75">
        <v>387</v>
      </c>
      <c r="O8" s="75">
        <v>252987</v>
      </c>
      <c r="P8" s="117">
        <v>82031</v>
      </c>
      <c r="Q8" s="75">
        <v>5922</v>
      </c>
      <c r="R8" s="130"/>
      <c r="S8" s="130"/>
      <c r="T8" s="132"/>
      <c r="U8" s="130"/>
      <c r="V8" s="130"/>
      <c r="W8" s="135"/>
      <c r="X8" s="135"/>
      <c r="Y8" s="135"/>
      <c r="Z8" s="136"/>
      <c r="AA8" s="134"/>
      <c r="AB8" s="134"/>
      <c r="AC8" s="134"/>
      <c r="AD8" s="134"/>
      <c r="AE8" s="134"/>
      <c r="AW8" s="95"/>
      <c r="AX8" s="95"/>
      <c r="AY8" s="95"/>
      <c r="AZ8" s="95"/>
      <c r="BA8" s="95"/>
      <c r="BB8" s="95"/>
      <c r="BC8" s="95"/>
      <c r="BE8" s="95"/>
      <c r="BF8" s="95"/>
      <c r="BG8" s="95"/>
      <c r="BH8" s="95"/>
      <c r="BI8" s="95"/>
      <c r="BJ8" s="95"/>
      <c r="BK8" s="95"/>
      <c r="BM8" s="93"/>
      <c r="BN8" s="93"/>
      <c r="BO8" s="93"/>
      <c r="BP8" s="93"/>
    </row>
    <row r="9" spans="1:80" x14ac:dyDescent="0.2">
      <c r="A9" s="91" t="s">
        <v>17</v>
      </c>
      <c r="B9" s="75">
        <v>5168</v>
      </c>
      <c r="C9" s="75">
        <v>19738</v>
      </c>
      <c r="D9" s="174">
        <v>51223</v>
      </c>
      <c r="E9" s="75">
        <v>12026</v>
      </c>
      <c r="F9" s="75">
        <v>8122</v>
      </c>
      <c r="G9" s="75">
        <v>1497</v>
      </c>
      <c r="H9" s="75">
        <v>17490</v>
      </c>
      <c r="I9" s="75">
        <v>2605</v>
      </c>
      <c r="J9" s="75">
        <v>2555</v>
      </c>
      <c r="K9" s="75">
        <v>526</v>
      </c>
      <c r="L9" s="75">
        <v>2692</v>
      </c>
      <c r="M9" s="75">
        <v>36460</v>
      </c>
      <c r="N9" s="75">
        <v>505</v>
      </c>
      <c r="O9" s="75">
        <v>253087</v>
      </c>
      <c r="P9" s="75">
        <v>82581</v>
      </c>
      <c r="Q9" s="75">
        <v>5969</v>
      </c>
      <c r="R9" s="144"/>
      <c r="S9" s="144"/>
      <c r="T9" s="139"/>
      <c r="U9" s="144"/>
      <c r="V9" s="144"/>
      <c r="W9" s="146"/>
      <c r="X9" s="146"/>
      <c r="Y9" s="146"/>
      <c r="Z9" s="157"/>
      <c r="AA9" s="158"/>
      <c r="AB9" s="158"/>
      <c r="AC9" s="158"/>
      <c r="AD9" s="158"/>
      <c r="AE9" s="158"/>
      <c r="AG9" s="398"/>
      <c r="AH9" s="398"/>
      <c r="AI9" s="398"/>
      <c r="AJ9" s="398"/>
      <c r="AK9" s="398"/>
      <c r="AL9" s="398"/>
      <c r="AM9" s="398"/>
      <c r="AO9" s="398"/>
      <c r="AP9" s="398"/>
      <c r="AQ9" s="398"/>
      <c r="AR9" s="398"/>
      <c r="AS9" s="398"/>
      <c r="AT9" s="398"/>
      <c r="AU9" s="398"/>
      <c r="AW9" s="95"/>
      <c r="AX9" s="95"/>
      <c r="AY9" s="95"/>
      <c r="AZ9" s="95"/>
      <c r="BA9" s="95"/>
      <c r="BB9" s="95"/>
      <c r="BC9" s="95"/>
      <c r="BE9" s="95"/>
      <c r="BF9" s="95"/>
      <c r="BG9" s="95"/>
      <c r="BH9" s="95"/>
      <c r="BI9" s="95"/>
      <c r="BJ9" s="95"/>
      <c r="BK9" s="95"/>
      <c r="BM9" s="99"/>
      <c r="BN9" s="99"/>
      <c r="BO9" s="93"/>
      <c r="BP9" s="93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100"/>
    </row>
    <row r="10" spans="1:80" x14ac:dyDescent="0.2">
      <c r="A10" s="91" t="s">
        <v>185</v>
      </c>
      <c r="B10" s="383">
        <v>5415</v>
      </c>
      <c r="C10" s="383">
        <v>20470</v>
      </c>
      <c r="D10" s="383">
        <v>51105</v>
      </c>
      <c r="E10" s="383">
        <v>11697</v>
      </c>
      <c r="F10" s="383">
        <v>8035</v>
      </c>
      <c r="G10" s="383">
        <v>1531</v>
      </c>
      <c r="H10" s="383">
        <v>18168</v>
      </c>
      <c r="I10" s="383">
        <v>2595</v>
      </c>
      <c r="J10" s="384">
        <v>2598</v>
      </c>
      <c r="K10" s="384">
        <v>690</v>
      </c>
      <c r="L10" s="383">
        <v>2707</v>
      </c>
      <c r="M10" s="383">
        <v>35023</v>
      </c>
      <c r="N10" s="383">
        <v>590</v>
      </c>
      <c r="O10" s="384">
        <v>253063</v>
      </c>
      <c r="P10" s="384">
        <v>83222</v>
      </c>
      <c r="Q10" s="384">
        <v>5967</v>
      </c>
      <c r="R10" s="399"/>
      <c r="X10" s="399"/>
      <c r="Y10" s="399"/>
      <c r="Z10" s="399"/>
      <c r="AD10" s="158"/>
      <c r="AE10" s="158"/>
      <c r="AG10" s="398"/>
      <c r="AH10" s="398"/>
      <c r="AI10" s="398"/>
      <c r="AJ10" s="398"/>
      <c r="AK10" s="398"/>
      <c r="AL10" s="398"/>
      <c r="AM10" s="398"/>
      <c r="AO10" s="398"/>
      <c r="AP10" s="398"/>
      <c r="AQ10" s="398"/>
      <c r="AR10" s="398"/>
      <c r="AS10" s="398"/>
      <c r="AT10" s="398"/>
      <c r="AU10" s="398"/>
      <c r="AW10" s="95"/>
      <c r="AX10" s="95"/>
      <c r="AY10" s="95"/>
      <c r="AZ10" s="95"/>
      <c r="BA10" s="95"/>
      <c r="BB10" s="95"/>
      <c r="BC10" s="95"/>
      <c r="BE10" s="95"/>
      <c r="BF10" s="95"/>
      <c r="BG10" s="95"/>
      <c r="BH10" s="95"/>
      <c r="BI10" s="95"/>
      <c r="BJ10" s="95"/>
      <c r="BK10" s="95"/>
      <c r="BM10" s="99"/>
      <c r="BN10" s="99"/>
      <c r="BO10" s="93"/>
      <c r="BP10" s="93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100"/>
    </row>
    <row r="11" spans="1:80" x14ac:dyDescent="0.2">
      <c r="A11" s="103" t="s">
        <v>75</v>
      </c>
      <c r="B11" s="121"/>
      <c r="C11" s="122"/>
      <c r="D11" s="272"/>
      <c r="E11" s="123"/>
      <c r="F11" s="187"/>
      <c r="G11" s="124"/>
      <c r="H11" s="179"/>
      <c r="I11" s="122"/>
      <c r="J11" s="122"/>
      <c r="K11" s="122"/>
      <c r="L11" s="122"/>
      <c r="M11" s="190"/>
      <c r="N11" s="123"/>
      <c r="O11" s="122"/>
      <c r="P11" s="190"/>
      <c r="Q11" s="122"/>
      <c r="R11" s="144"/>
      <c r="S11" s="144"/>
      <c r="T11" s="159"/>
      <c r="U11" s="144"/>
      <c r="V11" s="144"/>
      <c r="W11" s="160"/>
      <c r="X11" s="160"/>
      <c r="Y11" s="146"/>
      <c r="Z11" s="157"/>
      <c r="AA11" s="158"/>
      <c r="AB11" s="158"/>
      <c r="AC11" s="158"/>
      <c r="AD11" s="158"/>
      <c r="AE11" s="158"/>
      <c r="AG11" s="398"/>
      <c r="AH11" s="398"/>
      <c r="AI11" s="398"/>
      <c r="AJ11" s="398"/>
      <c r="AK11" s="398"/>
      <c r="AL11" s="398"/>
      <c r="AM11" s="398"/>
      <c r="AO11" s="398"/>
      <c r="AP11" s="398"/>
      <c r="AQ11" s="398"/>
      <c r="AR11" s="398"/>
      <c r="AS11" s="398"/>
      <c r="AT11" s="398"/>
      <c r="AU11" s="398"/>
      <c r="AW11" s="95"/>
      <c r="AX11" s="95"/>
      <c r="AY11" s="95"/>
      <c r="AZ11" s="95"/>
      <c r="BA11" s="95"/>
      <c r="BB11" s="95"/>
      <c r="BC11" s="95"/>
      <c r="BE11" s="95"/>
      <c r="BF11" s="95"/>
      <c r="BG11" s="95"/>
      <c r="BH11" s="95"/>
      <c r="BI11" s="95"/>
      <c r="BJ11" s="95"/>
      <c r="BK11" s="95"/>
      <c r="BM11" s="99"/>
      <c r="BN11" s="99"/>
      <c r="BO11" s="93"/>
      <c r="BP11" s="93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83"/>
    </row>
    <row r="12" spans="1:80" x14ac:dyDescent="0.2">
      <c r="A12" s="91" t="s">
        <v>18</v>
      </c>
      <c r="B12" s="121"/>
      <c r="C12" s="122"/>
      <c r="D12" s="272"/>
      <c r="E12" s="123"/>
      <c r="F12" s="187"/>
      <c r="G12" s="124"/>
      <c r="H12" s="179"/>
      <c r="I12" s="122"/>
      <c r="J12" s="122"/>
      <c r="K12" s="122"/>
      <c r="L12" s="122"/>
      <c r="M12" s="190"/>
      <c r="N12" s="123"/>
      <c r="O12" s="122"/>
      <c r="P12" s="190"/>
      <c r="Q12" s="122"/>
      <c r="R12" s="144"/>
      <c r="S12" s="144"/>
      <c r="T12" s="159"/>
      <c r="U12" s="144"/>
      <c r="V12" s="144"/>
      <c r="W12" s="160"/>
      <c r="X12" s="160"/>
      <c r="Y12" s="146"/>
      <c r="Z12" s="157"/>
      <c r="AA12" s="158"/>
      <c r="AB12" s="158"/>
      <c r="AC12" s="158"/>
      <c r="AD12" s="158"/>
      <c r="AE12" s="158"/>
      <c r="AG12" s="398"/>
      <c r="AH12" s="398"/>
      <c r="AI12" s="398"/>
      <c r="AJ12" s="398"/>
      <c r="AK12" s="398"/>
      <c r="AL12" s="398"/>
      <c r="AM12" s="398"/>
      <c r="AO12" s="398"/>
      <c r="AP12" s="398"/>
      <c r="AQ12" s="398"/>
      <c r="AR12" s="398"/>
      <c r="AS12" s="398"/>
      <c r="AT12" s="398"/>
      <c r="AU12" s="398"/>
      <c r="AW12" s="95"/>
      <c r="AX12" s="95"/>
      <c r="AY12" s="95"/>
      <c r="AZ12" s="95"/>
      <c r="BA12" s="95"/>
      <c r="BB12" s="95"/>
      <c r="BC12" s="95"/>
      <c r="BE12" s="95"/>
      <c r="BF12" s="95"/>
      <c r="BG12" s="95"/>
      <c r="BH12" s="95"/>
      <c r="BI12" s="95"/>
      <c r="BJ12" s="95"/>
      <c r="BK12" s="95"/>
      <c r="BM12" s="99"/>
      <c r="BN12" s="99"/>
      <c r="BO12" s="93"/>
      <c r="BP12" s="93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83"/>
    </row>
    <row r="13" spans="1:80" x14ac:dyDescent="0.2">
      <c r="A13" s="91" t="s">
        <v>19</v>
      </c>
      <c r="B13" s="121"/>
      <c r="C13" s="122"/>
      <c r="D13" s="272"/>
      <c r="E13" s="123"/>
      <c r="F13" s="187"/>
      <c r="G13" s="124"/>
      <c r="H13" s="179"/>
      <c r="I13" s="122"/>
      <c r="J13" s="122"/>
      <c r="K13" s="122"/>
      <c r="L13" s="122"/>
      <c r="M13" s="190"/>
      <c r="N13" s="123"/>
      <c r="O13" s="122"/>
      <c r="P13" s="190"/>
      <c r="Q13" s="122"/>
      <c r="R13" s="144"/>
      <c r="S13" s="144"/>
      <c r="T13" s="159"/>
      <c r="U13" s="144"/>
      <c r="V13" s="144"/>
      <c r="W13" s="160"/>
      <c r="X13" s="160"/>
      <c r="Y13" s="146"/>
      <c r="Z13" s="157"/>
      <c r="AA13" s="158"/>
      <c r="AB13" s="158"/>
      <c r="AC13" s="158"/>
      <c r="AD13" s="158"/>
      <c r="AE13" s="158"/>
      <c r="AG13" s="398"/>
      <c r="AH13" s="398"/>
      <c r="AI13" s="398"/>
      <c r="AJ13" s="398"/>
      <c r="AK13" s="398"/>
      <c r="AL13" s="398"/>
      <c r="AM13" s="398"/>
      <c r="AO13" s="398"/>
      <c r="AP13" s="398"/>
      <c r="AQ13" s="398"/>
      <c r="AR13" s="398"/>
      <c r="AS13" s="398"/>
      <c r="AT13" s="398"/>
      <c r="AU13" s="398"/>
      <c r="AW13" s="95"/>
      <c r="AX13" s="95"/>
      <c r="AY13" s="95"/>
      <c r="AZ13" s="95"/>
      <c r="BA13" s="95"/>
      <c r="BB13" s="95"/>
      <c r="BC13" s="95"/>
      <c r="BE13" s="95"/>
      <c r="BF13" s="95"/>
      <c r="BG13" s="95"/>
      <c r="BH13" s="95"/>
      <c r="BI13" s="95"/>
      <c r="BJ13" s="95"/>
      <c r="BK13" s="95"/>
      <c r="BM13" s="99"/>
      <c r="BN13" s="99"/>
      <c r="BO13" s="93"/>
      <c r="BP13" s="93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83"/>
    </row>
    <row r="14" spans="1:80" x14ac:dyDescent="0.2">
      <c r="A14" s="91" t="s">
        <v>20</v>
      </c>
      <c r="B14" s="184">
        <v>52</v>
      </c>
      <c r="C14" s="122"/>
      <c r="D14" s="272"/>
      <c r="E14" s="123"/>
      <c r="F14" s="187"/>
      <c r="G14" s="124"/>
      <c r="H14" s="179"/>
      <c r="I14" s="122"/>
      <c r="J14" s="122"/>
      <c r="K14" s="122"/>
      <c r="L14" s="122"/>
      <c r="M14" s="190"/>
      <c r="N14" s="123"/>
      <c r="O14" s="122"/>
      <c r="P14" s="190"/>
      <c r="Q14" s="122"/>
      <c r="R14" s="144"/>
      <c r="S14" s="144"/>
      <c r="T14" s="159"/>
      <c r="U14" s="144"/>
      <c r="V14" s="144"/>
      <c r="W14" s="160"/>
      <c r="X14" s="160"/>
      <c r="Y14" s="146"/>
      <c r="Z14" s="157"/>
      <c r="AA14" s="158"/>
      <c r="AB14" s="158"/>
      <c r="AC14" s="158"/>
      <c r="AD14" s="158"/>
      <c r="AE14" s="158"/>
      <c r="AG14" s="398"/>
      <c r="AH14" s="398"/>
      <c r="AI14" s="398"/>
      <c r="AJ14" s="398"/>
      <c r="AK14" s="398"/>
      <c r="AL14" s="398"/>
      <c r="AM14" s="398"/>
      <c r="AO14" s="398"/>
      <c r="AP14" s="398"/>
      <c r="AQ14" s="398"/>
      <c r="AR14" s="398"/>
      <c r="AS14" s="398"/>
      <c r="AT14" s="398"/>
      <c r="AU14" s="398"/>
      <c r="AW14" s="95"/>
      <c r="AX14" s="95"/>
      <c r="AY14" s="95"/>
      <c r="AZ14" s="95"/>
      <c r="BA14" s="95"/>
      <c r="BB14" s="95"/>
      <c r="BC14" s="95"/>
      <c r="BE14" s="95"/>
      <c r="BF14" s="95"/>
      <c r="BG14" s="95"/>
      <c r="BH14" s="95"/>
      <c r="BI14" s="95"/>
      <c r="BJ14" s="95"/>
      <c r="BK14" s="95"/>
      <c r="BM14" s="99"/>
      <c r="BN14" s="99"/>
      <c r="BO14" s="93"/>
      <c r="BP14" s="93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83"/>
    </row>
    <row r="15" spans="1:80" x14ac:dyDescent="0.2">
      <c r="A15" s="91" t="s">
        <v>21</v>
      </c>
      <c r="B15" s="184">
        <v>52</v>
      </c>
      <c r="C15" s="122"/>
      <c r="D15" s="272"/>
      <c r="E15" s="123"/>
      <c r="F15" s="187"/>
      <c r="G15" s="124"/>
      <c r="H15" s="179"/>
      <c r="I15" s="122"/>
      <c r="J15" s="122"/>
      <c r="K15" s="122"/>
      <c r="L15" s="122"/>
      <c r="M15" s="190"/>
      <c r="N15" s="123"/>
      <c r="O15" s="122"/>
      <c r="P15" s="190"/>
      <c r="Q15" s="122"/>
      <c r="R15" s="144"/>
      <c r="S15" s="144"/>
      <c r="T15" s="159"/>
      <c r="U15" s="144"/>
      <c r="V15" s="144"/>
      <c r="W15" s="160"/>
      <c r="X15" s="160"/>
      <c r="Y15" s="146"/>
      <c r="Z15" s="157"/>
      <c r="AA15" s="158"/>
      <c r="AB15" s="158"/>
      <c r="AC15" s="158"/>
      <c r="AD15" s="158"/>
      <c r="AE15" s="158"/>
      <c r="AG15" s="398"/>
      <c r="AH15" s="398"/>
      <c r="AI15" s="398"/>
      <c r="AJ15" s="398"/>
      <c r="AK15" s="398"/>
      <c r="AL15" s="398"/>
      <c r="AM15" s="398"/>
      <c r="AO15" s="398"/>
      <c r="AP15" s="398"/>
      <c r="AQ15" s="398"/>
      <c r="AR15" s="398"/>
      <c r="AS15" s="398"/>
      <c r="AT15" s="398"/>
      <c r="AU15" s="398"/>
      <c r="AW15" s="95"/>
      <c r="AX15" s="95"/>
      <c r="AY15" s="95"/>
      <c r="AZ15" s="95"/>
      <c r="BA15" s="95"/>
      <c r="BB15" s="95"/>
      <c r="BC15" s="95"/>
      <c r="BE15" s="95"/>
      <c r="BF15" s="95"/>
      <c r="BG15" s="95"/>
      <c r="BH15" s="95"/>
      <c r="BI15" s="95"/>
      <c r="BJ15" s="95"/>
      <c r="BK15" s="95"/>
      <c r="BM15" s="99"/>
      <c r="BN15" s="99"/>
      <c r="BO15" s="93"/>
      <c r="BP15" s="93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83"/>
    </row>
    <row r="16" spans="1:80" x14ac:dyDescent="0.2">
      <c r="A16" s="91" t="s">
        <v>22</v>
      </c>
      <c r="B16" s="184">
        <v>51</v>
      </c>
      <c r="C16" s="122"/>
      <c r="D16" s="272"/>
      <c r="E16" s="123"/>
      <c r="F16" s="187"/>
      <c r="G16" s="124"/>
      <c r="H16" s="179"/>
      <c r="I16" s="122"/>
      <c r="J16" s="122"/>
      <c r="K16" s="122"/>
      <c r="L16" s="122"/>
      <c r="M16" s="190"/>
      <c r="N16" s="123"/>
      <c r="O16" s="122"/>
      <c r="P16" s="190"/>
      <c r="Q16" s="122"/>
      <c r="R16" s="144"/>
      <c r="S16" s="144"/>
      <c r="T16" s="159"/>
      <c r="U16" s="144"/>
      <c r="V16" s="144"/>
      <c r="W16" s="160"/>
      <c r="X16" s="160"/>
      <c r="Y16" s="146"/>
      <c r="Z16" s="157"/>
      <c r="AA16" s="158"/>
      <c r="AB16" s="158"/>
      <c r="AC16" s="158"/>
      <c r="AD16" s="158"/>
      <c r="AE16" s="158"/>
      <c r="AG16" s="398"/>
      <c r="AH16" s="398"/>
      <c r="AI16" s="398"/>
      <c r="AJ16" s="398"/>
      <c r="AK16" s="398"/>
      <c r="AL16" s="398"/>
      <c r="AM16" s="398"/>
      <c r="AO16" s="398"/>
      <c r="AP16" s="398"/>
      <c r="AQ16" s="398"/>
      <c r="AR16" s="398"/>
      <c r="AS16" s="398"/>
      <c r="AT16" s="398"/>
      <c r="AU16" s="398"/>
      <c r="AW16" s="95"/>
      <c r="AX16" s="95"/>
      <c r="AY16" s="95"/>
      <c r="AZ16" s="95"/>
      <c r="BA16" s="95"/>
      <c r="BB16" s="95"/>
      <c r="BC16" s="95"/>
      <c r="BE16" s="95"/>
      <c r="BF16" s="95"/>
      <c r="BG16" s="95"/>
      <c r="BH16" s="95"/>
      <c r="BI16" s="95"/>
      <c r="BJ16" s="95"/>
      <c r="BK16" s="95"/>
      <c r="BM16" s="99"/>
      <c r="BN16" s="99"/>
      <c r="BO16" s="93"/>
      <c r="BP16" s="93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83"/>
    </row>
    <row r="17" spans="1:80" x14ac:dyDescent="0.2">
      <c r="A17" s="91" t="s">
        <v>23</v>
      </c>
      <c r="B17" s="184">
        <v>48</v>
      </c>
      <c r="C17" s="122"/>
      <c r="D17" s="272"/>
      <c r="E17" s="123"/>
      <c r="F17" s="187"/>
      <c r="G17" s="124"/>
      <c r="H17" s="179"/>
      <c r="I17" s="122"/>
      <c r="J17" s="122"/>
      <c r="K17" s="122"/>
      <c r="L17" s="122"/>
      <c r="M17" s="190"/>
      <c r="N17" s="123"/>
      <c r="O17" s="122"/>
      <c r="P17" s="190"/>
      <c r="Q17" s="122"/>
      <c r="R17" s="144"/>
      <c r="S17" s="144"/>
      <c r="T17" s="159"/>
      <c r="U17" s="144"/>
      <c r="V17" s="144"/>
      <c r="W17" s="160"/>
      <c r="X17" s="160"/>
      <c r="Y17" s="146"/>
      <c r="Z17" s="157"/>
      <c r="AA17" s="158"/>
      <c r="AB17" s="158"/>
      <c r="AC17" s="158"/>
      <c r="AD17" s="158"/>
      <c r="AE17" s="158"/>
      <c r="AG17" s="398"/>
      <c r="AH17" s="398"/>
      <c r="AI17" s="398"/>
      <c r="AJ17" s="398"/>
      <c r="AK17" s="398"/>
      <c r="AL17" s="398"/>
      <c r="AM17" s="398"/>
      <c r="AO17" s="398"/>
      <c r="AP17" s="398"/>
      <c r="AQ17" s="398"/>
      <c r="AR17" s="398"/>
      <c r="AS17" s="398"/>
      <c r="AT17" s="398"/>
      <c r="AU17" s="398"/>
      <c r="AW17" s="95"/>
      <c r="AX17" s="95"/>
      <c r="AY17" s="95"/>
      <c r="AZ17" s="95"/>
      <c r="BA17" s="95"/>
      <c r="BB17" s="95"/>
      <c r="BC17" s="95"/>
      <c r="BE17" s="95"/>
      <c r="BF17" s="95"/>
      <c r="BG17" s="95"/>
      <c r="BH17" s="95"/>
      <c r="BI17" s="95"/>
      <c r="BJ17" s="95"/>
      <c r="BK17" s="95"/>
      <c r="BM17" s="99"/>
      <c r="BN17" s="99"/>
      <c r="BO17" s="93"/>
      <c r="BP17" s="93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83"/>
    </row>
    <row r="18" spans="1:80" x14ac:dyDescent="0.2">
      <c r="A18" s="91" t="s">
        <v>24</v>
      </c>
      <c r="B18" s="174">
        <v>48</v>
      </c>
      <c r="C18" s="122"/>
      <c r="D18" s="272"/>
      <c r="E18" s="123"/>
      <c r="F18" s="187"/>
      <c r="G18" s="124"/>
      <c r="H18" s="179"/>
      <c r="I18" s="122"/>
      <c r="J18" s="122"/>
      <c r="K18" s="122"/>
      <c r="L18" s="122"/>
      <c r="M18" s="190"/>
      <c r="N18" s="123"/>
      <c r="O18" s="122"/>
      <c r="P18" s="190"/>
      <c r="Q18" s="122"/>
      <c r="R18" s="144"/>
      <c r="S18" s="144"/>
      <c r="T18" s="159"/>
      <c r="U18" s="144"/>
      <c r="V18" s="144"/>
      <c r="W18" s="160"/>
      <c r="X18" s="160"/>
      <c r="Y18" s="146"/>
      <c r="Z18" s="157"/>
      <c r="AA18" s="158"/>
      <c r="AB18" s="158"/>
      <c r="AC18" s="158"/>
      <c r="AD18" s="158"/>
      <c r="AE18" s="158"/>
      <c r="AG18" s="398"/>
      <c r="AH18" s="398"/>
      <c r="AI18" s="398"/>
      <c r="AJ18" s="398"/>
      <c r="AK18" s="398"/>
      <c r="AL18" s="398"/>
      <c r="AM18" s="398"/>
      <c r="AO18" s="398"/>
      <c r="AP18" s="398"/>
      <c r="AQ18" s="398"/>
      <c r="AR18" s="398"/>
      <c r="AS18" s="398"/>
      <c r="AT18" s="398"/>
      <c r="AU18" s="398"/>
      <c r="AW18" s="95"/>
      <c r="AX18" s="95"/>
      <c r="AY18" s="95"/>
      <c r="AZ18" s="95"/>
      <c r="BA18" s="95"/>
      <c r="BB18" s="95"/>
      <c r="BC18" s="95"/>
      <c r="BE18" s="95"/>
      <c r="BF18" s="95"/>
      <c r="BG18" s="95"/>
      <c r="BH18" s="95"/>
      <c r="BI18" s="95"/>
      <c r="BJ18" s="95"/>
      <c r="BK18" s="95"/>
      <c r="BM18" s="99"/>
      <c r="BN18" s="99"/>
      <c r="BO18" s="93"/>
      <c r="BP18" s="93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83"/>
    </row>
    <row r="19" spans="1:80" x14ac:dyDescent="0.2">
      <c r="A19" s="91" t="s">
        <v>17</v>
      </c>
      <c r="B19" s="195">
        <v>47</v>
      </c>
      <c r="C19" s="122"/>
      <c r="D19" s="272"/>
      <c r="E19" s="123"/>
      <c r="F19" s="187"/>
      <c r="G19" s="124"/>
      <c r="H19" s="179"/>
      <c r="K19" s="122"/>
      <c r="L19" s="122"/>
      <c r="M19" s="190"/>
      <c r="N19" s="123"/>
      <c r="O19" s="122"/>
      <c r="P19" s="190"/>
      <c r="Q19" s="122"/>
      <c r="R19" s="144"/>
      <c r="S19" s="144"/>
      <c r="T19" s="159"/>
      <c r="U19" s="144"/>
      <c r="V19" s="144"/>
      <c r="W19" s="160"/>
      <c r="X19" s="160"/>
      <c r="Y19" s="146"/>
      <c r="Z19" s="157"/>
      <c r="AA19" s="158"/>
      <c r="AB19" s="158"/>
      <c r="AC19" s="158"/>
      <c r="AD19" s="158"/>
      <c r="AE19" s="158"/>
      <c r="AG19" s="398"/>
      <c r="AH19" s="398"/>
      <c r="AI19" s="398"/>
      <c r="AJ19" s="398"/>
      <c r="AK19" s="398"/>
      <c r="AL19" s="398"/>
      <c r="AM19" s="398"/>
      <c r="AO19" s="398"/>
      <c r="AP19" s="398"/>
      <c r="AQ19" s="398"/>
      <c r="AR19" s="398"/>
      <c r="AS19" s="398"/>
      <c r="AT19" s="398"/>
      <c r="AU19" s="398"/>
      <c r="AW19" s="95"/>
      <c r="AX19" s="95"/>
      <c r="AY19" s="95"/>
      <c r="AZ19" s="95"/>
      <c r="BA19" s="95"/>
      <c r="BB19" s="95"/>
      <c r="BC19" s="95"/>
      <c r="BE19" s="95"/>
      <c r="BF19" s="95"/>
      <c r="BG19" s="95"/>
      <c r="BH19" s="95"/>
      <c r="BI19" s="95"/>
      <c r="BJ19" s="95"/>
      <c r="BK19" s="95"/>
      <c r="BM19" s="99"/>
      <c r="BN19" s="99"/>
      <c r="BO19" s="93"/>
      <c r="BP19" s="93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83"/>
    </row>
    <row r="20" spans="1:80" x14ac:dyDescent="0.2">
      <c r="A20" s="91" t="s">
        <v>185</v>
      </c>
      <c r="B20" s="195">
        <v>46</v>
      </c>
      <c r="C20" s="122"/>
      <c r="D20" s="272"/>
      <c r="E20" s="123"/>
      <c r="F20" s="187"/>
      <c r="G20" s="124"/>
      <c r="H20" s="179"/>
      <c r="K20" s="122"/>
      <c r="L20" s="122"/>
      <c r="M20" s="190"/>
      <c r="N20" s="123"/>
      <c r="O20" s="122"/>
      <c r="P20" s="190"/>
      <c r="Q20" s="122"/>
      <c r="R20" s="144"/>
      <c r="S20" s="144"/>
      <c r="T20" s="159"/>
      <c r="U20" s="144"/>
      <c r="V20" s="144"/>
      <c r="W20" s="160"/>
      <c r="X20" s="160"/>
      <c r="Y20" s="146"/>
      <c r="Z20" s="157"/>
      <c r="AA20" s="158"/>
      <c r="AB20" s="158"/>
      <c r="AC20" s="158"/>
      <c r="AD20" s="158"/>
      <c r="AE20" s="158"/>
      <c r="AG20" s="398"/>
      <c r="AH20" s="398"/>
      <c r="AI20" s="398"/>
      <c r="AJ20" s="398"/>
      <c r="AK20" s="398"/>
      <c r="AL20" s="398"/>
      <c r="AM20" s="398"/>
      <c r="AO20" s="398"/>
      <c r="AP20" s="398"/>
      <c r="AQ20" s="398"/>
      <c r="AR20" s="398"/>
      <c r="AS20" s="398"/>
      <c r="AT20" s="398"/>
      <c r="AU20" s="398"/>
      <c r="AW20" s="95"/>
      <c r="AX20" s="95"/>
      <c r="AY20" s="95"/>
      <c r="AZ20" s="95"/>
      <c r="BA20" s="95"/>
      <c r="BB20" s="95"/>
      <c r="BC20" s="95"/>
      <c r="BE20" s="95"/>
      <c r="BF20" s="95"/>
      <c r="BG20" s="95"/>
      <c r="BH20" s="95"/>
      <c r="BI20" s="95"/>
      <c r="BJ20" s="95"/>
      <c r="BK20" s="95"/>
      <c r="BM20" s="99"/>
      <c r="BN20" s="99"/>
      <c r="BO20" s="93"/>
      <c r="BP20" s="93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83"/>
    </row>
    <row r="21" spans="1:80" x14ac:dyDescent="0.2">
      <c r="A21" s="101" t="s">
        <v>77</v>
      </c>
      <c r="B21" s="121"/>
      <c r="C21" s="122"/>
      <c r="D21" s="272"/>
      <c r="E21" s="123"/>
      <c r="F21" s="187"/>
      <c r="G21" s="124"/>
      <c r="H21" s="179"/>
      <c r="K21" s="122"/>
      <c r="L21" s="122"/>
      <c r="M21" s="190"/>
      <c r="N21" s="123"/>
      <c r="O21" s="122"/>
      <c r="P21" s="190"/>
      <c r="Q21" s="122"/>
      <c r="R21" s="144"/>
      <c r="S21" s="144"/>
      <c r="T21" s="159"/>
      <c r="U21" s="144"/>
      <c r="V21" s="144"/>
      <c r="W21" s="160"/>
      <c r="X21" s="160"/>
      <c r="Y21" s="146"/>
      <c r="Z21" s="157"/>
      <c r="AA21" s="158"/>
      <c r="AB21" s="158"/>
      <c r="AC21" s="158"/>
      <c r="AD21" s="158"/>
      <c r="AE21" s="158"/>
      <c r="AG21" s="398"/>
      <c r="AH21" s="398"/>
      <c r="AI21" s="398"/>
      <c r="AJ21" s="398"/>
      <c r="AK21" s="398"/>
      <c r="AL21" s="398"/>
      <c r="AM21" s="398"/>
      <c r="AO21" s="398"/>
      <c r="AP21" s="398"/>
      <c r="AQ21" s="398"/>
      <c r="AR21" s="398"/>
      <c r="AS21" s="398"/>
      <c r="AT21" s="398"/>
      <c r="AU21" s="398"/>
      <c r="AW21" s="95"/>
      <c r="AX21" s="95"/>
      <c r="AY21" s="95"/>
      <c r="AZ21" s="95"/>
      <c r="BA21" s="95"/>
      <c r="BB21" s="95"/>
      <c r="BC21" s="95"/>
      <c r="BE21" s="95"/>
      <c r="BF21" s="95"/>
      <c r="BG21" s="95"/>
      <c r="BH21" s="95"/>
      <c r="BI21" s="95"/>
      <c r="BJ21" s="95"/>
      <c r="BK21" s="95"/>
      <c r="BM21" s="99"/>
      <c r="BN21" s="99"/>
      <c r="BO21" s="93"/>
      <c r="BP21" s="93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83"/>
    </row>
    <row r="22" spans="1:80" x14ac:dyDescent="0.2">
      <c r="A22" s="91" t="s">
        <v>20</v>
      </c>
      <c r="B22" s="116">
        <v>302404</v>
      </c>
      <c r="C22" s="122"/>
      <c r="D22" s="272"/>
      <c r="E22" s="123"/>
      <c r="F22" s="187"/>
      <c r="G22" s="124"/>
      <c r="H22" s="179"/>
      <c r="K22" s="122"/>
      <c r="L22" s="122"/>
      <c r="M22" s="190"/>
      <c r="N22" s="123"/>
      <c r="O22" s="122"/>
      <c r="P22" s="194"/>
      <c r="Q22" s="122"/>
      <c r="R22" s="144"/>
      <c r="S22" s="144"/>
      <c r="T22" s="159"/>
      <c r="U22" s="144"/>
      <c r="V22" s="144"/>
      <c r="W22" s="160"/>
      <c r="X22" s="160"/>
      <c r="Y22" s="146"/>
      <c r="Z22" s="157"/>
      <c r="AA22" s="158"/>
      <c r="AB22" s="158"/>
      <c r="AC22" s="158"/>
      <c r="AD22" s="158"/>
      <c r="AE22" s="158"/>
      <c r="AG22" s="398"/>
      <c r="AH22" s="398"/>
      <c r="AI22" s="398"/>
      <c r="AJ22" s="398"/>
      <c r="AK22" s="398"/>
      <c r="AL22" s="398"/>
      <c r="AM22" s="398"/>
      <c r="AO22" s="398"/>
      <c r="AP22" s="398"/>
      <c r="AQ22" s="398"/>
      <c r="AR22" s="398"/>
      <c r="AS22" s="398"/>
      <c r="AT22" s="398"/>
      <c r="AU22" s="398"/>
      <c r="AW22" s="95"/>
      <c r="AX22" s="95"/>
      <c r="AY22" s="95"/>
      <c r="AZ22" s="95"/>
      <c r="BA22" s="95"/>
      <c r="BB22" s="95"/>
      <c r="BC22" s="95"/>
      <c r="BE22" s="95"/>
      <c r="BF22" s="95"/>
      <c r="BG22" s="95"/>
      <c r="BH22" s="95"/>
      <c r="BI22" s="95"/>
      <c r="BJ22" s="95"/>
      <c r="BK22" s="95"/>
      <c r="BM22" s="99"/>
      <c r="BN22" s="99"/>
      <c r="BO22" s="93"/>
      <c r="BP22" s="93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83"/>
    </row>
    <row r="23" spans="1:80" x14ac:dyDescent="0.2">
      <c r="A23" s="91" t="s">
        <v>21</v>
      </c>
      <c r="B23" s="116">
        <v>303091</v>
      </c>
      <c r="C23" s="122"/>
      <c r="D23" s="272"/>
      <c r="E23" s="123"/>
      <c r="F23" s="187"/>
      <c r="G23" s="124"/>
      <c r="H23" s="179"/>
      <c r="I23" s="381"/>
      <c r="K23" s="122"/>
      <c r="L23" s="122"/>
      <c r="M23" s="190"/>
      <c r="N23" s="123"/>
      <c r="O23" s="122"/>
      <c r="P23" s="194"/>
      <c r="Q23" s="122"/>
      <c r="R23" s="144"/>
      <c r="S23" s="144"/>
      <c r="T23" s="159"/>
      <c r="U23" s="144"/>
      <c r="V23" s="144"/>
      <c r="W23" s="160"/>
      <c r="X23" s="160"/>
      <c r="Y23" s="146"/>
      <c r="Z23" s="163"/>
      <c r="AA23" s="158"/>
      <c r="AB23" s="158"/>
      <c r="AC23" s="158"/>
      <c r="AD23" s="158"/>
      <c r="AE23" s="158"/>
      <c r="AG23" s="398"/>
      <c r="AH23" s="398"/>
      <c r="AI23" s="398"/>
      <c r="AJ23" s="398"/>
      <c r="AK23" s="398"/>
      <c r="AL23" s="398"/>
      <c r="AM23" s="398"/>
      <c r="AO23" s="398"/>
      <c r="AP23" s="398"/>
      <c r="AQ23" s="398"/>
      <c r="AR23" s="398"/>
      <c r="AS23" s="398"/>
      <c r="AT23" s="398"/>
      <c r="AU23" s="398"/>
      <c r="AW23" s="95"/>
      <c r="AX23" s="95"/>
      <c r="AY23" s="95"/>
      <c r="AZ23" s="95"/>
      <c r="BA23" s="95"/>
      <c r="BB23" s="95"/>
      <c r="BC23" s="95"/>
      <c r="BE23" s="95"/>
      <c r="BF23" s="95"/>
      <c r="BG23" s="95"/>
      <c r="BH23" s="95"/>
      <c r="BI23" s="95"/>
      <c r="BJ23" s="95"/>
      <c r="BK23" s="95"/>
      <c r="BM23" s="99"/>
      <c r="BN23" s="99"/>
      <c r="BO23" s="93"/>
      <c r="BP23" s="93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83"/>
    </row>
    <row r="24" spans="1:80" x14ac:dyDescent="0.2">
      <c r="A24" s="91" t="s">
        <v>22</v>
      </c>
      <c r="B24" s="116">
        <v>303942</v>
      </c>
      <c r="C24" s="122"/>
      <c r="D24" s="272"/>
      <c r="E24" s="123"/>
      <c r="F24" s="187"/>
      <c r="G24" s="124"/>
      <c r="H24" s="179"/>
      <c r="I24" s="122"/>
      <c r="J24" s="122"/>
      <c r="K24" s="122"/>
      <c r="L24" s="122"/>
      <c r="M24" s="190"/>
      <c r="N24" s="123"/>
      <c r="O24" s="122"/>
      <c r="P24" s="194"/>
      <c r="Q24" s="122"/>
      <c r="R24" s="144"/>
      <c r="S24" s="144"/>
      <c r="T24" s="159"/>
      <c r="U24" s="144"/>
      <c r="V24" s="144"/>
      <c r="W24" s="160"/>
      <c r="X24" s="160"/>
      <c r="Y24" s="146"/>
      <c r="Z24" s="164"/>
      <c r="AA24" s="93"/>
      <c r="AB24" s="145"/>
      <c r="AC24" s="93"/>
      <c r="AD24" s="93"/>
      <c r="AE24" s="93"/>
      <c r="AO24" s="95"/>
      <c r="AP24" s="95"/>
      <c r="AQ24" s="95"/>
      <c r="AR24" s="95"/>
      <c r="AS24" s="95"/>
      <c r="AT24" s="95"/>
      <c r="AU24" s="95"/>
      <c r="AW24" s="95"/>
      <c r="AX24" s="95"/>
      <c r="AY24" s="95"/>
      <c r="AZ24" s="95"/>
      <c r="BA24" s="95"/>
      <c r="BB24" s="95"/>
      <c r="BC24" s="95"/>
      <c r="BE24" s="95"/>
      <c r="BF24" s="95"/>
      <c r="BG24" s="95"/>
      <c r="BH24" s="95"/>
      <c r="BI24" s="95"/>
      <c r="BJ24" s="95"/>
      <c r="BK24" s="95"/>
      <c r="BM24" s="93"/>
      <c r="BN24" s="93"/>
      <c r="BO24" s="93"/>
      <c r="BP24" s="93"/>
      <c r="CB24" s="83"/>
    </row>
    <row r="25" spans="1:80" x14ac:dyDescent="0.2">
      <c r="A25" s="91" t="s">
        <v>23</v>
      </c>
      <c r="B25" s="116">
        <v>304579</v>
      </c>
      <c r="C25" s="122"/>
      <c r="D25" s="272"/>
      <c r="E25" s="123"/>
      <c r="F25" s="187"/>
      <c r="G25" s="124"/>
      <c r="H25" s="179"/>
      <c r="I25" s="122"/>
      <c r="J25" s="122"/>
      <c r="K25" s="122"/>
      <c r="L25" s="122"/>
      <c r="M25" s="190"/>
      <c r="N25" s="123"/>
      <c r="O25" s="122"/>
      <c r="P25" s="194"/>
      <c r="Q25" s="122"/>
      <c r="R25" s="144"/>
      <c r="S25" s="144"/>
      <c r="T25" s="159"/>
      <c r="U25" s="144"/>
      <c r="V25" s="144"/>
      <c r="W25" s="160"/>
      <c r="X25" s="160"/>
      <c r="Y25" s="146"/>
      <c r="Z25" s="164"/>
      <c r="AA25" s="93"/>
      <c r="AB25" s="145"/>
      <c r="AC25" s="93"/>
      <c r="AD25" s="93"/>
      <c r="AE25" s="93"/>
      <c r="AO25" s="95"/>
      <c r="AP25" s="95"/>
      <c r="AQ25" s="95"/>
      <c r="AR25" s="95"/>
      <c r="AS25" s="95"/>
      <c r="AT25" s="95"/>
      <c r="AU25" s="95"/>
      <c r="AW25" s="95"/>
      <c r="AX25" s="95"/>
      <c r="AY25" s="95"/>
      <c r="AZ25" s="95"/>
      <c r="BA25" s="95"/>
      <c r="BB25" s="95"/>
      <c r="BC25" s="95"/>
      <c r="BE25" s="95"/>
      <c r="BF25" s="95"/>
      <c r="BG25" s="95"/>
      <c r="BH25" s="95"/>
      <c r="BI25" s="95"/>
      <c r="BJ25" s="95"/>
      <c r="BK25" s="95"/>
      <c r="BM25" s="93"/>
      <c r="BN25" s="93"/>
      <c r="BO25" s="93"/>
      <c r="BP25" s="93"/>
      <c r="CB25" s="83"/>
    </row>
    <row r="26" spans="1:80" x14ac:dyDescent="0.2">
      <c r="A26" s="91" t="s">
        <v>24</v>
      </c>
      <c r="B26" s="116">
        <v>304586</v>
      </c>
      <c r="C26" s="122"/>
      <c r="D26" s="272"/>
      <c r="E26" s="123"/>
      <c r="F26" s="187"/>
      <c r="G26" s="124"/>
      <c r="H26" s="179"/>
      <c r="I26" s="122"/>
      <c r="J26" s="122"/>
      <c r="K26" s="122"/>
      <c r="L26" s="122"/>
      <c r="M26" s="190"/>
      <c r="N26" s="123"/>
      <c r="O26" s="122"/>
      <c r="P26" s="194"/>
      <c r="Q26" s="122"/>
      <c r="R26" s="144"/>
      <c r="S26" s="144"/>
      <c r="T26" s="141"/>
      <c r="U26" s="144"/>
      <c r="V26" s="144"/>
      <c r="W26" s="160"/>
      <c r="X26" s="160"/>
      <c r="Y26" s="146"/>
      <c r="Z26" s="164"/>
      <c r="AA26" s="93"/>
      <c r="AB26" s="145"/>
      <c r="AC26" s="93"/>
      <c r="AD26" s="93"/>
      <c r="AE26" s="93"/>
      <c r="AO26" s="95"/>
      <c r="AP26" s="95"/>
      <c r="AQ26" s="95"/>
      <c r="AR26" s="95"/>
      <c r="AS26" s="95"/>
      <c r="AT26" s="95"/>
      <c r="AU26" s="95"/>
      <c r="AW26" s="95"/>
      <c r="AX26" s="95"/>
      <c r="AY26" s="95"/>
      <c r="AZ26" s="95"/>
      <c r="BA26" s="95"/>
      <c r="BB26" s="95"/>
      <c r="BC26" s="95"/>
      <c r="BE26" s="95"/>
      <c r="BF26" s="95"/>
      <c r="BG26" s="95"/>
      <c r="BH26" s="95"/>
      <c r="BI26" s="95"/>
      <c r="BJ26" s="95"/>
      <c r="BK26" s="95"/>
      <c r="BM26" s="93"/>
      <c r="BN26" s="93"/>
      <c r="BO26" s="93"/>
      <c r="BP26" s="93"/>
      <c r="CB26" s="83"/>
    </row>
    <row r="27" spans="1:80" x14ac:dyDescent="0.2">
      <c r="A27" s="91" t="s">
        <v>17</v>
      </c>
      <c r="B27" s="116">
        <v>304746</v>
      </c>
      <c r="C27" s="122"/>
      <c r="D27" s="272"/>
      <c r="E27" s="123"/>
      <c r="F27" s="187"/>
      <c r="G27" s="124"/>
      <c r="H27" s="179"/>
      <c r="I27" s="122"/>
      <c r="J27" s="122"/>
      <c r="K27" s="122"/>
      <c r="L27" s="122"/>
      <c r="M27" s="190"/>
      <c r="N27" s="123"/>
      <c r="O27" s="122"/>
      <c r="P27" s="194"/>
      <c r="Q27" s="122"/>
      <c r="R27" s="144"/>
      <c r="S27" s="144"/>
      <c r="T27" s="141"/>
      <c r="U27" s="144"/>
      <c r="V27" s="144"/>
      <c r="W27" s="160"/>
      <c r="X27" s="160"/>
      <c r="Y27" s="146"/>
      <c r="Z27" s="164"/>
      <c r="AA27" s="93"/>
      <c r="AB27" s="145"/>
      <c r="AC27" s="93"/>
      <c r="AD27" s="93"/>
      <c r="AE27" s="93"/>
      <c r="AO27" s="95"/>
      <c r="AP27" s="95"/>
      <c r="AQ27" s="95"/>
      <c r="AR27" s="95"/>
      <c r="AS27" s="95"/>
      <c r="AT27" s="95"/>
      <c r="AU27" s="95"/>
      <c r="AW27" s="95"/>
      <c r="AX27" s="95"/>
      <c r="AY27" s="95"/>
      <c r="AZ27" s="95"/>
      <c r="BA27" s="95"/>
      <c r="BB27" s="95"/>
      <c r="BC27" s="95"/>
      <c r="BE27" s="95"/>
      <c r="BF27" s="95"/>
      <c r="BG27" s="95"/>
      <c r="BH27" s="95"/>
      <c r="BI27" s="95"/>
      <c r="BJ27" s="95"/>
      <c r="BK27" s="95"/>
      <c r="BM27" s="93"/>
      <c r="BN27" s="93"/>
      <c r="BO27" s="93"/>
      <c r="BP27" s="93"/>
      <c r="CB27" s="83"/>
    </row>
    <row r="28" spans="1:80" x14ac:dyDescent="0.2">
      <c r="A28" s="91" t="s">
        <v>185</v>
      </c>
      <c r="B28" s="394">
        <v>304636</v>
      </c>
      <c r="C28" s="186"/>
      <c r="D28" s="184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91"/>
      <c r="S28" s="191"/>
      <c r="T28" s="83"/>
      <c r="U28" s="83"/>
      <c r="V28" s="83"/>
      <c r="W28" s="165"/>
      <c r="X28" s="83"/>
      <c r="Y28" s="83"/>
      <c r="Z28" s="93"/>
      <c r="AA28" s="93"/>
      <c r="AB28" s="166"/>
      <c r="AC28" s="165"/>
      <c r="AD28" s="165"/>
      <c r="AE28" s="93"/>
    </row>
    <row r="29" spans="1:80" x14ac:dyDescent="0.2">
      <c r="A29" s="103" t="s">
        <v>99</v>
      </c>
      <c r="B29" s="260">
        <v>2009</v>
      </c>
      <c r="C29" s="185">
        <v>2010</v>
      </c>
      <c r="D29" s="185">
        <v>2011</v>
      </c>
      <c r="E29" s="185">
        <v>2012</v>
      </c>
      <c r="F29" s="185">
        <v>2013</v>
      </c>
      <c r="G29" s="185">
        <v>2014</v>
      </c>
      <c r="H29" s="288">
        <v>2015</v>
      </c>
      <c r="I29" s="186"/>
      <c r="J29" s="186"/>
      <c r="K29" s="186"/>
      <c r="L29" s="184"/>
      <c r="M29" s="184"/>
      <c r="N29" s="186"/>
      <c r="O29" s="196"/>
      <c r="P29" s="196"/>
      <c r="Q29" s="196"/>
      <c r="R29" s="191"/>
      <c r="S29" s="191"/>
      <c r="T29" s="83"/>
      <c r="U29" s="93"/>
      <c r="V29" s="83"/>
      <c r="W29" s="165"/>
      <c r="X29" s="83"/>
      <c r="Y29" s="83"/>
      <c r="Z29" s="93"/>
      <c r="AA29" s="93"/>
      <c r="AB29" s="166"/>
      <c r="AC29" s="165"/>
      <c r="AD29" s="165"/>
      <c r="AE29" s="93"/>
    </row>
    <row r="30" spans="1:80" x14ac:dyDescent="0.2">
      <c r="A30" s="82" t="s">
        <v>87</v>
      </c>
      <c r="B30" s="186">
        <v>650</v>
      </c>
      <c r="C30" s="186">
        <v>697</v>
      </c>
      <c r="D30" s="186">
        <v>697</v>
      </c>
      <c r="E30" s="104">
        <v>661</v>
      </c>
      <c r="F30" s="104">
        <v>669</v>
      </c>
      <c r="G30" s="104">
        <v>604</v>
      </c>
      <c r="H30" s="184">
        <v>389</v>
      </c>
      <c r="I30" s="186"/>
      <c r="J30" s="186"/>
      <c r="K30" s="186"/>
      <c r="L30" s="184"/>
      <c r="M30" s="184"/>
      <c r="N30" s="186"/>
      <c r="O30" s="196"/>
      <c r="P30" s="196"/>
      <c r="Q30" s="196"/>
      <c r="R30" s="191"/>
      <c r="S30" s="191"/>
      <c r="T30" s="83"/>
      <c r="U30" s="93"/>
      <c r="V30" s="83"/>
      <c r="W30" s="165"/>
      <c r="X30" s="83"/>
      <c r="Y30" s="83"/>
      <c r="Z30" s="93"/>
      <c r="AA30" s="167"/>
      <c r="AB30" s="166"/>
      <c r="AC30" s="165"/>
      <c r="AD30" s="165"/>
      <c r="AE30" s="93"/>
    </row>
    <row r="31" spans="1:80" x14ac:dyDescent="0.2">
      <c r="A31" s="82" t="s">
        <v>88</v>
      </c>
      <c r="B31" s="283">
        <v>167.5</v>
      </c>
      <c r="C31" s="186">
        <v>167.5</v>
      </c>
      <c r="D31" s="186">
        <v>167.5</v>
      </c>
      <c r="E31" s="186">
        <v>262</v>
      </c>
      <c r="F31" s="186">
        <v>254</v>
      </c>
      <c r="G31" s="186">
        <v>59</v>
      </c>
      <c r="H31" s="184"/>
      <c r="I31" s="186"/>
      <c r="J31" s="186"/>
      <c r="K31" s="186"/>
      <c r="L31" s="184"/>
      <c r="M31" s="184"/>
      <c r="N31" s="196"/>
      <c r="O31" s="196"/>
      <c r="P31" s="196"/>
      <c r="Q31" s="196"/>
      <c r="R31" s="191"/>
      <c r="S31" s="191"/>
      <c r="T31" s="83"/>
      <c r="U31" s="83"/>
      <c r="V31" s="83"/>
      <c r="W31" s="165"/>
      <c r="X31" s="83"/>
      <c r="Y31" s="83"/>
      <c r="Z31" s="93"/>
      <c r="AA31" s="145"/>
      <c r="AB31" s="166"/>
      <c r="AC31" s="165"/>
      <c r="AD31" s="165"/>
      <c r="AE31" s="93"/>
    </row>
    <row r="32" spans="1:80" x14ac:dyDescent="0.2">
      <c r="A32" s="82" t="s">
        <v>90</v>
      </c>
      <c r="B32" s="186">
        <v>36</v>
      </c>
      <c r="C32" s="186">
        <v>44</v>
      </c>
      <c r="D32" s="186">
        <v>44</v>
      </c>
      <c r="E32" s="186">
        <v>44</v>
      </c>
      <c r="F32" s="186">
        <v>44</v>
      </c>
      <c r="G32" s="186"/>
      <c r="H32" s="184"/>
      <c r="I32" s="186"/>
      <c r="J32" s="186"/>
      <c r="K32" s="186"/>
      <c r="L32" s="184"/>
      <c r="M32" s="184"/>
      <c r="N32" s="196"/>
      <c r="O32" s="196"/>
      <c r="P32" s="196"/>
      <c r="Q32" s="196"/>
      <c r="R32" s="191"/>
      <c r="S32" s="191"/>
      <c r="T32" s="83"/>
      <c r="U32" s="83"/>
      <c r="V32" s="83"/>
      <c r="W32" s="165"/>
      <c r="X32" s="83"/>
      <c r="Y32" s="83"/>
      <c r="Z32" s="93"/>
      <c r="AA32" s="145"/>
      <c r="AB32" s="166"/>
      <c r="AC32" s="165"/>
      <c r="AD32" s="165"/>
      <c r="AE32" s="93"/>
    </row>
    <row r="33" spans="1:32" x14ac:dyDescent="0.2">
      <c r="A33" s="82" t="s">
        <v>119</v>
      </c>
      <c r="B33" s="186"/>
      <c r="C33" s="186"/>
      <c r="D33" s="186"/>
      <c r="E33" s="186"/>
      <c r="F33" s="186"/>
      <c r="G33" s="186">
        <v>157</v>
      </c>
      <c r="H33" s="184">
        <v>102</v>
      </c>
      <c r="I33" s="186"/>
      <c r="J33" s="186"/>
      <c r="K33" s="186"/>
      <c r="L33" s="186"/>
      <c r="M33" s="184"/>
      <c r="N33" s="184"/>
      <c r="O33" s="196"/>
      <c r="P33" s="196"/>
      <c r="Q33" s="196"/>
      <c r="R33" s="193"/>
      <c r="S33" s="191"/>
      <c r="T33" s="83"/>
      <c r="U33" s="83"/>
      <c r="V33" s="83"/>
      <c r="W33" s="83"/>
      <c r="X33" s="165"/>
      <c r="Y33" s="83"/>
      <c r="Z33" s="83"/>
      <c r="AA33" s="93"/>
      <c r="AB33" s="145"/>
      <c r="AC33" s="166"/>
      <c r="AD33" s="165"/>
      <c r="AE33" s="165"/>
      <c r="AF33" s="83"/>
    </row>
    <row r="34" spans="1:32" ht="15" customHeight="1" x14ac:dyDescent="0.2">
      <c r="A34" s="82" t="s">
        <v>120</v>
      </c>
      <c r="B34" s="186"/>
      <c r="C34" s="186"/>
      <c r="D34" s="186"/>
      <c r="E34" s="186"/>
      <c r="F34" s="186"/>
      <c r="G34" s="186">
        <v>116</v>
      </c>
      <c r="H34" s="184"/>
      <c r="I34" s="186"/>
      <c r="J34" s="186"/>
      <c r="K34" s="186"/>
      <c r="L34" s="186"/>
      <c r="M34" s="184"/>
      <c r="N34" s="184"/>
      <c r="O34" s="196"/>
      <c r="P34" s="196"/>
      <c r="Q34" s="196"/>
      <c r="R34" s="193"/>
      <c r="S34" s="191"/>
      <c r="T34" s="83"/>
      <c r="U34" s="83"/>
      <c r="V34" s="83"/>
      <c r="W34" s="83"/>
      <c r="X34" s="165"/>
      <c r="Y34" s="83"/>
      <c r="Z34" s="83"/>
      <c r="AA34" s="93"/>
      <c r="AB34" s="145"/>
      <c r="AC34" s="166"/>
      <c r="AD34" s="165"/>
      <c r="AE34" s="165"/>
      <c r="AF34" s="83"/>
    </row>
    <row r="35" spans="1:32" x14ac:dyDescent="0.2">
      <c r="A35" s="83" t="s">
        <v>89</v>
      </c>
      <c r="B35" s="186">
        <v>146.5</v>
      </c>
      <c r="C35" s="186">
        <v>91.5</v>
      </c>
      <c r="D35" s="186">
        <v>91.5</v>
      </c>
      <c r="E35" s="186">
        <v>33</v>
      </c>
      <c r="F35" s="186">
        <v>33</v>
      </c>
      <c r="G35" s="186">
        <v>33</v>
      </c>
      <c r="H35" s="184"/>
      <c r="I35" s="186"/>
      <c r="J35" s="186"/>
      <c r="K35" s="186"/>
      <c r="L35" s="186"/>
      <c r="M35" s="184"/>
      <c r="N35" s="184"/>
      <c r="O35" s="196"/>
      <c r="P35" s="196"/>
      <c r="Q35" s="196"/>
      <c r="R35" s="193"/>
      <c r="S35" s="191"/>
      <c r="T35" s="83"/>
      <c r="U35" s="83"/>
      <c r="V35" s="83"/>
      <c r="W35" s="83"/>
      <c r="X35" s="165"/>
      <c r="Y35" s="83"/>
      <c r="Z35" s="83"/>
      <c r="AA35" s="93"/>
      <c r="AB35" s="145"/>
      <c r="AC35" s="166"/>
      <c r="AD35" s="165"/>
      <c r="AE35" s="165"/>
      <c r="AF35" s="83"/>
    </row>
    <row r="36" spans="1:32" x14ac:dyDescent="0.2">
      <c r="A36" s="83" t="s">
        <v>204</v>
      </c>
      <c r="B36" s="186"/>
      <c r="C36" s="186"/>
      <c r="D36" s="186"/>
      <c r="E36" s="186"/>
      <c r="F36" s="186"/>
      <c r="G36" s="186"/>
      <c r="H36" s="184">
        <v>18</v>
      </c>
      <c r="I36" s="186"/>
      <c r="J36" s="186"/>
      <c r="K36" s="186"/>
      <c r="L36" s="186"/>
      <c r="M36" s="184"/>
      <c r="N36" s="184"/>
      <c r="O36" s="196"/>
      <c r="P36" s="196"/>
      <c r="Q36" s="196"/>
      <c r="R36" s="193"/>
      <c r="S36" s="191"/>
      <c r="T36" s="83"/>
      <c r="U36" s="83"/>
      <c r="V36" s="83"/>
      <c r="W36" s="83"/>
      <c r="X36" s="165"/>
      <c r="Y36" s="83"/>
      <c r="Z36" s="83"/>
      <c r="AA36" s="93"/>
      <c r="AB36" s="145"/>
      <c r="AC36" s="166"/>
      <c r="AD36" s="165"/>
      <c r="AE36" s="165"/>
      <c r="AF36" s="83"/>
    </row>
    <row r="37" spans="1:32" x14ac:dyDescent="0.2">
      <c r="A37" s="83" t="s">
        <v>203</v>
      </c>
      <c r="B37" s="186"/>
      <c r="C37" s="186"/>
      <c r="D37" s="186"/>
      <c r="E37" s="186"/>
      <c r="F37" s="186"/>
      <c r="G37" s="186"/>
      <c r="H37" s="184">
        <v>160</v>
      </c>
      <c r="I37" s="186"/>
      <c r="J37" s="186"/>
      <c r="K37" s="186"/>
      <c r="L37" s="186"/>
      <c r="M37" s="184"/>
      <c r="N37" s="184"/>
      <c r="O37" s="196"/>
      <c r="P37" s="196"/>
      <c r="Q37" s="196"/>
      <c r="R37" s="193"/>
      <c r="S37" s="191"/>
      <c r="T37" s="83"/>
      <c r="U37" s="83"/>
      <c r="V37" s="83"/>
      <c r="W37" s="83"/>
      <c r="X37" s="165"/>
      <c r="Y37" s="83"/>
      <c r="Z37" s="83"/>
      <c r="AA37" s="93"/>
      <c r="AB37" s="145"/>
      <c r="AC37" s="166"/>
      <c r="AD37" s="165"/>
      <c r="AE37" s="165"/>
      <c r="AF37" s="83"/>
    </row>
    <row r="38" spans="1:32" x14ac:dyDescent="0.2">
      <c r="A38" s="82" t="s">
        <v>91</v>
      </c>
      <c r="B38" s="259">
        <v>1000</v>
      </c>
      <c r="C38" s="174">
        <v>1000</v>
      </c>
      <c r="D38" s="174">
        <v>1000</v>
      </c>
      <c r="E38" s="174">
        <v>1000</v>
      </c>
      <c r="F38" s="174">
        <v>1000</v>
      </c>
      <c r="G38" s="186">
        <v>969</v>
      </c>
      <c r="H38" s="184">
        <v>669</v>
      </c>
      <c r="I38" s="186"/>
      <c r="J38" s="186"/>
      <c r="K38" s="186"/>
      <c r="L38" s="186"/>
      <c r="M38" s="184"/>
      <c r="N38" s="184"/>
      <c r="O38" s="196"/>
      <c r="P38" s="196"/>
      <c r="Q38" s="196"/>
      <c r="R38" s="193"/>
      <c r="S38" s="191"/>
      <c r="T38" s="83"/>
      <c r="U38" s="83"/>
      <c r="V38" s="83"/>
      <c r="W38" s="83"/>
      <c r="X38" s="165"/>
      <c r="Y38" s="83"/>
      <c r="Z38" s="83"/>
      <c r="AA38" s="93"/>
      <c r="AB38" s="145"/>
      <c r="AC38" s="166"/>
      <c r="AD38" s="165"/>
      <c r="AE38" s="165"/>
      <c r="AF38" s="83"/>
    </row>
    <row r="39" spans="1:32" x14ac:dyDescent="0.2">
      <c r="B39" s="184"/>
      <c r="C39" s="184"/>
      <c r="D39" s="184"/>
      <c r="E39" s="184"/>
      <c r="F39" s="184"/>
      <c r="G39" s="198"/>
      <c r="H39" s="182"/>
      <c r="I39" s="186"/>
      <c r="J39" s="186"/>
      <c r="K39" s="186"/>
      <c r="L39" s="186"/>
      <c r="M39" s="184"/>
      <c r="N39" s="184"/>
      <c r="O39" s="196"/>
      <c r="P39" s="196"/>
      <c r="Q39" s="196"/>
      <c r="R39" s="193"/>
      <c r="S39" s="191"/>
      <c r="T39" s="83"/>
      <c r="U39" s="83"/>
      <c r="V39" s="83"/>
      <c r="W39" s="83"/>
      <c r="X39" s="165"/>
      <c r="Y39" s="83"/>
      <c r="Z39" s="83"/>
      <c r="AA39" s="93"/>
      <c r="AB39" s="145"/>
      <c r="AC39" s="166"/>
      <c r="AD39" s="165"/>
      <c r="AE39" s="165"/>
      <c r="AF39" s="83"/>
    </row>
    <row r="40" spans="1:32" hidden="1" x14ac:dyDescent="0.2">
      <c r="A40" s="28" t="s">
        <v>93</v>
      </c>
      <c r="B40" s="185">
        <v>2010</v>
      </c>
      <c r="C40" s="185">
        <v>2011</v>
      </c>
      <c r="D40" s="185">
        <v>2012</v>
      </c>
      <c r="E40" s="185">
        <v>2013</v>
      </c>
      <c r="F40" s="105">
        <v>2014</v>
      </c>
      <c r="G40" s="198"/>
      <c r="H40" s="182"/>
      <c r="I40" s="186"/>
      <c r="J40" s="186"/>
      <c r="K40" s="186"/>
      <c r="L40" s="186"/>
      <c r="M40" s="184"/>
      <c r="N40" s="184"/>
      <c r="O40" s="196"/>
      <c r="P40" s="196"/>
      <c r="Q40" s="196"/>
      <c r="R40" s="193"/>
      <c r="S40" s="191"/>
      <c r="T40" s="83"/>
      <c r="U40" s="83"/>
      <c r="V40" s="83"/>
      <c r="W40" s="83"/>
      <c r="X40" s="165"/>
      <c r="Y40" s="83"/>
      <c r="Z40" s="83"/>
      <c r="AA40" s="93"/>
      <c r="AB40" s="145"/>
      <c r="AC40" s="166"/>
      <c r="AD40" s="165"/>
      <c r="AE40" s="165"/>
      <c r="AF40" s="83"/>
    </row>
    <row r="41" spans="1:32" hidden="1" x14ac:dyDescent="0.2">
      <c r="A41" s="82" t="s">
        <v>87</v>
      </c>
      <c r="B41" s="123">
        <v>676.02169054746628</v>
      </c>
      <c r="C41" s="123">
        <v>688.32945108413696</v>
      </c>
      <c r="D41" s="273">
        <v>652.71635500000002</v>
      </c>
      <c r="E41" s="109">
        <v>655.78120346750006</v>
      </c>
      <c r="F41" s="109">
        <v>593.62818725156478</v>
      </c>
      <c r="G41" s="198"/>
      <c r="H41" s="182"/>
      <c r="I41" s="186"/>
      <c r="J41" s="186"/>
      <c r="K41" s="186"/>
      <c r="L41" s="186"/>
      <c r="M41" s="184"/>
      <c r="N41" s="184"/>
      <c r="O41" s="196"/>
      <c r="P41" s="196"/>
      <c r="Q41" s="196"/>
      <c r="R41" s="193"/>
      <c r="S41" s="191"/>
      <c r="T41" s="83"/>
      <c r="U41" s="83"/>
      <c r="V41" s="83"/>
      <c r="W41" s="83"/>
      <c r="X41" s="165"/>
      <c r="Y41" s="83"/>
      <c r="Z41" s="83"/>
      <c r="AA41" s="93"/>
      <c r="AB41" s="145"/>
      <c r="AC41" s="166"/>
      <c r="AD41" s="165"/>
      <c r="AE41" s="165"/>
      <c r="AF41" s="83"/>
    </row>
    <row r="42" spans="1:32" hidden="1" x14ac:dyDescent="0.2">
      <c r="A42" s="82" t="s">
        <v>88</v>
      </c>
      <c r="B42" s="123">
        <v>164.4707350730896</v>
      </c>
      <c r="C42" s="123">
        <v>166.5</v>
      </c>
      <c r="D42" s="195">
        <v>260.07799999999997</v>
      </c>
      <c r="E42" s="123">
        <v>254</v>
      </c>
      <c r="F42" s="109">
        <v>59</v>
      </c>
      <c r="G42" s="198"/>
      <c r="H42" s="182"/>
      <c r="I42" s="186"/>
      <c r="J42" s="186"/>
      <c r="K42" s="186"/>
      <c r="L42" s="186"/>
      <c r="M42" s="184"/>
      <c r="N42" s="184"/>
      <c r="O42" s="196"/>
      <c r="P42" s="196"/>
      <c r="Q42" s="196"/>
      <c r="R42" s="193"/>
      <c r="S42" s="191"/>
      <c r="T42" s="83"/>
      <c r="U42" s="83"/>
      <c r="V42" s="83"/>
      <c r="W42" s="83"/>
      <c r="X42" s="165"/>
      <c r="Y42" s="83"/>
      <c r="Z42" s="83"/>
      <c r="AA42" s="93"/>
      <c r="AB42" s="145"/>
      <c r="AC42" s="166"/>
      <c r="AD42" s="165"/>
      <c r="AE42" s="165"/>
      <c r="AF42" s="83"/>
    </row>
    <row r="43" spans="1:32" hidden="1" x14ac:dyDescent="0.2">
      <c r="A43" s="82" t="s">
        <v>90</v>
      </c>
      <c r="B43" s="123">
        <v>43.561829924583435</v>
      </c>
      <c r="C43" s="123">
        <v>44</v>
      </c>
      <c r="D43" s="195">
        <v>43.953270000000003</v>
      </c>
      <c r="E43" s="123">
        <v>44</v>
      </c>
      <c r="F43" s="123" t="s">
        <v>118</v>
      </c>
      <c r="G43" s="198"/>
      <c r="H43" s="182"/>
      <c r="I43" s="186"/>
      <c r="J43" s="186"/>
      <c r="K43" s="186"/>
      <c r="L43" s="186"/>
      <c r="M43" s="184"/>
      <c r="N43" s="184"/>
      <c r="O43" s="196"/>
      <c r="P43" s="196"/>
      <c r="Q43" s="196"/>
      <c r="R43" s="193"/>
      <c r="S43" s="191"/>
      <c r="T43" s="83"/>
      <c r="U43" s="83"/>
      <c r="V43" s="83"/>
      <c r="W43" s="83"/>
      <c r="X43" s="165"/>
      <c r="Y43" s="83"/>
      <c r="Z43" s="83"/>
      <c r="AA43" s="93"/>
      <c r="AB43" s="145"/>
      <c r="AC43" s="166"/>
      <c r="AD43" s="165"/>
      <c r="AE43" s="165"/>
      <c r="AF43" s="454"/>
    </row>
    <row r="44" spans="1:32" hidden="1" x14ac:dyDescent="0.2">
      <c r="A44" s="82" t="s">
        <v>119</v>
      </c>
      <c r="B44" s="109" t="s">
        <v>118</v>
      </c>
      <c r="C44" s="109" t="s">
        <v>118</v>
      </c>
      <c r="D44" s="273" t="s">
        <v>118</v>
      </c>
      <c r="E44" s="109" t="s">
        <v>118</v>
      </c>
      <c r="F44" s="109">
        <v>58.973041968753201</v>
      </c>
      <c r="G44" s="198"/>
      <c r="H44" s="182"/>
      <c r="I44" s="186"/>
      <c r="J44" s="186"/>
      <c r="K44" s="186"/>
      <c r="L44" s="186"/>
      <c r="M44" s="184"/>
      <c r="N44" s="184"/>
      <c r="O44" s="196"/>
      <c r="P44" s="196"/>
      <c r="Q44" s="196"/>
      <c r="R44" s="193"/>
      <c r="S44" s="191"/>
      <c r="T44" s="83"/>
      <c r="U44" s="83"/>
      <c r="V44" s="83"/>
      <c r="W44" s="83"/>
      <c r="X44" s="165"/>
      <c r="Y44" s="83"/>
      <c r="Z44" s="83"/>
      <c r="AA44" s="93"/>
      <c r="AB44" s="145"/>
      <c r="AC44" s="166"/>
      <c r="AD44" s="165"/>
      <c r="AE44" s="165"/>
      <c r="AF44" s="454"/>
    </row>
    <row r="45" spans="1:32" hidden="1" x14ac:dyDescent="0.2">
      <c r="A45" s="82" t="s">
        <v>120</v>
      </c>
      <c r="B45" s="109" t="s">
        <v>118</v>
      </c>
      <c r="C45" s="109" t="s">
        <v>118</v>
      </c>
      <c r="D45" s="273" t="s">
        <v>118</v>
      </c>
      <c r="E45" s="109" t="s">
        <v>118</v>
      </c>
      <c r="F45" s="109">
        <v>58.973041968753201</v>
      </c>
      <c r="G45" s="198"/>
      <c r="H45" s="182"/>
      <c r="I45" s="186"/>
      <c r="J45" s="186"/>
      <c r="K45" s="186"/>
      <c r="L45" s="186"/>
      <c r="M45" s="184"/>
      <c r="N45" s="184"/>
      <c r="O45" s="196"/>
      <c r="P45" s="196"/>
      <c r="Q45" s="196"/>
      <c r="R45" s="193"/>
      <c r="S45" s="191"/>
      <c r="T45" s="83"/>
      <c r="U45" s="83"/>
      <c r="V45" s="83"/>
      <c r="W45" s="83"/>
      <c r="X45" s="165"/>
      <c r="Y45" s="83"/>
      <c r="Z45" s="83"/>
      <c r="AA45" s="93"/>
      <c r="AB45" s="145"/>
      <c r="AC45" s="166"/>
      <c r="AD45" s="165"/>
      <c r="AE45" s="165"/>
      <c r="AF45" s="455"/>
    </row>
    <row r="46" spans="1:32" hidden="1" x14ac:dyDescent="0.2">
      <c r="A46" s="83" t="s">
        <v>89</v>
      </c>
      <c r="B46" s="123">
        <v>67.80644702911377</v>
      </c>
      <c r="C46" s="123">
        <v>69.834300994873047</v>
      </c>
      <c r="D46" s="195">
        <v>33</v>
      </c>
      <c r="E46" s="123">
        <v>33</v>
      </c>
      <c r="F46" s="104">
        <v>33</v>
      </c>
      <c r="G46" s="198"/>
      <c r="H46" s="182"/>
      <c r="I46" s="186"/>
      <c r="J46" s="186"/>
      <c r="K46" s="186"/>
      <c r="L46" s="186"/>
      <c r="M46" s="184"/>
      <c r="N46" s="184"/>
      <c r="O46" s="196"/>
      <c r="P46" s="196"/>
      <c r="Q46" s="196"/>
      <c r="R46" s="193"/>
      <c r="S46" s="191"/>
      <c r="T46" s="83"/>
      <c r="U46" s="83"/>
      <c r="V46" s="83"/>
      <c r="W46" s="83"/>
      <c r="X46" s="165"/>
      <c r="Y46" s="83"/>
      <c r="Z46" s="83"/>
      <c r="AA46" s="93"/>
      <c r="AB46" s="145"/>
      <c r="AC46" s="166"/>
      <c r="AD46" s="165"/>
      <c r="AE46" s="165"/>
      <c r="AF46" s="455"/>
    </row>
    <row r="47" spans="1:32" hidden="1" x14ac:dyDescent="0.2">
      <c r="A47" s="82" t="s">
        <v>91</v>
      </c>
      <c r="B47" s="123">
        <v>941.42532926797867</v>
      </c>
      <c r="C47" s="123">
        <v>951.0051001906395</v>
      </c>
      <c r="D47" s="195">
        <v>987.88166000000001</v>
      </c>
      <c r="E47" s="123">
        <v>984.02146307349994</v>
      </c>
      <c r="F47" s="109">
        <v>955.95979876001354</v>
      </c>
      <c r="G47" s="198"/>
      <c r="H47" s="182"/>
      <c r="I47" s="186"/>
      <c r="J47" s="186"/>
      <c r="K47" s="186"/>
      <c r="L47" s="186"/>
      <c r="M47" s="184"/>
      <c r="N47" s="184"/>
      <c r="O47" s="196"/>
      <c r="P47" s="196"/>
      <c r="Q47" s="196"/>
      <c r="R47" s="193"/>
      <c r="S47" s="191"/>
      <c r="T47" s="83"/>
      <c r="U47" s="83"/>
      <c r="V47" s="83"/>
      <c r="W47" s="83"/>
      <c r="X47" s="165"/>
      <c r="Y47" s="83"/>
      <c r="Z47" s="83"/>
      <c r="AA47" s="93"/>
      <c r="AB47" s="145"/>
      <c r="AC47" s="166"/>
      <c r="AD47" s="165"/>
      <c r="AE47" s="165"/>
      <c r="AF47" s="456"/>
    </row>
    <row r="48" spans="1:32" hidden="1" x14ac:dyDescent="0.2">
      <c r="B48" s="184"/>
      <c r="C48" s="184"/>
      <c r="D48" s="184"/>
      <c r="E48" s="184"/>
      <c r="F48" s="184"/>
      <c r="G48" s="186"/>
      <c r="H48" s="186"/>
      <c r="I48" s="186"/>
      <c r="J48" s="186"/>
      <c r="K48" s="186"/>
      <c r="L48" s="184"/>
      <c r="M48" s="184"/>
      <c r="N48" s="196"/>
      <c r="O48" s="196"/>
      <c r="P48" s="196"/>
      <c r="Q48" s="196"/>
      <c r="R48" s="191"/>
      <c r="S48" s="191"/>
      <c r="T48" s="83"/>
      <c r="U48" s="83"/>
      <c r="V48" s="83"/>
      <c r="W48" s="165"/>
      <c r="X48" s="83"/>
      <c r="Y48" s="83"/>
      <c r="Z48" s="83"/>
      <c r="AA48" s="145"/>
      <c r="AB48" s="83"/>
      <c r="AC48" s="83"/>
      <c r="AD48" s="83"/>
      <c r="AE48" s="83"/>
    </row>
    <row r="49" spans="1:31" x14ac:dyDescent="0.2">
      <c r="B49" s="184"/>
      <c r="C49" s="184"/>
      <c r="D49" s="184"/>
      <c r="E49" s="184"/>
      <c r="F49" s="184"/>
      <c r="G49" s="186"/>
      <c r="H49" s="186"/>
      <c r="I49" s="186"/>
      <c r="J49" s="186"/>
      <c r="K49" s="186"/>
      <c r="L49" s="184"/>
      <c r="M49" s="184"/>
      <c r="N49" s="196"/>
      <c r="O49" s="196"/>
      <c r="P49" s="196"/>
      <c r="Q49" s="196"/>
      <c r="R49" s="191"/>
      <c r="S49" s="191"/>
      <c r="T49" s="83"/>
      <c r="U49" s="83"/>
      <c r="V49" s="83"/>
      <c r="W49" s="165"/>
      <c r="X49" s="83"/>
      <c r="Y49" s="83"/>
      <c r="Z49" s="83"/>
      <c r="AA49" s="145"/>
      <c r="AB49" s="83"/>
      <c r="AC49" s="83"/>
      <c r="AD49" s="83"/>
      <c r="AE49" s="83"/>
    </row>
    <row r="50" spans="1:31" x14ac:dyDescent="0.2">
      <c r="A50" s="397" t="s">
        <v>156</v>
      </c>
      <c r="B50" s="262" t="s">
        <v>158</v>
      </c>
      <c r="C50" s="262" t="s">
        <v>87</v>
      </c>
      <c r="D50" s="262" t="s">
        <v>160</v>
      </c>
      <c r="E50" s="262" t="s">
        <v>161</v>
      </c>
      <c r="F50" s="262" t="s">
        <v>117</v>
      </c>
      <c r="G50" s="262" t="s">
        <v>162</v>
      </c>
      <c r="H50" s="262" t="s">
        <v>167</v>
      </c>
      <c r="I50" s="379" t="s">
        <v>204</v>
      </c>
      <c r="J50" s="379" t="s">
        <v>206</v>
      </c>
      <c r="K50" s="186"/>
      <c r="L50" s="186"/>
      <c r="M50" s="186"/>
      <c r="N50" s="186"/>
      <c r="O50" s="186"/>
      <c r="P50" s="186"/>
      <c r="Q50" s="186"/>
      <c r="R50" s="191"/>
      <c r="S50" s="191"/>
      <c r="T50" s="83"/>
      <c r="U50" s="83"/>
      <c r="V50" s="83"/>
      <c r="W50" s="165"/>
      <c r="X50" s="83"/>
      <c r="Y50" s="83"/>
      <c r="Z50" s="83"/>
      <c r="AA50" s="145"/>
      <c r="AB50" s="83"/>
      <c r="AC50" s="83"/>
      <c r="AD50" s="83"/>
      <c r="AE50" s="83"/>
    </row>
    <row r="51" spans="1:31" x14ac:dyDescent="0.2">
      <c r="A51" s="209">
        <v>2009</v>
      </c>
      <c r="B51" s="263">
        <v>48705.721520000006</v>
      </c>
      <c r="C51" s="242">
        <v>32890.885920000008</v>
      </c>
      <c r="D51" s="242"/>
      <c r="E51" s="242">
        <v>1801.12077</v>
      </c>
      <c r="F51" s="242"/>
      <c r="G51" s="242">
        <v>5803.8014099999991</v>
      </c>
      <c r="H51" s="242">
        <v>8209.9134200000008</v>
      </c>
      <c r="I51" s="259"/>
    </row>
    <row r="52" spans="1:31" x14ac:dyDescent="0.2">
      <c r="A52" s="209">
        <v>2010</v>
      </c>
      <c r="B52" s="263">
        <v>48574.204538181424</v>
      </c>
      <c r="C52" s="242">
        <v>34673.732063800097</v>
      </c>
      <c r="D52" s="242"/>
      <c r="E52" s="242">
        <v>2191.372860327363</v>
      </c>
      <c r="F52" s="242"/>
      <c r="G52" s="242">
        <v>3424.7321056425571</v>
      </c>
      <c r="H52" s="242">
        <v>8284.3675084114075</v>
      </c>
      <c r="I52" s="259"/>
    </row>
    <row r="53" spans="1:31" x14ac:dyDescent="0.2">
      <c r="A53" s="209">
        <v>2011</v>
      </c>
      <c r="B53" s="263">
        <v>48310.247724659435</v>
      </c>
      <c r="C53" s="242">
        <v>34470.355404824018</v>
      </c>
      <c r="D53" s="242"/>
      <c r="E53" s="242">
        <v>2184.1244900000002</v>
      </c>
      <c r="F53" s="242"/>
      <c r="G53" s="242">
        <v>3438.2154793143272</v>
      </c>
      <c r="H53" s="242">
        <v>8217.5523505210876</v>
      </c>
      <c r="I53" s="259"/>
    </row>
    <row r="54" spans="1:31" x14ac:dyDescent="0.2">
      <c r="A54" s="209">
        <v>2012</v>
      </c>
      <c r="B54" s="263">
        <v>46836.750349999988</v>
      </c>
      <c r="C54" s="242">
        <v>30980.372989999993</v>
      </c>
      <c r="D54" s="242"/>
      <c r="E54" s="242">
        <v>2066.7264800000003</v>
      </c>
      <c r="F54" s="242"/>
      <c r="G54" s="242">
        <v>1584</v>
      </c>
      <c r="H54" s="242">
        <v>12205.650879999997</v>
      </c>
      <c r="I54" s="259"/>
      <c r="J54" s="389"/>
      <c r="K54" s="389"/>
      <c r="L54" s="389"/>
      <c r="M54" s="389"/>
      <c r="N54" s="389"/>
    </row>
    <row r="55" spans="1:31" x14ac:dyDescent="0.2">
      <c r="A55" s="209">
        <v>2013</v>
      </c>
      <c r="B55" s="263">
        <v>46470.168296019998</v>
      </c>
      <c r="C55" s="242">
        <v>31041.147097326</v>
      </c>
      <c r="D55" s="242"/>
      <c r="E55" s="242">
        <v>2050.0211986940003</v>
      </c>
      <c r="F55" s="242"/>
      <c r="G55" s="242">
        <v>1584</v>
      </c>
      <c r="H55" s="242">
        <v>11795</v>
      </c>
      <c r="I55" s="259"/>
      <c r="J55" s="389"/>
      <c r="K55" s="389"/>
      <c r="L55" s="389"/>
      <c r="M55" s="389"/>
      <c r="N55" s="389"/>
      <c r="O55" s="169"/>
      <c r="P55" s="169"/>
      <c r="Q55" s="169"/>
      <c r="R55" s="169"/>
      <c r="S55" s="169"/>
      <c r="T55" s="169"/>
      <c r="U55" s="169"/>
      <c r="V55" s="170"/>
      <c r="W55" s="168"/>
    </row>
    <row r="56" spans="1:31" x14ac:dyDescent="0.2">
      <c r="A56" s="209">
        <v>2014</v>
      </c>
      <c r="B56" s="263">
        <v>43893.460215076761</v>
      </c>
      <c r="C56" s="242">
        <v>27235.192833919253</v>
      </c>
      <c r="D56" s="242">
        <v>7222.2673811575041</v>
      </c>
      <c r="E56" s="242"/>
      <c r="F56" s="242">
        <v>5180</v>
      </c>
      <c r="G56" s="242">
        <v>1551</v>
      </c>
      <c r="H56" s="242">
        <v>2705</v>
      </c>
      <c r="I56" s="259"/>
      <c r="J56" s="452"/>
      <c r="K56" s="169"/>
      <c r="L56" s="457"/>
      <c r="M56" s="169"/>
      <c r="N56" s="169"/>
      <c r="P56" s="170"/>
      <c r="Q56" s="170"/>
      <c r="R56" s="170"/>
      <c r="S56" s="170"/>
      <c r="T56" s="170"/>
      <c r="U56" s="170"/>
      <c r="V56" s="170"/>
      <c r="W56" s="170"/>
      <c r="X56" s="168"/>
    </row>
    <row r="57" spans="1:31" x14ac:dyDescent="0.2">
      <c r="A57" s="209">
        <v>2015</v>
      </c>
      <c r="B57" s="263">
        <v>29952.697121138397</v>
      </c>
      <c r="C57" s="204">
        <v>17308.786311038715</v>
      </c>
      <c r="D57" s="204">
        <v>4602.9108100996827</v>
      </c>
      <c r="G57" s="204"/>
      <c r="H57" s="453"/>
      <c r="I57" s="204">
        <v>816</v>
      </c>
      <c r="J57" s="204">
        <v>7225</v>
      </c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31" x14ac:dyDescent="0.2">
      <c r="A58" s="91"/>
      <c r="B58" s="138"/>
      <c r="C58" s="138"/>
      <c r="D58" s="458"/>
      <c r="E58" s="149"/>
      <c r="F58" s="171"/>
      <c r="G58" s="138"/>
      <c r="H58" s="459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71"/>
      <c r="W58" s="138"/>
      <c r="X58" s="138"/>
    </row>
    <row r="59" spans="1:31" x14ac:dyDescent="0.2">
      <c r="A59" s="91"/>
      <c r="B59" s="138"/>
      <c r="C59" s="138"/>
      <c r="D59" s="458"/>
      <c r="E59" s="149"/>
      <c r="F59" s="171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71"/>
      <c r="W59" s="138"/>
      <c r="X59" s="138"/>
    </row>
    <row r="60" spans="1:31" x14ac:dyDescent="0.2">
      <c r="A60" s="91"/>
      <c r="B60" s="138"/>
      <c r="C60" s="138"/>
      <c r="D60" s="458"/>
      <c r="E60" s="149"/>
      <c r="F60" s="171"/>
      <c r="G60" s="138"/>
      <c r="H60" s="460"/>
      <c r="I60" s="138"/>
      <c r="J60" s="149"/>
      <c r="K60" s="149"/>
      <c r="L60" s="149"/>
      <c r="M60" s="138"/>
      <c r="N60" s="138"/>
      <c r="O60" s="138"/>
      <c r="P60" s="138"/>
      <c r="Q60" s="138"/>
      <c r="R60" s="138"/>
      <c r="S60" s="138"/>
      <c r="T60" s="138"/>
      <c r="U60" s="138"/>
      <c r="V60" s="172"/>
      <c r="W60" s="138"/>
      <c r="X60" s="138"/>
    </row>
    <row r="61" spans="1:31" x14ac:dyDescent="0.2">
      <c r="A61" s="91"/>
      <c r="B61" s="138"/>
      <c r="C61" s="138"/>
      <c r="D61" s="458"/>
      <c r="E61" s="149"/>
      <c r="F61" s="171"/>
      <c r="G61" s="138"/>
      <c r="H61" s="149"/>
      <c r="I61" s="138"/>
      <c r="J61" s="149"/>
      <c r="K61" s="149"/>
      <c r="L61" s="149"/>
      <c r="M61" s="138"/>
      <c r="N61" s="138"/>
      <c r="O61" s="138"/>
      <c r="P61" s="138"/>
      <c r="Q61" s="138"/>
      <c r="R61" s="138"/>
      <c r="S61" s="138"/>
      <c r="T61" s="138"/>
      <c r="U61" s="138"/>
      <c r="V61" s="172"/>
      <c r="W61" s="138"/>
      <c r="X61" s="138"/>
    </row>
    <row r="62" spans="1:31" x14ac:dyDescent="0.2">
      <c r="A62" s="91"/>
      <c r="B62" s="138"/>
      <c r="C62" s="138"/>
      <c r="D62" s="458"/>
      <c r="E62" s="149"/>
      <c r="F62" s="171"/>
      <c r="G62" s="138"/>
      <c r="H62" s="149"/>
      <c r="I62" s="138"/>
      <c r="J62" s="149"/>
      <c r="K62" s="149"/>
      <c r="L62" s="149"/>
      <c r="M62" s="138"/>
      <c r="N62" s="138"/>
      <c r="O62" s="171"/>
      <c r="P62" s="138"/>
      <c r="Q62" s="171"/>
      <c r="R62" s="171"/>
      <c r="S62" s="171"/>
      <c r="T62" s="171"/>
      <c r="U62" s="171"/>
      <c r="V62" s="172"/>
      <c r="W62" s="138"/>
      <c r="X62" s="138"/>
    </row>
    <row r="63" spans="1:31" x14ac:dyDescent="0.2">
      <c r="A63" s="91"/>
      <c r="B63" s="138"/>
      <c r="C63" s="138"/>
      <c r="D63" s="458"/>
      <c r="E63" s="149"/>
      <c r="F63" s="171"/>
      <c r="G63" s="138"/>
      <c r="H63" s="149"/>
      <c r="I63" s="138"/>
      <c r="J63" s="149"/>
      <c r="K63" s="149"/>
      <c r="L63" s="171"/>
      <c r="M63" s="138"/>
      <c r="N63" s="138"/>
      <c r="O63" s="171"/>
      <c r="P63" s="138"/>
      <c r="Q63" s="171"/>
      <c r="R63" s="171"/>
      <c r="S63" s="171"/>
      <c r="T63" s="171"/>
      <c r="U63" s="171"/>
      <c r="V63" s="172"/>
      <c r="W63" s="138"/>
      <c r="X63" s="138"/>
    </row>
    <row r="64" spans="1:31" x14ac:dyDescent="0.2">
      <c r="A64" s="91"/>
      <c r="B64" s="138"/>
      <c r="C64" s="138"/>
      <c r="D64" s="461"/>
      <c r="E64" s="138"/>
      <c r="F64" s="171"/>
      <c r="G64" s="138"/>
      <c r="H64" s="138"/>
      <c r="I64" s="138"/>
      <c r="J64" s="173"/>
      <c r="K64" s="173"/>
      <c r="L64" s="171"/>
      <c r="M64" s="138"/>
      <c r="N64" s="138"/>
      <c r="O64" s="171"/>
      <c r="P64" s="138"/>
      <c r="Q64" s="171"/>
      <c r="R64" s="171"/>
      <c r="S64" s="171"/>
      <c r="T64" s="171"/>
      <c r="U64" s="171"/>
      <c r="V64" s="172"/>
      <c r="W64" s="138"/>
      <c r="X64" s="138"/>
    </row>
    <row r="65" spans="1:24" x14ac:dyDescent="0.2">
      <c r="A65" s="91"/>
      <c r="B65" s="138"/>
      <c r="C65" s="138"/>
      <c r="D65" s="461"/>
      <c r="E65" s="138"/>
      <c r="F65" s="171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71"/>
      <c r="W65" s="138"/>
      <c r="X65" s="138"/>
    </row>
    <row r="66" spans="1:24" x14ac:dyDescent="0.2">
      <c r="A66" s="107"/>
      <c r="B66" s="83"/>
      <c r="C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24" x14ac:dyDescent="0.2">
      <c r="B67" s="83"/>
    </row>
    <row r="68" spans="1:24" x14ac:dyDescent="0.2">
      <c r="B68" s="83"/>
    </row>
    <row r="69" spans="1:24" x14ac:dyDescent="0.2">
      <c r="B69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Notes</vt:lpstr>
      <vt:lpstr>Summary Report</vt:lpstr>
      <vt:lpstr>Lookup</vt:lpstr>
      <vt:lpstr>AllWales</vt:lpstr>
      <vt:lpstr>BCU</vt:lpstr>
      <vt:lpstr>Powys</vt:lpstr>
      <vt:lpstr>HywelD</vt:lpstr>
      <vt:lpstr>ABMU</vt:lpstr>
      <vt:lpstr>CwmT</vt:lpstr>
      <vt:lpstr>CaV</vt:lpstr>
      <vt:lpstr>AneurinB</vt:lpstr>
      <vt:lpstr>Register Data</vt:lpstr>
      <vt:lpstr>ABMU</vt:lpstr>
      <vt:lpstr>AllWales</vt:lpstr>
      <vt:lpstr>AneurinB</vt:lpstr>
      <vt:lpstr>BCU</vt:lpstr>
      <vt:lpstr>CaV</vt:lpstr>
      <vt:lpstr>CwmT</vt:lpstr>
      <vt:lpstr>DateRange</vt:lpstr>
      <vt:lpstr>HywelD</vt:lpstr>
      <vt:lpstr>Powys</vt:lpstr>
      <vt:lpstr>'Summary Report'!Print_Area</vt:lpstr>
    </vt:vector>
  </TitlesOfParts>
  <Company>ABMU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Smeeth (ABM ULHB - Delivery And Support Unit)</dc:creator>
  <cp:lastModifiedBy>Cox, Jonathan (FCS - KAS)</cp:lastModifiedBy>
  <cp:lastPrinted>2014-06-17T14:02:44Z</cp:lastPrinted>
  <dcterms:created xsi:type="dcterms:W3CDTF">2013-07-29T12:18:43Z</dcterms:created>
  <dcterms:modified xsi:type="dcterms:W3CDTF">2015-09-29T12:14:38Z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A7213252</vt:lpwstr>
  </property>
  <property fmtid="{D5CDD505-2E9C-101B-9397-08002B2CF9AE}" pid="4" name="Objective-Title">
    <vt:lpwstr>Agenda item/for info - Primary and Community Care Dashboard</vt:lpwstr>
  </property>
  <property fmtid="{D5CDD505-2E9C-101B-9397-08002B2CF9AE}" pid="5" name="Objective-Comment">
    <vt:lpwstr/>
  </property>
  <property fmtid="{D5CDD505-2E9C-101B-9397-08002B2CF9AE}" pid="6" name="Objective-CreationStamp">
    <vt:filetime>2014-05-06T10:26:08Z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2014-06-25T13:38:39Z</vt:filetime>
  </property>
  <property fmtid="{D5CDD505-2E9C-101B-9397-08002B2CF9AE}" pid="11" name="Objective-Owner">
    <vt:lpwstr>Andrews, Rachel (DHSS - Delivery &amp; Performance)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National Health Service (NHS) Bodies - Non EU Funded:Quality and Safety Management Sy</vt:lpwstr>
  </property>
  <property fmtid="{D5CDD505-2E9C-101B-9397-08002B2CF9AE}" pid="13" name="Objective-Parent">
    <vt:lpwstr>20140715 - Quality and Safety Assurance Group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1.1</vt:lpwstr>
  </property>
  <property fmtid="{D5CDD505-2E9C-101B-9397-08002B2CF9AE}" pid="16" name="Objective-VersionNumber">
    <vt:r8>26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2014-05-05T23:00:00Z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</Properties>
</file>