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7.xml" ContentType="application/vnd.openxmlformats-officedocument.drawingml.chartshapes+xml"/>
  <Override PartName="/xl/drawings/drawing5.xml" ContentType="application/vnd.openxmlformats-officedocument.drawingml.chartshapes+xml"/>
  <Override PartName="/xl/drawings/drawing11.xml" ContentType="application/vnd.openxmlformats-officedocument.drawingml.chartshapes+xml"/>
  <Override PartName="/xl/drawings/drawing9.xml" ContentType="application/vnd.openxmlformats-officedocument.drawingml.chartshapes+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4.xml" ContentType="application/vnd.openxmlformats-officedocument.drawingml.chartshapes+xml"/>
  <Override PartName="/xl/drawings/drawing15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style7.xml" ContentType="application/vnd.ms-office.chart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veJones\Downloads\2) Files for pre-release\For publishing\"/>
    </mc:Choice>
  </mc:AlternateContent>
  <xr:revisionPtr revIDLastSave="0" documentId="13_ncr:1_{6C8FCF1E-104D-4D96-9175-1241EC8A8E65}" xr6:coauthVersionLast="44" xr6:coauthVersionMax="44" xr10:uidLastSave="{00000000-0000-0000-0000-000000000000}"/>
  <bookViews>
    <workbookView xWindow="-120" yWindow="-120" windowWidth="29040" windowHeight="15840" xr2:uid="{28DD1CF6-F76F-4228-8DEC-5014006840B3}"/>
  </bookViews>
  <sheets>
    <sheet name="Cynhwysion" sheetId="2" r:id="rId1"/>
    <sheet name="SiartData" sheetId="3" r:id="rId2"/>
    <sheet name="Tabl1" sheetId="4" r:id="rId3"/>
    <sheet name="Tabl2" sheetId="5" r:id="rId4"/>
    <sheet name="Tabl3" sheetId="6" r:id="rId5"/>
    <sheet name="Tabl4" sheetId="7" r:id="rId6"/>
    <sheet name="Tabl5" sheetId="8" r:id="rId7"/>
    <sheet name="Tabl6" sheetId="9" r:id="rId8"/>
    <sheet name="Tabl6a" sheetId="10" r:id="rId9"/>
    <sheet name="Tabl7" sheetId="11" r:id="rId10"/>
    <sheet name="Ffig1.1" sheetId="20" r:id="rId11"/>
    <sheet name="Ffig2.2" sheetId="12" r:id="rId12"/>
    <sheet name="Ffig2.3" sheetId="13" r:id="rId13"/>
    <sheet name="Ffigs4.1_4.2" sheetId="14" r:id="rId14"/>
    <sheet name="Ffig6.1" sheetId="15" r:id="rId15"/>
    <sheet name="TableA1Hide" sheetId="16" state="hidden" r:id="rId16"/>
    <sheet name="TableA2Hide" sheetId="17" state="hidden" r:id="rId17"/>
    <sheet name="TablA1" sheetId="18" r:id="rId18"/>
    <sheet name="TablA2" sheetId="19" r:id="rId19"/>
  </sheets>
  <definedNames>
    <definedName name="CNRRounded">TableA1Hide!$B$102:$H$125</definedName>
    <definedName name="CNRRoundedHeader">TableA1Hide!$A$98</definedName>
    <definedName name="ContentsHead">Cynhwysion!$A$1</definedName>
    <definedName name="ContentsQuarterly">Cynhwysion!$30:$80</definedName>
    <definedName name="CRERounded">TableA1Hide!$B$38:$H$61</definedName>
    <definedName name="CRERoundedHeader">TableA1Hide!$A$34</definedName>
    <definedName name="CRHRounded">TableA1Hide!$B$70:$H$93</definedName>
    <definedName name="CRHRoundedHeader">TableA1Hide!$A$66</definedName>
    <definedName name="CTORounded">TableA1Hide!$B$6:$H$29</definedName>
    <definedName name="CTORoundedHeader">TableA1Hide!$A$2</definedName>
    <definedName name="DNRRounded">TableA2Hide!$B$106:$H$129</definedName>
    <definedName name="DNRRoundedHeader">TableA2Hide!$A$102</definedName>
    <definedName name="DRERounded">TableA2Hide!$B$40:$H$63</definedName>
    <definedName name="DRERoundedHeader">TableA2Hide!$A$36</definedName>
    <definedName name="DRHRounded">TableA2Hide!$B$72:$H$95</definedName>
    <definedName name="DRHRoundedHeader">TableA2Hide!$A$68</definedName>
    <definedName name="DTORounded">TableA2Hide!$B$6:$H$29</definedName>
    <definedName name="DTORoundedHeader">TableA2Hide!$A$2</definedName>
    <definedName name="EndRP">TableA1Hide!$S$2</definedName>
    <definedName name="Fig1_1">Ffig1.1!$A$2</definedName>
    <definedName name="Fig2.2Quarter">Ffig2.2!$B$7:$B$16</definedName>
    <definedName name="Fig2.3Quarter">Ffig2.3!$B$8:$B$16</definedName>
    <definedName name="fig2_1">SiartData!$A$3</definedName>
    <definedName name="Fig2_2">Ffig2.2!$A$2</definedName>
    <definedName name="Fig2_3">Ffig2.3!$A$2</definedName>
    <definedName name="Fig2_5">SiartData!$A$31</definedName>
    <definedName name="Fig2_6">SiartData!$A$52</definedName>
    <definedName name="Fig2_7">SiartData!$A$75</definedName>
    <definedName name="Fig3_1">SiartData!$A$91</definedName>
    <definedName name="Fig3_2">SiartData!$A$110</definedName>
    <definedName name="Fig3_3">SiartData!$A$128</definedName>
    <definedName name="Fig4_1">'Ffigs4.1_4.2'!$A$2</definedName>
    <definedName name="Fig4_2">'Ffigs4.1_4.2'!$A$26</definedName>
    <definedName name="Fig4_3">SiartData!$A$147</definedName>
    <definedName name="Fig4_4">SiartData!$A$166</definedName>
    <definedName name="Fig5_1">SiartData!$A$186</definedName>
    <definedName name="Fig5_2">SiartData!$A$204</definedName>
    <definedName name="Fig6.1Quarter">Ffig6.1!$B$6:$B$14</definedName>
    <definedName name="Fig6_1">Ffig6.1!$A$2</definedName>
    <definedName name="Fig7_1">SiartData!$A$222</definedName>
    <definedName name="FigA1">SiartData!$A$241</definedName>
    <definedName name="Figs4.1_4.2Quarter">'Ffigs4.1_4.2'!$B$32:$B$40</definedName>
    <definedName name="Table1">Tabl1!$A$2</definedName>
    <definedName name="Table1PreRelease">Tabl1!#REF!</definedName>
    <definedName name="Table2">Tabl2!$A$2</definedName>
    <definedName name="Table3">Tabl3!$A$2</definedName>
    <definedName name="Table4">Tabl4!$A$2</definedName>
    <definedName name="Table5">Tabl5!$A$2</definedName>
    <definedName name="Table5a">Tabl5!$A$26</definedName>
    <definedName name="Table5Quarter">Tabl5!$B$6:$B$15</definedName>
    <definedName name="Table6">Tabl6!$A$2</definedName>
    <definedName name="Table6a">Tabl6a!$B$2</definedName>
    <definedName name="Table7">Tabl7!$A$2</definedName>
    <definedName name="TableA1DeleteColumns" localSheetId="17">TablA1!$K:$Q</definedName>
    <definedName name="TableA1DeleteColumns">TableA1Hide!$K:$Q</definedName>
    <definedName name="TableA1FormulasHeader">TablA1!$A$4:$H$5</definedName>
    <definedName name="TableA1FormulasLabelControl">TablA1!$S$3</definedName>
    <definedName name="TableA1FormulasLabels">TableA1Hide!$V$4:$V$7</definedName>
    <definedName name="TableA1FormulasMonths">TablA1!$B$6:$H$29</definedName>
    <definedName name="TableA2DeleteColumns" localSheetId="18">TablA2!$K:$Q</definedName>
    <definedName name="TableA2DeleteColumns">TableA2Hide!$K:$Q</definedName>
    <definedName name="TableA2FormulasFootnotes">TablA2!$B$31:$H$33</definedName>
    <definedName name="TableA2FormulasHeader">TablA2!$A$4:$H$5</definedName>
    <definedName name="TableA2FormulasLabelControl">TablA2!$S$9</definedName>
    <definedName name="TableA2FormulasLabels">TableA2Hide!$V$10:$V$13</definedName>
    <definedName name="TableA2FormulasMonths">TablA2!$E$16:$E$19</definedName>
    <definedName name="TableCNR">TableA1Hide!$B$102:$H$125</definedName>
    <definedName name="TableCRE">TableA1Hide!$B$38:$H$61</definedName>
    <definedName name="TableCRH">TableA1Hide!$B$70:$H$93</definedName>
    <definedName name="TableCTO" localSheetId="17">TablA1!$B$6:$H$25</definedName>
    <definedName name="TableCTO">TableA1Hide!$B$6:$H$29</definedName>
    <definedName name="TableDNR">TableA2Hide!$B$106:$H$129</definedName>
    <definedName name="TableDRE">TableA2Hide!$B$40:$H$63</definedName>
    <definedName name="TableDRH">TableA2Hide!$B$72:$H$95</definedName>
    <definedName name="TableDTO" localSheetId="18">TablA2!$B$6:$H$28</definedName>
    <definedName name="TableDTO">TableA2Hide!$B$6:$H$29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9" l="1"/>
  <c r="B32" i="19"/>
  <c r="A1" i="18" l="1"/>
  <c r="A1" i="19"/>
  <c r="C21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A33" i="19"/>
  <c r="V10" i="19"/>
  <c r="B31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V4" i="18"/>
  <c r="G18" i="19"/>
  <c r="F18" i="19"/>
  <c r="F8" i="19"/>
  <c r="H24" i="19"/>
  <c r="D9" i="19"/>
  <c r="F28" i="19"/>
  <c r="F20" i="19"/>
  <c r="G13" i="19"/>
  <c r="F12" i="19"/>
  <c r="D28" i="19"/>
  <c r="F21" i="19"/>
  <c r="G14" i="19"/>
  <c r="D18" i="19"/>
  <c r="G26" i="19"/>
  <c r="H27" i="19"/>
  <c r="D21" i="19"/>
  <c r="H15" i="19"/>
  <c r="G7" i="19"/>
  <c r="G20" i="18"/>
  <c r="F15" i="18"/>
  <c r="G8" i="18"/>
  <c r="E7" i="18"/>
  <c r="F23" i="18"/>
  <c r="E11" i="18"/>
  <c r="H10" i="18"/>
  <c r="H21" i="18"/>
  <c r="H25" i="18"/>
  <c r="H18" i="18"/>
  <c r="D11" i="18"/>
  <c r="D7" i="18"/>
  <c r="H8" i="19"/>
  <c r="G6" i="19"/>
  <c r="H25" i="19"/>
  <c r="D20" i="19"/>
  <c r="G24" i="19"/>
  <c r="E11" i="19"/>
  <c r="G10" i="19"/>
  <c r="G16" i="19"/>
  <c r="E29" i="19"/>
  <c r="F10" i="19"/>
  <c r="G20" i="19"/>
  <c r="F29" i="19"/>
  <c r="G15" i="19"/>
  <c r="D9" i="18"/>
  <c r="F29" i="18"/>
  <c r="E22" i="18"/>
  <c r="E25" i="18"/>
  <c r="G7" i="18"/>
  <c r="G10" i="18"/>
  <c r="E20" i="18"/>
  <c r="H23" i="18"/>
  <c r="A2" i="18"/>
  <c r="H6" i="18"/>
  <c r="E14" i="18"/>
  <c r="E17" i="18"/>
  <c r="G25" i="18"/>
  <c r="H27" i="18"/>
  <c r="E12" i="18"/>
  <c r="H7" i="18"/>
  <c r="F21" i="18"/>
  <c r="E24" i="18"/>
  <c r="G27" i="19"/>
  <c r="D17" i="19"/>
  <c r="D13" i="19"/>
  <c r="D22" i="19"/>
  <c r="H7" i="19"/>
  <c r="F24" i="19"/>
  <c r="H17" i="19"/>
  <c r="D7" i="19"/>
  <c r="E7" i="19"/>
  <c r="H26" i="19"/>
  <c r="E20" i="19"/>
  <c r="F9" i="19"/>
  <c r="F26" i="19"/>
  <c r="F17" i="19"/>
  <c r="H23" i="19"/>
  <c r="H12" i="19"/>
  <c r="F13" i="19"/>
  <c r="G28" i="18"/>
  <c r="H12" i="18"/>
  <c r="H24" i="18"/>
  <c r="F27" i="18"/>
  <c r="H16" i="18"/>
  <c r="H22" i="18"/>
  <c r="F16" i="18"/>
  <c r="H13" i="18"/>
  <c r="F8" i="18"/>
  <c r="H9" i="18"/>
  <c r="H17" i="18"/>
  <c r="D23" i="19"/>
  <c r="E23" i="19"/>
  <c r="D15" i="19"/>
  <c r="E15" i="19"/>
  <c r="E6" i="19"/>
  <c r="D12" i="19"/>
  <c r="H19" i="18"/>
  <c r="F10" i="18"/>
  <c r="G23" i="18"/>
  <c r="E10" i="18"/>
  <c r="G11" i="18"/>
  <c r="D12" i="18"/>
  <c r="G18" i="18"/>
  <c r="F18" i="18"/>
  <c r="G23" i="19"/>
  <c r="H28" i="19"/>
  <c r="G17" i="19"/>
  <c r="F16" i="19"/>
  <c r="E16" i="19"/>
  <c r="A2" i="19"/>
  <c r="H28" i="18"/>
  <c r="F7" i="18"/>
  <c r="F11" i="18"/>
  <c r="D15" i="18"/>
  <c r="F28" i="18"/>
  <c r="D23" i="18"/>
  <c r="F23" i="19"/>
  <c r="G12" i="19"/>
  <c r="E13" i="19"/>
  <c r="E25" i="19"/>
  <c r="E19" i="19"/>
  <c r="G11" i="19"/>
  <c r="D26" i="18"/>
  <c r="E16" i="18"/>
  <c r="D21" i="18"/>
  <c r="H11" i="18"/>
  <c r="E26" i="18"/>
  <c r="G27" i="18"/>
  <c r="E19" i="18"/>
  <c r="F24" i="18"/>
  <c r="H18" i="19"/>
  <c r="F27" i="19"/>
  <c r="E17" i="19"/>
  <c r="D19" i="19"/>
  <c r="F11" i="19"/>
  <c r="D6" i="19"/>
  <c r="G13" i="18"/>
  <c r="D24" i="18"/>
  <c r="D6" i="18"/>
  <c r="G26" i="18"/>
  <c r="E13" i="18"/>
  <c r="E8" i="18"/>
  <c r="D10" i="18"/>
  <c r="G15" i="18"/>
  <c r="E28" i="18"/>
  <c r="D20" i="18"/>
  <c r="F14" i="19"/>
  <c r="E18" i="19"/>
  <c r="F7" i="19"/>
  <c r="E24" i="19"/>
  <c r="D24" i="19"/>
  <c r="E26" i="19"/>
  <c r="D29" i="19"/>
  <c r="H10" i="19"/>
  <c r="H16" i="19"/>
  <c r="H19" i="19"/>
  <c r="H20" i="19"/>
  <c r="E27" i="18"/>
  <c r="H8" i="18"/>
  <c r="H20" i="18"/>
  <c r="H14" i="18"/>
  <c r="F12" i="18"/>
  <c r="G29" i="18"/>
  <c r="D16" i="19"/>
  <c r="F19" i="19"/>
  <c r="G8" i="19"/>
  <c r="H29" i="19"/>
  <c r="G28" i="19"/>
  <c r="F25" i="19"/>
  <c r="H21" i="19"/>
  <c r="G6" i="18"/>
  <c r="F25" i="18"/>
  <c r="D22" i="18"/>
  <c r="E29" i="18"/>
  <c r="G21" i="18"/>
  <c r="F13" i="18"/>
  <c r="F22" i="19"/>
  <c r="E22" i="19"/>
  <c r="H9" i="19"/>
  <c r="E12" i="19"/>
  <c r="F6" i="19"/>
  <c r="H11" i="19"/>
  <c r="G12" i="18"/>
  <c r="H29" i="18"/>
  <c r="H26" i="18"/>
  <c r="H6" i="19"/>
  <c r="D11" i="19"/>
  <c r="H14" i="19"/>
  <c r="E6" i="18"/>
  <c r="D28" i="18"/>
  <c r="G14" i="18"/>
  <c r="D14" i="18"/>
  <c r="D18" i="18"/>
  <c r="D25" i="18"/>
  <c r="E9" i="19"/>
  <c r="E28" i="19"/>
  <c r="H22" i="19"/>
  <c r="D14" i="19"/>
  <c r="G24" i="18"/>
  <c r="G16" i="18"/>
  <c r="D19" i="18"/>
  <c r="G29" i="19"/>
  <c r="D27" i="19"/>
  <c r="E8" i="19"/>
  <c r="F15" i="19"/>
  <c r="E9" i="18"/>
  <c r="D13" i="18"/>
  <c r="H15" i="18"/>
  <c r="D17" i="18"/>
  <c r="E18" i="18"/>
  <c r="F9" i="18"/>
  <c r="D26" i="19"/>
  <c r="H13" i="19"/>
  <c r="G9" i="19"/>
  <c r="D8" i="19"/>
  <c r="F19" i="18"/>
  <c r="E15" i="18"/>
  <c r="F20" i="18"/>
  <c r="G19" i="19"/>
  <c r="E21" i="19"/>
  <c r="E10" i="19"/>
  <c r="G19" i="18"/>
  <c r="G17" i="18"/>
  <c r="D8" i="18"/>
  <c r="F26" i="18"/>
  <c r="F17" i="18"/>
  <c r="D29" i="18"/>
  <c r="E14" i="19"/>
  <c r="G21" i="19"/>
  <c r="D25" i="19"/>
  <c r="G22" i="19"/>
  <c r="E23" i="18"/>
  <c r="F6" i="18"/>
  <c r="D27" i="18"/>
  <c r="D10" i="19"/>
  <c r="E27" i="19"/>
  <c r="G25" i="19"/>
  <c r="G22" i="18"/>
  <c r="F22" i="18"/>
  <c r="F14" i="18"/>
  <c r="G9" i="18"/>
  <c r="D16" i="18"/>
  <c r="E21" i="18"/>
</calcChain>
</file>

<file path=xl/sharedStrings.xml><?xml version="1.0" encoding="utf-8"?>
<sst xmlns="http://schemas.openxmlformats.org/spreadsheetml/2006/main" count="1648" uniqueCount="517">
  <si>
    <t>https://gov.wales/land-transaction-tax-statistics</t>
  </si>
  <si>
    <t>Section 8</t>
  </si>
  <si>
    <t>Figure 8.1</t>
  </si>
  <si>
    <t>Figure 8.2</t>
  </si>
  <si>
    <t>Figure 8.3</t>
  </si>
  <si>
    <t>Figure 8.4</t>
  </si>
  <si>
    <t>Section 9</t>
  </si>
  <si>
    <t>Figure 9.1</t>
  </si>
  <si>
    <t>Figure 9.2</t>
  </si>
  <si>
    <t>Figure 9.3</t>
  </si>
  <si>
    <t>Section 10</t>
  </si>
  <si>
    <t>Figure 10.1</t>
  </si>
  <si>
    <t>Figure 10.2</t>
  </si>
  <si>
    <t>Figure 10.3</t>
  </si>
  <si>
    <t>Figure 10.4</t>
  </si>
  <si>
    <t>Figure 10.5</t>
  </si>
  <si>
    <t>Figure 10.6</t>
  </si>
  <si>
    <t>Figure 10.7</t>
  </si>
  <si>
    <t>Figure 10.8</t>
  </si>
  <si>
    <t>Figure A1</t>
  </si>
  <si>
    <t>Ystadegau’r Dreth Trafodiadau Tir: Ionawr - Mawrth 2020</t>
  </si>
  <si>
    <t>Ar gyfer bob tablau a siartau: Mae ffurflenni treth a diwygiadau i ffurflenni treth a ddaeth i law Awdurdod Cyllid Cymru hyd at 20.04.2020 (ac yn cynnwys y dyddiad hwn) yn cynnwys yn yr ystadegau hyn.</t>
  </si>
  <si>
    <t>Tabl 5: Mae ffurflenni treth a diwygiadau i ffurflenni treth a ddaeth i law Awdurdod Cyllid Cymru hyd at 20.04.20 (ac yn cynnwys y dyddiad hwn) yn cynnwys yn yr ystadegau hyn. Caiff y tabl hyn ei diweddaru bob chwarter.</t>
  </si>
  <si>
    <t>Mae'r gwerthoedd am y cyfnod cyfredol yn rhai dros dro, a byddant yn cael eu diwygio mewn cyhoeddiadau yn y dyfodol. Bydd unrhyw newid a wneir yn ganlyniad i ffurflenni ychwanegol nad ydynt wedi eu derbyn eto, ac ad-daliadau sy’n berthnasol i rai trafodiadau preswyl cyfraddau uwch. Yn y cyhoeddiad hwn, mae gwerthoedd ar gyfer cyfnodau cynharach yn cael eu diwygio am yr un rhesymau.</t>
  </si>
  <si>
    <t xml:space="preserve">I gael gwybodaeth am y dulliau sy’n cael eu defnyddio, diwygiadau a sut mae dehongli’r ystadegau hyn, darllenwch ein datganiadau ystadegol ar wefan ACC. </t>
  </si>
  <si>
    <t>Ffynhonnell: Ffurflenni Treth Trafodiadau Tir i Awdurdod Cyllid Cymru</t>
  </si>
  <si>
    <t>Dyddiad cyhoeddi: 30.04.2020</t>
  </si>
  <si>
    <t>Cysylltwch â ni: data@acc.llyw.cymru</t>
  </si>
  <si>
    <t xml:space="preserve">Mae’r holl gynnwys ar gael dan y Drwydded Llywodraeth Agored, fersiwn 3.0, oni nodir yn wahanol. </t>
  </si>
  <si>
    <t>Cynhwysion</t>
  </si>
  <si>
    <t>Tablau data (cael eu diweddaru'n fisol)</t>
  </si>
  <si>
    <t>Tabl 1</t>
  </si>
  <si>
    <t xml:space="preserve">Nifer y trafodiadau hysbysadwy a adroddwyd, y dreth sy’n ddyledus ar y trafodiadau hynny a’r gwerth a briodolwyd i'r eiddo sy’n agored i'r dreth, yn ôl dyddiad dod i rym </t>
  </si>
  <si>
    <t>Tabl 2</t>
  </si>
  <si>
    <t>Nifer a gwerth yr eiddo a drethwyd, yn ôl math o drafodiad a dyddiad dod i rym</t>
  </si>
  <si>
    <t>Tabl 3</t>
  </si>
  <si>
    <t>Nifer y trafodiadau preswyl, y dreth sy’n ddyledus ar yr eiddo hynny a gwerth yr eiddo a drethwyd, yn ôl band treth breswyl a dyddiad dod i rym</t>
  </si>
  <si>
    <t>Tabl 4</t>
  </si>
  <si>
    <t>Nifer y trafodiadau amrheswyl, y dreth sy’n ddyledus ar yr eiddo hynny a gwerth yr eiddo a drethwyd, yn ôl gwerth a dyddiad dod i rym</t>
  </si>
  <si>
    <t>Tabl 5</t>
  </si>
  <si>
    <t>Nifer a gwerth unrhyw ryddhad treth a gyhoeddwyd erbyn y dyddiad dod i rym</t>
  </si>
  <si>
    <t>Tabl 6</t>
  </si>
  <si>
    <t>Nifer a gwerth unrhyw ad-daliadau treth a gyhoeddwyd erbyn y dyddiad dod i rym</t>
  </si>
  <si>
    <t>Tabl 6a</t>
  </si>
  <si>
    <t>Nifer a gwerth ad-daliadau preswyl cyfradd uwch yn ôl cyfnod o amser (sail arian parod)</t>
  </si>
  <si>
    <t>Tabl 7</t>
  </si>
  <si>
    <t>Treth Trafodiadau Tir a dalwyd i Awdurdod Cyllid Cymru</t>
  </si>
  <si>
    <t>Rhestr o'r ffigurau a ddefnyddiwyd yn y datganiad ystadegol (cael ei diweddaru bob chwarter)</t>
  </si>
  <si>
    <t>Adran 1</t>
  </si>
  <si>
    <t>Ffigur 1.1</t>
  </si>
  <si>
    <t>Nifer y trafodiadau hysbysadwy a gofnodwyd, y dreth sy'n ddyledus a’r newid o ran % o’r amcangyfrif cyntaf flwyddyn ynghynt</t>
  </si>
  <si>
    <t>Adran 2</t>
  </si>
  <si>
    <t>Trafodiadau, treth oedd yn ddyledus a gwerth yr eiddo a drethwyd</t>
  </si>
  <si>
    <t>Ffigur 2.1</t>
  </si>
  <si>
    <t>Nifer wythnosol y trafodiadau y'i cyflwynwyd i Awdurdod Cyllid Cymru</t>
  </si>
  <si>
    <t>Ffigur 2.2</t>
  </si>
  <si>
    <t>Nifer y trafodiadau hysbysadwy a adroddwyd, yn ôl dyddiad dod i rym</t>
  </si>
  <si>
    <t>Ffigur 2.3</t>
  </si>
  <si>
    <t>Treth yn ddyledus ar drafodiadau hysbysadwy a adroddwyd, yn ôl dyddiad dod i rym</t>
  </si>
  <si>
    <t>Ffigur 2.4</t>
  </si>
  <si>
    <t>Gwerth a briodolir i eiddo sy’n agored i Dreth Trafodiadau Tir, yn ôl dyddiad dod i rym</t>
  </si>
  <si>
    <t>Ffigur 2.5</t>
  </si>
  <si>
    <t>Nifer y trafodiadau hysbysadwy a adroddwyd, yn ôl mis dod i rym</t>
  </si>
  <si>
    <t>Ffigur 2.6</t>
  </si>
  <si>
    <t>Treth yn ddyledus ar y trafodiadau hysbysadwy a adroddwyd, yn ôl mis dod i rym</t>
  </si>
  <si>
    <t>Ffigur 2.7</t>
  </si>
  <si>
    <t>Adran 3</t>
  </si>
  <si>
    <t>Trafodiadau preswyl yn ôl gwerth</t>
  </si>
  <si>
    <t>Ffigur 3.1</t>
  </si>
  <si>
    <t>Nifer y trafodiadau preswyl, yn ôl band treth preswyl a chwarter y daeth y trafodiad i rym</t>
  </si>
  <si>
    <t>Ffigur 3.2</t>
  </si>
  <si>
    <t>Y dreth sy'n ddyledus ar drafodiadau preswyl, yn ôl band treth preswyl a chwarter y daeth y trafodiad i rym</t>
  </si>
  <si>
    <t>Ffigur 3.3</t>
  </si>
  <si>
    <t>Adran 4</t>
  </si>
  <si>
    <t>Trafodiadau amhreswyl yn ôl gwerth</t>
  </si>
  <si>
    <t>Ffigur 4.1</t>
  </si>
  <si>
    <t>Nifer y trafodiadau amhreswyl, yn ôl gwerth a dyddiad dod i rym</t>
  </si>
  <si>
    <t>Ffigur 4.2</t>
  </si>
  <si>
    <t>Y dreth sy'n ddyledus ar drafodiadau amhreswyl, yn ôl gwerth a dyddiad dod i rym</t>
  </si>
  <si>
    <t>Ffigur 4.3</t>
  </si>
  <si>
    <t>Ffigur 4.4</t>
  </si>
  <si>
    <t>Adran 5</t>
  </si>
  <si>
    <t>Rhyddhadau</t>
  </si>
  <si>
    <t>Ffigur 5.1</t>
  </si>
  <si>
    <t>Nifer y trafodiadau sydd wedi'u rhyddhau, yn ôl chwarter y daeth y trafodiad i rym</t>
  </si>
  <si>
    <t>Ffigur 5.2</t>
  </si>
  <si>
    <t>Treth wedi’i rhyddhau, yn ôl chwarter y daeth y trafodiad i rym (£ miliwn)</t>
  </si>
  <si>
    <t>Adran 6</t>
  </si>
  <si>
    <t>Ad-daliadau cyfraddau uwch</t>
  </si>
  <si>
    <t>Ffigur 6.1</t>
  </si>
  <si>
    <t>Nifer a gwerth ad-daliadau preswyl cyfradd uwch a gyhoeddwyd, yn ôl dyddiad dod i rym</t>
  </si>
  <si>
    <t>Adran 7</t>
  </si>
  <si>
    <t>Treth a dalwyd</t>
  </si>
  <si>
    <t>Ffigur 7.1</t>
  </si>
  <si>
    <t>Dadansoddiad o fewn Cymru</t>
  </si>
  <si>
    <t>Treth oedd yn ddyledus fesul trafodiad preswyl, yn ôl awdurdod lleol (£)</t>
  </si>
  <si>
    <t>Treth oedd yn ddyledus fesul trafodiad amhreswyl, yn ôl awdurdod lleol (£)</t>
  </si>
  <si>
    <t>Trafodiadau cyfradd uwch, fel canran o'r holl drafodiadau preswyl, yn ôl awdurdod lleol</t>
  </si>
  <si>
    <t>Gwerth cyfartalog eiddo fesul trafodiad preswyl, yn ôl awdurdod lleol (£)</t>
  </si>
  <si>
    <t>Dadansoddiad yn ôl ardal Mynegai Amddifadedd Lluosog Cymru</t>
  </si>
  <si>
    <t xml:space="preserve">Nifer y trafodiadau hysbysadwy a gofnodwyd, yn ôl degfed MALlC </t>
  </si>
  <si>
    <t>Treth oedd yn ddyledus ar drafodiadau hysbysadwy a gofnodwyd, yn ôl degfed MALlC (£)</t>
  </si>
  <si>
    <t>Trafodiadau cyfradd uwch, fel canran o'r holl drafodiadau preswyl, yn ôl degfed MALlC</t>
  </si>
  <si>
    <t>Data gweithredol</t>
  </si>
  <si>
    <t>Canran y taliadau a dderbyniwyd yn electronig, yn ôl mis derbyn</t>
  </si>
  <si>
    <t>Canran y ffurflenni Treth Trafodiadau Tir a dderbyniwyd o fewn 31 diwrnod, yn ôl mis y daeth y trafodiad i rym</t>
  </si>
  <si>
    <t>Canran y dyledion Treth Trafodiadau Tir a gasglwyd o fewn 30 diwrnod, yn ôl mis y daeth y trafodiad i rym</t>
  </si>
  <si>
    <t>Canran y ffurflenni Treth Trafodiadau Tir a dderbyniwyd yn electronig neu ar bapur, yn ôl y mis derbyn</t>
  </si>
  <si>
    <t>Canran y trafodiadau sy'n mynd ymlaen yn awtomatig at derfyniad cychwynol* heb unrhyw weithred gan yr Awdurdod, yn ôl mis derbyn</t>
  </si>
  <si>
    <t>Canran yr ad-daliadau Treth Trafodiadau Tir cyfradd uwch a wnaed o fewn 30 diwrnod i'w cymeradwyo, yn ôl dyddiad cymeradwyo</t>
  </si>
  <si>
    <t>Trafodiadau yr hysbyswyd yr Awdurdod ohonynt, yn ôl y mis y daeth y trafodiad i rym/y’i cyflwynwyd</t>
  </si>
  <si>
    <t>Trafodiadau yr hysbyswyd yr Awdurdod ohonynt, yn ôl diwrnod yr wythnos a dyddiad daeth y trafodiad i rym/y’i cyflwynwyd</t>
  </si>
  <si>
    <t>Atodiad A</t>
  </si>
  <si>
    <t>Canran y newid rhwng yr amcangyfrif cyntaf a’r ail amcangyfrif, yn ôl mis y daeth y trafodiad i rym</t>
  </si>
  <si>
    <t>Dadansoddiad o ddiwygiadau i ystadegau’r Dreth Trafodiadau Tir hyd at 
Mar-20</t>
  </si>
  <si>
    <t xml:space="preserve">Amcangyfrifon trafodiadau hysbysadwy a adroddwyd: </t>
  </si>
  <si>
    <t>Tabl A1</t>
  </si>
  <si>
    <t>Pob trafodiadau, pob preswyl, preswyl cyfraddau uwch ac amhreswyl</t>
  </si>
  <si>
    <t xml:space="preserve">Amcangyfrifon treth yn ddyledus ar drafodiadau hysbysadwy a adroddwyd: </t>
  </si>
  <si>
    <t>Tabl A2</t>
  </si>
  <si>
    <t>Pob trafodiadau, pob preswyl, refeniw ychwanegol o’r gyfradd uwch preswyl ac amhreswyl</t>
  </si>
  <si>
    <t>.</t>
  </si>
  <si>
    <t>2018-19</t>
  </si>
  <si>
    <t>2019-20</t>
  </si>
  <si>
    <t xml:space="preserve">(p) </t>
  </si>
  <si>
    <t>£180,001 - £250,000</t>
  </si>
  <si>
    <t>£250,001 - 400,000</t>
  </si>
  <si>
    <t>£400,001 -£750,000</t>
  </si>
  <si>
    <t>£750,001 - £1.5m</t>
  </si>
  <si>
    <t xml:space="preserve">(r) </t>
  </si>
  <si>
    <t>(p)</t>
  </si>
  <si>
    <t>A1</t>
  </si>
  <si>
    <t>Nôl i'r dudalen cynnwys</t>
  </si>
  <si>
    <t>Ffigur 2.1  Nifer wythnosol y trafodiadau y'i cyflwynwyd i Awdurdod Cyllid Cymru</t>
  </si>
  <si>
    <t>Ffigur</t>
  </si>
  <si>
    <t>Teitl</t>
  </si>
  <si>
    <t>Teitl echelin X</t>
  </si>
  <si>
    <t>Wythnos yn dechrau</t>
  </si>
  <si>
    <t>Teitl echelin Y</t>
  </si>
  <si>
    <t>Nifer y trafodiadau y’i cyflwynwyd</t>
  </si>
  <si>
    <t>Label</t>
  </si>
  <si>
    <t>Preswyl</t>
  </si>
  <si>
    <t>Amhreswyl</t>
  </si>
  <si>
    <t>2019 Cyfartaledd gwerth</t>
  </si>
  <si>
    <t>¹ Sylwch fod y siart hon yn cynnwys nifer fach o drafodiadau a ddaeth i rym ym mis Ebrill 2020.</t>
  </si>
  <si>
    <t>Ffigur 2.5  Nifer y trafodiadau hysbysadwy a adroddwyd, yn ôl mis dod i rym</t>
  </si>
  <si>
    <t>Mis dod i rym</t>
  </si>
  <si>
    <t>Nifer y trafodiadau</t>
  </si>
  <si>
    <t>Preswyl: 2018-19</t>
  </si>
  <si>
    <t xml:space="preserve">Preswyl: 2019-20 (p) (r) </t>
  </si>
  <si>
    <t>Amhreswyl: 2018-19</t>
  </si>
  <si>
    <t xml:space="preserve">Amhreswyl: 2019-20 (p) (r) </t>
  </si>
  <si>
    <t>Ebr</t>
  </si>
  <si>
    <t>Mai</t>
  </si>
  <si>
    <t>Meh</t>
  </si>
  <si>
    <t>Gor</t>
  </si>
  <si>
    <t>Aws</t>
  </si>
  <si>
    <t>Med</t>
  </si>
  <si>
    <t>Hyd</t>
  </si>
  <si>
    <t>Tac</t>
  </si>
  <si>
    <t>Rha</t>
  </si>
  <si>
    <t>Ion</t>
  </si>
  <si>
    <t>Chw</t>
  </si>
  <si>
    <t>Maw</t>
  </si>
  <si>
    <t xml:space="preserve"> (p)Mae'r gwerth ar gyfer Mawrth 2020 yn dros dro a chaiff ei adolygu mewn cyhoeddiad yn y dyfodol.</t>
  </si>
  <si>
    <t xml:space="preserve"> (r) Mae'r gweth ar gyfer Rhagfyr 2019 i Chwefror 2020 wedi’i ddiwygio yn y cyhoeddiad hwn.</t>
  </si>
  <si>
    <t>Ffigur 2.6  Treth yn ddyledus ar y trafodiadau hysbysadwy a adroddwyd, yn ôl mis dod i rym ¹</t>
  </si>
  <si>
    <t>Treth yn ddyledus 
(£ miliwn)</t>
  </si>
  <si>
    <t>¹ Mae unrhyw dreth yn ddyledus sy'n gysylltiedig â'r trafodiadau ychwanegol a ddangosir gyda manylion cyfyngedig yn Ffigur 2.3 wedi'i hepgor.</t>
  </si>
  <si>
    <t>Ffigur 2.7  Trafodiadau yn ôl math o drafodiad, Ionawr I Mawrth 2020 (p)</t>
  </si>
  <si>
    <t>Trafodiadau yn ôl math o drafodiad, Ionawr I Mawrth 2020 (p)</t>
  </si>
  <si>
    <t>Math o drafodiad</t>
  </si>
  <si>
    <t>Canran y trafodiadau</t>
  </si>
  <si>
    <t>Trawsgludo / trosglwyddo perchnogaeth ¹</t>
  </si>
  <si>
    <t>Rhoi les newydd</t>
  </si>
  <si>
    <t>Aseinio les</t>
  </si>
  <si>
    <t>Cyfanswm</t>
  </si>
  <si>
    <t>¹ Mae trawsgludo / trosglwyddo perchnogaeth yn cynnwys nifer bach o drafodiadau sydd yn y categori ‘Arall’.</t>
  </si>
  <si>
    <t>(p) Mae'r gwerth yn un dros dro a chaiff ei adolygu mewn cyhoeddiad yn y dyfodol.</t>
  </si>
  <si>
    <t>Ffigur 3.1  Nifer y trafodiadau preswyl, yn ôl band treth preswyl a chwarter y daeth y trafodiad i rym</t>
  </si>
  <si>
    <t>Chwarter dod i rym</t>
  </si>
  <si>
    <t>Hyd at a gan gynnwys £180,000</t>
  </si>
  <si>
    <t>Dros £400,000</t>
  </si>
  <si>
    <t xml:space="preserve">Ebr - Meh 18 </t>
  </si>
  <si>
    <t xml:space="preserve">Gor - Med 18 </t>
  </si>
  <si>
    <t xml:space="preserve">Hyd - Rha 18 </t>
  </si>
  <si>
    <t xml:space="preserve">Ion - Maw 19 </t>
  </si>
  <si>
    <t xml:space="preserve">Ebr - Meh 19 </t>
  </si>
  <si>
    <t xml:space="preserve">Gor - Med 19 </t>
  </si>
  <si>
    <t xml:space="preserve">Hyd - Rha 19 (r) </t>
  </si>
  <si>
    <t>Ion - Maw 20 (p)</t>
  </si>
  <si>
    <t>(r) Mae’r gwerth wedi’i ddiwygio yn y cyhoeddiad hwn.</t>
  </si>
  <si>
    <t>Ffigur 3.2  Y dreth sy'n ddyledus ar drafodiadau preswyl, yn ôl band treth preswyl a chwarter y daeth y trafodiad i rym</t>
  </si>
  <si>
    <t xml:space="preserve">Ebr - Meh 18 (r) </t>
  </si>
  <si>
    <t xml:space="preserve">Gor - Med 18 (r) </t>
  </si>
  <si>
    <t xml:space="preserve">Hyd - Rha 18 (r) </t>
  </si>
  <si>
    <t xml:space="preserve">Ion - Maw 19 (r) </t>
  </si>
  <si>
    <t xml:space="preserve">Ebr - Meh 19 (r) </t>
  </si>
  <si>
    <t xml:space="preserve">Gor - Med 19 (r) </t>
  </si>
  <si>
    <t>Ffigur 3.3  Nifer y trafodiadau preswyl a’r dreth sy’n ddyledus ar yr eiddo hynny, yn ôl band treth breswyl, Ionawr i Mawrth 2020</t>
  </si>
  <si>
    <t>Nifer y trafodiadau preswyl a’r dreth sy’n ddyledus ar yr eiddo hynny, yn ôl band treth breswyl, Ionawr i Mawrth 2020</t>
  </si>
  <si>
    <t xml:space="preserve">Band treth breswyl </t>
  </si>
  <si>
    <t>Canran y trafodiadau/treth oedd yn ddyledus</t>
  </si>
  <si>
    <t xml:space="preserve">Nifer y trafodiadau (p) </t>
  </si>
  <si>
    <t xml:space="preserve">Treth yn ddyledus (p) </t>
  </si>
  <si>
    <t>Dros 
£1.5m</t>
  </si>
  <si>
    <t>Ffigur 4.3  Nifer y trafodiadau preswyl a’r dreth sy’n ddyledus ar yr eiddo hynny, yn ôl gwerth, Ionawr i Mawrth 2020 (p)</t>
  </si>
  <si>
    <t>Nifer y trafodiadau preswyl a’r dreth sy’n ddyledus ar yr eiddo hynny, yn ôl gwerth, Ionawr i Mawrth 2020 (p)</t>
  </si>
  <si>
    <t>Gwerth</t>
  </si>
  <si>
    <t>Gwerth nad yw’n werth rhent</t>
  </si>
  <si>
    <t>Hyd at a gan gynnwys £150,000</t>
  </si>
  <si>
    <t>£150,001 - £250,000</t>
  </si>
  <si>
    <t>£250,001 - £1m</t>
  </si>
  <si>
    <t>Dros £1m</t>
  </si>
  <si>
    <t/>
  </si>
  <si>
    <t>Gwerth rhent</t>
  </si>
  <si>
    <t>Dim premiwm wedi ei dalu ¹</t>
  </si>
  <si>
    <t>Premiwm wedi ei dalu ¹ ²</t>
  </si>
  <si>
    <t>Gwerth rhent: cyfanswm</t>
  </si>
  <si>
    <t>¹ Disgrifir y term 'premiwm' yn fwy cywir fel 'cydnabyddiaeth heblaw am rent'. Yn y rhan fwyaf o achosion, bydd y premiwm a delir ar ffurf gwerth arian parod, ond gallai fod ar ffurf arall.</t>
  </si>
  <si>
    <t>² Noder bod trafodiadau sydd â gwerth rhent a phremiwm wedi'i dalu yn cael eu cyfrif ddwywaith yn nifer y trafodiadau (yn Ffigur 4.3). Cyfrifir y dreth sy'n ddyledus ar gyfer y trafodiadau hyn unwaith (yn Ffigur 4.4).</t>
  </si>
  <si>
    <t>Ffigur 4.4  Treth oedd yn ddyledus ar drafodiadau amhreswyl, yn ôl gwerth, Ionawr i Mawrth 2020 (p)</t>
  </si>
  <si>
    <t>Treth oedd yn ddyledus ar drafodiadau amhreswyl, yn ôl gwerth, Ionawr i Mawrth 2020 (p)</t>
  </si>
  <si>
    <t>Canran y dreth oedd yn ddyledus</t>
  </si>
  <si>
    <t>Treth yn ddyledus</t>
  </si>
  <si>
    <t>Ffigur 5.1  Nifer y trafodiadau sydd wedi'u rhyddhau, yn ôl chwarter y daeth y trafodiad i rym ¹</t>
  </si>
  <si>
    <t>Nifer y trafodiadau sydd wedi'u rhyddhau, yn ôl chwarter y daeth y trafodiad i rym ¹</t>
  </si>
  <si>
    <t>Nifer y trafodiadau a ryddhawyd</t>
  </si>
  <si>
    <t>Rhyddhadau heb unrhyw effaith ar y dreth oedd yn ddyledus</t>
  </si>
  <si>
    <t>Ffigur 5.2  Treth wedi’i rhyddhau, yn ôl chwarter y daeth y trafodiad i rym (£ miliwn) ¹</t>
  </si>
  <si>
    <t>Treth wedi’i rhyddhau, yn ôl chwarter y daeth y trafodiad i rym (£ miliwn) ¹</t>
  </si>
  <si>
    <t>Treth wedi’i rhyddhau (£ miliwn)</t>
  </si>
  <si>
    <t>Ffigur 7.1  Treth Trafodiadau Tir a dalwyd i Awdurdod Cyllid Cymru</t>
  </si>
  <si>
    <t>Mis</t>
  </si>
  <si>
    <t>Gwerth taliadau Treth Trafodiadau Tir (£ miliwn)</t>
  </si>
  <si>
    <t>Ffigur A1  Canran y newid rhwng yr amcangyfrif cyntaf a’r ail amcangyfrif, yn ôl mis y daeth y trafodiad i rym</t>
  </si>
  <si>
    <t>Canran y newid</t>
  </si>
  <si>
    <t xml:space="preserve">Ebr 18 </t>
  </si>
  <si>
    <t xml:space="preserve">Mai 18 </t>
  </si>
  <si>
    <t xml:space="preserve">Meh 18 </t>
  </si>
  <si>
    <t xml:space="preserve">Gor 18 </t>
  </si>
  <si>
    <t xml:space="preserve">Aws 18 </t>
  </si>
  <si>
    <t xml:space="preserve">Med 18 </t>
  </si>
  <si>
    <t xml:space="preserve">Hyd 18 </t>
  </si>
  <si>
    <t xml:space="preserve">Tac 18 </t>
  </si>
  <si>
    <t xml:space="preserve">Rha 18 </t>
  </si>
  <si>
    <t xml:space="preserve">Ion 19 </t>
  </si>
  <si>
    <t xml:space="preserve">Chw 19 </t>
  </si>
  <si>
    <t xml:space="preserve">Maw 19 </t>
  </si>
  <si>
    <t>Ebr 19  ¹</t>
  </si>
  <si>
    <t xml:space="preserve">Mai 19 </t>
  </si>
  <si>
    <t>Meh 19</t>
  </si>
  <si>
    <t>Gor 19</t>
  </si>
  <si>
    <t>Aws 19</t>
  </si>
  <si>
    <t>Med 19</t>
  </si>
  <si>
    <t>Hyd 19</t>
  </si>
  <si>
    <t>Tac 19</t>
  </si>
  <si>
    <t>Rha 19</t>
  </si>
  <si>
    <t>Ion 20</t>
  </si>
  <si>
    <t>Chw 20</t>
  </si>
  <si>
    <t>¹ Rydym wedi cywirio un trafodiad amrheswyl sy'n effeithiol ym mis Ebrill 2019. Cofnodwyd y trafodiad yn anghywir ei fod yn rhy fawr pan nad oedd hynny'n wir. Arweiniodd hyn at ddiwygio gostyngiad yn y dreth amrheswyl sy'n ddyledus yn y mis hwn.</t>
  </si>
  <si>
    <t>(r)</t>
  </si>
  <si>
    <t>..</t>
  </si>
  <si>
    <t>Tabl 1: Nifer y trafodiadau hysbysadwy a adroddwyd, y dreth sy’n ddyledus ar y trafodiadau hynny a’r gwerth a briodolwyd i'r eiddo sy’n agored i'r dreth, yn ôl dyddiad dod i rym</t>
  </si>
  <si>
    <t xml:space="preserve">Dyddiad dod i rym </t>
  </si>
  <si>
    <t>Trafodiadau (nifer) ¹</t>
  </si>
  <si>
    <t>Treth yn ddyledus (£ miliwn) ²</t>
  </si>
  <si>
    <t>Gwerth yr eiddo a drethwyd (£ miliwn) ³</t>
  </si>
  <si>
    <t xml:space="preserve">Preswyl </t>
  </si>
  <si>
    <t xml:space="preserve">o'r rhain: </t>
  </si>
  <si>
    <t>Amhreswyl ⁴</t>
  </si>
  <si>
    <t>Cyfanswm nifer y trafodiadau ⁵</t>
  </si>
  <si>
    <t>Preswyl  (r)</t>
  </si>
  <si>
    <t>Cyfanswm treth yn ddyledus ⁵ (r)</t>
  </si>
  <si>
    <t>Amhreswyl ³ ⁴</t>
  </si>
  <si>
    <t>Cyfanswm gwerth yr eiddo a drethwyd ³ ⁵</t>
  </si>
  <si>
    <t>Gwerth rhent ar gyfer lesoedd amhreswyl a roddwyd o’r newydd ³</t>
  </si>
  <si>
    <t>Cyfraddau uwch  (r)</t>
  </si>
  <si>
    <t>Refeniw ychwanegol o’r gyfradd uwch ⁶ (r)</t>
  </si>
  <si>
    <t xml:space="preserve">Gan flywddyn </t>
  </si>
  <si>
    <t>2019-20 (p)</t>
  </si>
  <si>
    <t xml:space="preserve">Gan chwarter </t>
  </si>
  <si>
    <t xml:space="preserve">Ebrill - Mehefin 18 </t>
  </si>
  <si>
    <t xml:space="preserve">Gorffenaf - Medi 18 </t>
  </si>
  <si>
    <t xml:space="preserve">Hydref - Rhagfyr 18 </t>
  </si>
  <si>
    <t xml:space="preserve">Ionawr - Mawrth 19 </t>
  </si>
  <si>
    <t xml:space="preserve">Ebrill - Mehefin 19 </t>
  </si>
  <si>
    <t xml:space="preserve">Gorffenaf - Medi 19 </t>
  </si>
  <si>
    <t>Hydref - Rhagfyr 19 (r)</t>
  </si>
  <si>
    <t>Ionawr - Mawrth 20 (p)</t>
  </si>
  <si>
    <t xml:space="preserve">Gan fis </t>
  </si>
  <si>
    <t xml:space="preserve">Ebrill 18 </t>
  </si>
  <si>
    <t xml:space="preserve">Mehefin 18 </t>
  </si>
  <si>
    <t xml:space="preserve">Gorffenaf 18 </t>
  </si>
  <si>
    <t xml:space="preserve">Awst 18 </t>
  </si>
  <si>
    <t xml:space="preserve">Medi 18 </t>
  </si>
  <si>
    <t xml:space="preserve">Hydref 18 </t>
  </si>
  <si>
    <t xml:space="preserve">Tachwedd 18 </t>
  </si>
  <si>
    <t xml:space="preserve">Rhagfyr 18 </t>
  </si>
  <si>
    <t xml:space="preserve">Ionawr 19 </t>
  </si>
  <si>
    <t xml:space="preserve">Chwefror 19 </t>
  </si>
  <si>
    <t xml:space="preserve">Mawrth 19 </t>
  </si>
  <si>
    <t xml:space="preserve">Ebrill 19 </t>
  </si>
  <si>
    <t xml:space="preserve">Mehefin 19 </t>
  </si>
  <si>
    <t xml:space="preserve">Gorffenaf 19 </t>
  </si>
  <si>
    <t xml:space="preserve">Awst 19 </t>
  </si>
  <si>
    <t xml:space="preserve">Medi 19 </t>
  </si>
  <si>
    <t xml:space="preserve">Hydref 19 </t>
  </si>
  <si>
    <t xml:space="preserve">Tachwedd 19 </t>
  </si>
  <si>
    <t>Rhagfyr 19 (r)</t>
  </si>
  <si>
    <t>Ionawr 20 (r)</t>
  </si>
  <si>
    <t>Chwefror 20 (r)</t>
  </si>
  <si>
    <t>Mawrth 20 (p)</t>
  </si>
  <si>
    <t>Trafodiadau ychwanegol gyda manylion cyfyngedig (er mwyn gwarchod cyfrinachedd)</t>
  </si>
  <si>
    <t>*</t>
  </si>
  <si>
    <t xml:space="preserve">Mae'r gwerthoedd yn y tabl hwn wedi cael eu talgrynnu i'r 10 trafodiad agosaf. </t>
  </si>
  <si>
    <t xml:space="preserve">Mae'r dreth yn y tabl hwn wedi cael ei thalgrynnu i'r £0.1 miliwn agosaf. </t>
  </si>
  <si>
    <t xml:space="preserve">Mae'r gwerthoedd yn y tabl hwn wedi cael eu talgrynnu i'r £1 miliwn agosaf. 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 Ceir mwy o wybodaeth am elfen rhent y trafodiadau hyn yn Nhabl 4. </t>
  </si>
  <si>
    <t xml:space="preserve">Mae’r categori ‘eiddo amhreswyl’ yn cynnwys eiddo nad ydynt yn gyfan gwbl breswyl (hy y rheini sy’n cynnwys elfennau preswyl a masnachol). </t>
  </si>
  <si>
    <t xml:space="preserve">Mae’r cyfanswm wedi’i gyfrifo ar sail y gwerthoedd heb eu talgrynnu. </t>
  </si>
  <si>
    <t xml:space="preserve">Nodwch mai dim ond refeniw ychwanegol o drafodiadau cyfradd uwch sydd yn y golofn hon. Nid yw'r golofn hon yn cynnwys elfen prif gyfradd trafodiadau cyfradd uwch. </t>
  </si>
  <si>
    <t xml:space="preserve">Mae'r gwerthoedd yn rhai dros dro a byddant yn cael eu diwygio mewn cyhoeddiad yn y dyfodol. Gweler y dudalen gynnwys am ragor o wybodaeth. </t>
  </si>
  <si>
    <t xml:space="preserve">Mae'r gwerthoedd wedi cael eu diwygio. Gweler y dudalen gynnwys am ragor o wybodaeth. </t>
  </si>
  <si>
    <t>Ddim wedi’i gyhoeddi er mwyn gwarchod cyfrinachedd trafodiadau unigol.</t>
  </si>
  <si>
    <t>~</t>
  </si>
  <si>
    <t>0.2</t>
  </si>
  <si>
    <t>0.1</t>
  </si>
  <si>
    <t>Tabl 2: Nifer a gwerth yr eiddo a drethwyd, yn ôl math o drafodiad a dyddiad dod i rym</t>
  </si>
  <si>
    <t>Cyfanswm ²</t>
  </si>
  <si>
    <t>Nifer</t>
  </si>
  <si>
    <t>Cyfanswm gwerth (£ miliwn)</t>
  </si>
  <si>
    <t>Mae trawsgludo / trosglwyddo perchnogaeth yn cynnwys nifer bach o drafodiadau sydd yn y categori ‘Arall’.</t>
  </si>
  <si>
    <t>Mae'r gwerthoedd yn y tabl hwn wedi cael eu talgrynnu i'r £1 miliwn agosaf. Mae’r cyfanswm wedi’i gyfrifo ar sail y gwerthoedd heb eu talgrynnu.</t>
  </si>
  <si>
    <t xml:space="preserve">*    </t>
  </si>
  <si>
    <t>Tabl 3: Nifer y trafodiadau preswyl, y dreth sy’n ddyledus ar yr eiddo hynny a gwerth yr eiddo a drethwyd, yn ôl band treth breswyl a dyddiad dod i rym</t>
  </si>
  <si>
    <t>Trafodiadau yn ôl band treth breswyl (nifer) ¹</t>
  </si>
  <si>
    <t>Treth yn ddyledus yn ôl bandiau treth amhreswyl (£ miliwn) ²</t>
  </si>
  <si>
    <t>Dros £1.5m</t>
  </si>
  <si>
    <t>Cyfanswm ⁴</t>
  </si>
  <si>
    <t xml:space="preserve">Mae'r gwerthoedd yn y tabl hwn wedi cael eu talgrynnu i'r 10 agosaf. Sylwch fod y tabl hwn yn cynnwys trafodiadau les preswyl. </t>
  </si>
  <si>
    <t>Mae'r gwerthoedd yn y tabl hwn wedi cael eu talgrynnu i'r £0.1 miliwn agosaf. Sylwch fod y tabl hwn yn 
cynnwys y dreth sy'n ddyledus ar drafodiadau les preswyl.</t>
  </si>
  <si>
    <t>Mae’r cyfanswm wedi’i gyfrifo ar sail y gwerthoedd heb eu talgrynnu.</t>
  </si>
  <si>
    <t>Yw gwerth sydd heb fod yn ddigon mawr i’w gyflwyno ac sydd wedi cael ei atal.</t>
  </si>
  <si>
    <t>Rental value</t>
  </si>
  <si>
    <t xml:space="preserve">~     </t>
  </si>
  <si>
    <t xml:space="preserve">*     </t>
  </si>
  <si>
    <t xml:space="preserve">       </t>
  </si>
  <si>
    <t xml:space="preserve">Tabl 4: Nifer y trafodiadau amrheswyl, y dreth sy’n ddyledus ar yr eiddo hynny a gwerth yr eiddo a drethwyd, yn ôl gwerth a dyddiad dod i rym </t>
  </si>
  <si>
    <t xml:space="preserve">Trafodiadau (nifer) </t>
  </si>
  <si>
    <t xml:space="preserve">Treth yn ddyledus (£ miliwn) </t>
  </si>
  <si>
    <t xml:space="preserve">Gwerth yr eiddo a drethwyd (£ miliwn) </t>
  </si>
  <si>
    <t>Gwerth rhent ar gyfer lesoedd amhreswyl a roddwyd o’r newydd ⁵</t>
  </si>
  <si>
    <t>Hyd at a gan gynnwys £150,000 (r)</t>
  </si>
  <si>
    <t>Dim premiwm wedi ei dalu  ²</t>
  </si>
  <si>
    <t>Premiwm wedi ei dalu  ² ³</t>
  </si>
  <si>
    <t>Cyfanswm ³ ⁴</t>
  </si>
  <si>
    <t xml:space="preserve">Hyd at a gan gynnwys £150,000 </t>
  </si>
  <si>
    <t>Cyfanswm  ⁴ ⁵</t>
  </si>
  <si>
    <t xml:space="preserve">Mae'r trafodiadau yn y tabl hwn wedi cael eu talgrynnu i'r 10 agosaf. Mae treth yn ddyledus yn y tabl hwn wedi cael eu talgrynnu i'r £0.1 miliwn agosaf. Mae'r gwerthoedd yn y tabl hwn wedi cael eu talgrynnu i'r £1 miliwn agosaf. Sylwch fod y tabl hwn yn cynnwys trafodiadau les amhreswyl. </t>
  </si>
  <si>
    <t>Disgrifir y term 'premiwm' yn fwy cywir fel 'ystyriaeth heblaw rhent'. Yn y rhan fwyaf o achosion, bydd y premiwm a delir ar ffurf gwerth arian parod, ond gallai fod ar ffurf arall.</t>
  </si>
  <si>
    <t>Noder bod prydlesi sydd newydd gael eu rhoi, sydd â phremiwm a dalwyd a gwerth rhent, yn cael eu cyfrif ddwywaith yn rhan trafodiadau’r tabl. Gan hynny, dim ond y pum colofn gyntaf yn rhan trafodiadau’r tabl sy'n adio i roi’r cyfanswm.</t>
  </si>
  <si>
    <t>Gall lesoedd amhreswyl sydd wedi’u rhoi o’r newydd fod â naill ai gwerth premiwm, gwerth rhent neu'r ddau (caiff y term 'premiwm' ei ddisgrifio'n fwy cywir fel 'cydnabyddiaeth heblaw am rent'). Y gwerth rhent yw gwerth net presennol (NPV) y rhenti. Yn y tabl hwn, dim ond yr elfen bremiwm sy'n cael ei chynnwys yn y golofn 'cyfanswm gwerth yr eiddo sydd wedi'i drethu'. Dangosir y gwerth rhent ar wahân yn y golofn i'r dde o'r cyfanswm. Ni ddylid ychwanegu'r gwerth rhent at gyfanswm gwerth yr eiddo sydd wedi’i drethu, gan eu bod yn gysyniadau gwahanol.</t>
  </si>
  <si>
    <t>Mae cywiriad wedi'i wneud i drafodiad amrheswyl sy'n effeithiol ym mis Ebrill 2019, y cofnodwyd yn anghywir ei fod yn fawr pan nad oedd hynny'n wir. Arweiniodd hyn at ddiwygio gostyngiad yn y dreth amrheswyl sy'n ddyledus yn y mis hwn.</t>
  </si>
  <si>
    <t>Yn cynrychioli gwerth sy’n talgrynnu i 0, ond sydd heb fod yn 0.</t>
  </si>
  <si>
    <t>Yn cynrychioli gwerth a ataliwyd gan fod y dreth sy’n daladwy ar gyfer nifer fechan o drafodiadau yn cyfrannu at y rhan fwyaf o werth y gell (goruchafiaeth).</t>
  </si>
  <si>
    <t>2018-19 (r)</t>
  </si>
  <si>
    <t>Tabl 5: Nifer a gwerth unrhyw ryddhad treth a gyhoeddwyd erbyn y dyddiad dod i rym ¹ ²</t>
  </si>
  <si>
    <t>Trafodiadau a ryddhawyd</t>
  </si>
  <si>
    <t>Gwerth y dreth a ryddhawyd (£ miliwn)</t>
  </si>
  <si>
    <t>Amhreswyl  ³</t>
  </si>
  <si>
    <t>Ebrill - Mehefin 18 (r)</t>
  </si>
  <si>
    <t>Gorffenaf - Medi 18 (r)</t>
  </si>
  <si>
    <t>Hydref - Rhagfyr 18 (r)</t>
  </si>
  <si>
    <t>Ionawr - Mawrth 19 (r)</t>
  </si>
  <si>
    <t>2019-20 (r)</t>
  </si>
  <si>
    <t>Ebrill - Mehefin 19 (r)</t>
  </si>
  <si>
    <t>Gorffenaf - Medi 19 (r)</t>
  </si>
  <si>
    <t>Mae'r gwerthoedd yn y tabl hwn wedi cael eu talgrynnu i'r 10 trafodiad agosaf a’r £0.1 miliwn agosaf o dreth a ryddhawyd.</t>
  </si>
  <si>
    <t>Yn blaenorol, gwnaethom hepgor trafodiadau cysylltiol a thrafodiadau wedi’u rhyddhau o’r set data hwn. Roedd hyn er mwyn i ni allu gwneud dadansoddiad pellach o'r trafodiadau hyn. Rydym bellach wedi cynnal y dadansoddiad hwn ac mae gennym lefel resymol o hyder yn ansawdd y data hyn. Rydym bellach wedi ychwanegu trafodiadau cysylltiol a thrafodiadau wedi’u rhyddhau yn y set data hwn, gan adolygu'r holl ddata yn ôl i Ebrill 2018. Mae hyn wedi ychwanegu tua 60 i 70 o drafodiadau a ryddhawyd i bob chwarter, a chyfartaledd o £4 miliwn i £5 miliwn i bob chwarter yn rhyddhadau.</t>
  </si>
  <si>
    <t>Mae’r categori ‘eiddo amhreswyl’ yn cynnwys eiddo nad ydynt yn gyfan gwbl breswyl (hy y rheini sy’n cynnwys elfennau preswyl a masnachol).</t>
  </si>
  <si>
    <t>Tabl 5a: Nifer y trafodaiadau a dderbyniasant ryddhad na gafodd effaith ar y dreth oedd yn ddyledus¹ ²</t>
  </si>
  <si>
    <t>Amhreswyl ³</t>
  </si>
  <si>
    <t>Tabl 6: Nifer a gwerth unrhyw ad-daliadau treth a gyhoeddwyd erbyn y dyddiad dod i rym ¹</t>
  </si>
  <si>
    <t>Ad-daliadau 
(£ miliwn)</t>
  </si>
  <si>
    <t>Ebrill 18 (r)</t>
  </si>
  <si>
    <t>Mai 18 (r)</t>
  </si>
  <si>
    <t>Mehefin 18 (r)</t>
  </si>
  <si>
    <t>Gorffenaf 18 (r)</t>
  </si>
  <si>
    <t>Awst 18 (r)</t>
  </si>
  <si>
    <t>Medi 18 (r)</t>
  </si>
  <si>
    <t>Hydref 18 (r)</t>
  </si>
  <si>
    <t>Tachwedd 18 (r)</t>
  </si>
  <si>
    <t>Rhagfyr 18 (r)</t>
  </si>
  <si>
    <t>Ionawr 19 (r)</t>
  </si>
  <si>
    <t>Chwefror 19 (r)</t>
  </si>
  <si>
    <t>Mawrth 19 (r)</t>
  </si>
  <si>
    <t>Ebrill 19 (r)</t>
  </si>
  <si>
    <t>Mai 19 (r)</t>
  </si>
  <si>
    <t>Mehefin 19 (r)</t>
  </si>
  <si>
    <t>Gorffenaf 19 (r)</t>
  </si>
  <si>
    <t>Awst 19 (r)</t>
  </si>
  <si>
    <t>Medi 19 (r)</t>
  </si>
  <si>
    <t>Hydref 19 (r)</t>
  </si>
  <si>
    <t>Tachwedd 19 (r)</t>
  </si>
  <si>
    <t>20</t>
  </si>
  <si>
    <t>10</t>
  </si>
  <si>
    <t>Mae'r gwerthoedd yn y tabl hwn wedi cael eu talgrynnu i'r 10 trafodiad agosaf a’r £0.1 miliwn agosaf o dreth ad-daliadau.</t>
  </si>
  <si>
    <t>Nid yw’r gwerth hwn yn ddigon mawr i’w gyflwyno ac mae wedi cael ei atal.</t>
  </si>
  <si>
    <t>Tabl 6a: Nifer a gwerth ad-daliadau preswyl cyfradd uwch yn ôl cyfnod o amser (sail arian parod) ¹</t>
  </si>
  <si>
    <t>Ad-daliadau preswyl cyfradd uwch</t>
  </si>
  <si>
    <t>Cyfanswm gwerth (£ miliwn) ²</t>
  </si>
  <si>
    <t xml:space="preserve">Hydref - Rhagfyr 19 </t>
  </si>
  <si>
    <t xml:space="preserve">Ionawr - Mawrth 20 </t>
  </si>
  <si>
    <t xml:space="preserve">Rhagfyr 19 </t>
  </si>
  <si>
    <t xml:space="preserve">Ionawr 20 </t>
  </si>
  <si>
    <t xml:space="preserve">Chwefror 20 </t>
  </si>
  <si>
    <t xml:space="preserve">Mawrth 20 </t>
  </si>
  <si>
    <t>Mae'r gwerthoedd yn y tabl hwn wedi cael eu talgrynnu i'r 10 trafodiad agosaf a’r £0.1 miliwn agosaf o dreth ad-daliadau. Dyma’r swm o arian a gafodd ei ad-dalu gan ACC yn ystod y mis a restrwyd, yn hytrach na’r dyddiad y mae'r trafodiad yn dod i rym.</t>
  </si>
  <si>
    <t>Mewn nifer fach o achosion, nid oes unrhyw arian wedi cyfnewid dwylo gan nad oedd yr atebolrwydd gwreiddiol wedi’i dalu ar adeg yr ad-daliad. Yn yr achosion hyn, gwnaethpwyd addasiad i ffigwr yr arian parod i’w ychwanegu at werth damcaniaethol yr ad-daliad.</t>
  </si>
  <si>
    <t>Tabl 7: Treth Trafodiadau Tir a dalwyd i Awdurdod Cyllid Cymru</t>
  </si>
  <si>
    <t>Mae'r gwerthoedd yn y tabl hwn wedi cael eu talgrynnu i'r £0.1 miliwn agosaf, a'r £1 miliwn agosaf ar gyfer trafodiadau ychwanegol gyda manylion cyfyngedig.</t>
  </si>
  <si>
    <t>Ffigur 2.2: Nifer y trafodiadau hysbysadwy a adroddwyd, yn ôl dyddiad dod i rym¹</t>
  </si>
  <si>
    <t>Amhreswyl ²</t>
  </si>
  <si>
    <t>Cyfanswm nifer y trafodiadau ³ (r)</t>
  </si>
  <si>
    <t>Cyfraddau uwch (r)</t>
  </si>
  <si>
    <t>Hyd - Rha 19 (r)</t>
  </si>
  <si>
    <t>Mae'r gwerth yn un dros dro a chaiff ei adolygu mewn cyhoeddiad yn y dyfodol.</t>
  </si>
  <si>
    <t>Mae’r gwerth wedi’i ddiwygio yn y cyhoeddiad hwn.</t>
  </si>
  <si>
    <t>Ffigur 2.3  Treth yn ddyledus ar drafodiadau hysbysadwy a adroddwyd, yn ôl dyddiad dod i rym ¹</t>
  </si>
  <si>
    <t>Preswyl (r)</t>
  </si>
  <si>
    <t>Cyfanswm treth yn ddyledus ⁴ (r)</t>
  </si>
  <si>
    <t>Refeniw ychwanegol o’r gyfradd uwch ² (r)</t>
  </si>
  <si>
    <t xml:space="preserve">1            </t>
  </si>
  <si>
    <t xml:space="preserve">2            </t>
  </si>
  <si>
    <t>3           </t>
  </si>
  <si>
    <t xml:space="preserve">4            </t>
  </si>
  <si>
    <t xml:space="preserve">1          </t>
  </si>
  <si>
    <t xml:space="preserve">2          </t>
  </si>
  <si>
    <t>~  Represents a value which rounds to 0, but is not 0.</t>
  </si>
  <si>
    <t>Ffigur 4.1  Nifer y trafodiadau amhreswyl, yn ôl gwerth a dyddiad dod i rym ¹</t>
  </si>
  <si>
    <t>Ebr - Meh 18</t>
  </si>
  <si>
    <t>Gor - Med 18</t>
  </si>
  <si>
    <t>Hyd - Rha 18</t>
  </si>
  <si>
    <t>Mae'r gwerthoedd yn y tabl hwn wedi cael eu talgrynnu i'r 10 agosaf. Sylwch fod y tabl hwn yn cynnwys trafodiadau les amhreswyl.</t>
  </si>
  <si>
    <t>Ffigur 4.2  Y dreth sy'n ddyledus ar drafodiadau amhreswyl, yn ôl gwerth a dyddiad dod i rym ¹</t>
  </si>
  <si>
    <t>Premiwm wedi ei dalu  ²</t>
  </si>
  <si>
    <t>Cyfanswm ³</t>
  </si>
  <si>
    <t xml:space="preserve">2018-19 (r) </t>
  </si>
  <si>
    <t>Ffigur 6.1  Nifer a gwerth ad-daliadau preswyl cyfradd uwch a gyhoeddwyd, yn ôl dyddiad dod i rym ¹</t>
  </si>
  <si>
    <t>Ebr - Meh 18 (r)</t>
  </si>
  <si>
    <t>Gor - Med 18 (r)</t>
  </si>
  <si>
    <t>Hyd - Rha 18 (r)</t>
  </si>
  <si>
    <t>Ion - Maw 19 (r)</t>
  </si>
  <si>
    <t>Ebr - Meh 19 (r)</t>
  </si>
  <si>
    <t>Gor - Med 19 (r)</t>
  </si>
  <si>
    <t>Start release point</t>
  </si>
  <si>
    <t>End release point</t>
  </si>
  <si>
    <t>Tabl A1: Amcangyfrifon trafodiadau hysbysadwy a adroddwyd: Pob trafodiadau</t>
  </si>
  <si>
    <t>Dyddiad effeithiol (mis)</t>
  </si>
  <si>
    <t>Amcangyfrif</t>
  </si>
  <si>
    <t>% Newid Rhwng Amcangyfrifon</t>
  </si>
  <si>
    <t>Pob trafodiadau</t>
  </si>
  <si>
    <t>Yn Gyntaf</t>
  </si>
  <si>
    <t>Yn Ail</t>
  </si>
  <si>
    <t>Yn Drydydd</t>
  </si>
  <si>
    <t>1af i 2il</t>
  </si>
  <si>
    <t>2il i 3ydd</t>
  </si>
  <si>
    <t>Pob preswyl</t>
  </si>
  <si>
    <t>Ebr 18</t>
  </si>
  <si>
    <t>Preswyl cyfraddau uwch</t>
  </si>
  <si>
    <t>Mai 18</t>
  </si>
  <si>
    <t>Amrheswyl</t>
  </si>
  <si>
    <t>Meh 18</t>
  </si>
  <si>
    <t>Gorff 18</t>
  </si>
  <si>
    <t>Awst 18</t>
  </si>
  <si>
    <t>Medi 18</t>
  </si>
  <si>
    <t>Hyd 18</t>
  </si>
  <si>
    <t>Tach 18</t>
  </si>
  <si>
    <t>Rhag 18</t>
  </si>
  <si>
    <t>Ion 19</t>
  </si>
  <si>
    <t>Chwef 19</t>
  </si>
  <si>
    <t>Maw 19</t>
  </si>
  <si>
    <t>Ebr 19</t>
  </si>
  <si>
    <t>Mai 19</t>
  </si>
  <si>
    <t>Gorff 19</t>
  </si>
  <si>
    <t>Awst 19</t>
  </si>
  <si>
    <t>Medi 19</t>
  </si>
  <si>
    <t>Tach 19</t>
  </si>
  <si>
    <t>Rhag 19</t>
  </si>
  <si>
    <t>Chwef 20</t>
  </si>
  <si>
    <t>Maw 20</t>
  </si>
  <si>
    <t>Mae'r gwerthoedd yn y tabl hwn wedi cael eu talgrynnu i'r 10 trafodiad agosaf.</t>
  </si>
  <si>
    <t>Tabl A2: Amcangyfrifon treth yn ddyledus ar drafodiadau hysbysadwy a adroddwyd: Pob trafodiadau</t>
  </si>
  <si>
    <t>Mae'r dreth yn y tabl hwn wedi cael ei thalgrynnu i'r £0.1 miliwn agosaf.</t>
  </si>
  <si>
    <t>Dangosir y dreth sy’n ddyledus, net o unrhyw ad-daliadau a hawliwyd am bryniadau preswyl ar gyfraddau uwch (gweler y datganiad ystadegol a gyhoeddir ochr yn ochr â’r Atodiad hwn).</t>
  </si>
  <si>
    <t>Refeniw ychwanegol o’r gyfradd uwch preswyl</t>
  </si>
  <si>
    <t xml:space="preserve">Nodwch mai dim ond refeniw ychwanegol o drafodiadau cyfradd uwch sydd yn y tabl hon. Nid yw'r tabl hon yn cynnwys elfen prif gyfradd trafodiadau cyfradd uwch. </t>
  </si>
  <si>
    <t>Dangosir y ffigyrau yn net o unrhyw ad-daliadau a hawliwyd am bryniadau preswyl ar gyfraddau uwch.</t>
  </si>
  <si>
    <t>CTORounded</t>
  </si>
  <si>
    <t>CRERounded</t>
  </si>
  <si>
    <t>CRHRounded</t>
  </si>
  <si>
    <t>CNRRounded</t>
  </si>
  <si>
    <t>DTORounded</t>
  </si>
  <si>
    <t>DRERounded</t>
  </si>
  <si>
    <t>DRHRounded</t>
  </si>
  <si>
    <t>DNRRounded</t>
  </si>
  <si>
    <t>Ffigur 1.1 Nifer y trafodiadau hysbysadwy a gofnodwyd, y dreth sy'n ddyledus a’r newid o ran % o’r amcangyfrif cyntaf flwyddyn ynghynt¹</t>
  </si>
  <si>
    <t>Cyfnod amswer / 
math o drafodiad</t>
  </si>
  <si>
    <t>Newid o ran % o’r amcangyfrif cyntaf flwyddyn ynghynt</t>
  </si>
  <si>
    <t xml:space="preserve">o'r rhain: Refeniw ychwanegol o’r gyfradd uwch </t>
  </si>
  <si>
    <t>Cyfanswm cyffredinol</t>
  </si>
  <si>
    <t>Mae'r gwerthoedd yn y tabl hwn wedi cael eu talgrynnu i'r 10 trafodiad agosaf a’r £0.1 miliwn agosaf ar gyfer treth yn ddyledus, a'r £1 miliwn agosaf ar gyfer trafodiadau ychwanegol gyda manylion cyfyngedig.</t>
  </si>
  <si>
    <t>Amherthnasol</t>
  </si>
  <si>
    <t>Trafodiadau yn ôl math o drafodiad, Ionawr i Fawrth 2020</t>
  </si>
  <si>
    <t>Nifer y trafodiadau preswyl a’r dreth sy’n ddyledus ar yr eiddo hynny, yn ôl band treth breswyl, Ionawr i Fawrth 2020</t>
  </si>
  <si>
    <t>Nifer y trafodiadau preswyl a’r dreth sy’n ddyledus ar yr eiddo hynny, yn ôl gwerth, Ionawr i Fawrth 2020</t>
  </si>
  <si>
    <t>Treth oedd yn ddyledus ar drafodiadau amhreswyl, yn ôl gwerth, Ionawr i Fawrth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</si>
</sst>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0.0"/>
    <numFmt numFmtId="165" formatCode="d\.m\.yy;@"/>
    <numFmt numFmtId="166" formatCode="d\.m;@"/>
    <numFmt numFmtId="167" formatCode="#,##0.0"/>
    <numFmt numFmtId="168" formatCode="0.0%"/>
    <numFmt numFmtId="169" formatCode="_-* #,##0_-;\-* #,##0_-;_-* &quot;-&quot;??_-;_-@_-"/>
    <numFmt numFmtId="170" formatCode="_-* #,##0.0_-;\-* #,##0.0_-;_-* &quot;-&quot;??_-;_-@_-"/>
    <numFmt numFmtId="171" formatCode="#,##0.0000_ ;\-#,##0.0000\ "/>
    <numFmt numFmtId="172" formatCode="#,##0_ ;\-#,##0\ "/>
    <numFmt numFmtId="173" formatCode="#,##0.0_ ;\-#,##0.0\ "/>
    <numFmt numFmtId="174" formatCode="0.000"/>
    <numFmt numFmtId="175" formatCode="#,##0.0_);\(#,##0.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0"/>
      <name val="Arial"/>
      <family val="2"/>
    </font>
    <font>
      <b/>
      <u val="singleAccounting"/>
      <sz val="10"/>
      <color indexed="8"/>
      <name val="Arial"/>
      <family val="2"/>
    </font>
    <font>
      <b/>
      <u val="singleAccounting"/>
      <sz val="8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rgb="FF0070C0"/>
      <name val="Arial"/>
      <family val="2"/>
    </font>
    <font>
      <vertAlign val="superscript"/>
      <sz val="10"/>
      <color theme="1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name val="Arial"/>
      <family val="2"/>
    </font>
    <font>
      <b/>
      <u val="singleAccounting"/>
      <sz val="10"/>
      <color theme="1"/>
      <name val="Arial"/>
      <family val="2"/>
    </font>
    <font>
      <b/>
      <sz val="8"/>
      <color indexed="8"/>
      <name val="Arial"/>
      <family val="2"/>
    </font>
    <font>
      <b/>
      <u val="singleAccounting"/>
      <sz val="9"/>
      <color indexed="8"/>
      <name val="Arial"/>
      <family val="2"/>
    </font>
    <font>
      <b/>
      <u val="singleAccounting"/>
      <sz val="9.5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4BE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4">
    <xf numFmtId="0" fontId="0" fillId="0" borderId="0" xfId="0"/>
    <xf numFmtId="0" fontId="4" fillId="2" borderId="0" xfId="0" applyFont="1" applyFill="1" applyAlignment="1">
      <alignment vertical="top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5" fillId="2" borderId="0" xfId="0" applyFont="1" applyFill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2" borderId="0" xfId="3" applyFont="1" applyFill="1"/>
    <xf numFmtId="0" fontId="2" fillId="2" borderId="0" xfId="3" applyFill="1"/>
    <xf numFmtId="0" fontId="11" fillId="2" borderId="0" xfId="0" applyFont="1" applyFill="1"/>
    <xf numFmtId="0" fontId="6" fillId="2" borderId="0" xfId="0" applyFont="1" applyFill="1"/>
    <xf numFmtId="0" fontId="5" fillId="0" borderId="0" xfId="0" applyFont="1"/>
    <xf numFmtId="0" fontId="5" fillId="0" borderId="0" xfId="0" applyFont="1" applyAlignment="1">
      <alignment horizontal="left"/>
    </xf>
    <xf numFmtId="0" fontId="12" fillId="0" borderId="0" xfId="0" applyFont="1"/>
    <xf numFmtId="0" fontId="9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5" fillId="2" borderId="0" xfId="0" applyFont="1" applyFill="1"/>
    <xf numFmtId="164" fontId="5" fillId="0" borderId="0" xfId="2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wrapText="1"/>
    </xf>
    <xf numFmtId="165" fontId="5" fillId="0" borderId="0" xfId="0" applyNumberFormat="1" applyFont="1"/>
    <xf numFmtId="3" fontId="5" fillId="2" borderId="0" xfId="0" applyNumberFormat="1" applyFont="1" applyFill="1"/>
    <xf numFmtId="166" fontId="5" fillId="0" borderId="0" xfId="0" applyNumberFormat="1" applyFont="1"/>
    <xf numFmtId="0" fontId="7" fillId="0" borderId="0" xfId="0" applyFont="1"/>
    <xf numFmtId="167" fontId="5" fillId="2" borderId="0" xfId="0" applyNumberFormat="1" applyFont="1" applyFill="1"/>
    <xf numFmtId="0" fontId="5" fillId="0" borderId="0" xfId="0" applyFont="1" applyAlignment="1">
      <alignment horizontal="left" wrapText="1"/>
    </xf>
    <xf numFmtId="9" fontId="5" fillId="0" borderId="0" xfId="0" applyNumberFormat="1" applyFont="1"/>
    <xf numFmtId="3" fontId="5" fillId="0" borderId="0" xfId="0" applyNumberFormat="1" applyFont="1"/>
    <xf numFmtId="167" fontId="5" fillId="0" borderId="0" xfId="0" applyNumberFormat="1" applyFont="1"/>
    <xf numFmtId="168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/>
    <xf numFmtId="0" fontId="5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5" fillId="2" borderId="0" xfId="0" applyFont="1" applyFill="1" applyAlignment="1">
      <alignment wrapText="1"/>
    </xf>
    <xf numFmtId="0" fontId="18" fillId="2" borderId="0" xfId="0" applyFont="1" applyFill="1"/>
    <xf numFmtId="169" fontId="19" fillId="3" borderId="0" xfId="1" applyNumberFormat="1" applyFont="1" applyFill="1" applyAlignment="1">
      <alignment horizontal="right"/>
    </xf>
    <xf numFmtId="169" fontId="19" fillId="2" borderId="0" xfId="1" applyNumberFormat="1" applyFont="1" applyFill="1" applyAlignment="1">
      <alignment horizontal="right"/>
    </xf>
    <xf numFmtId="170" fontId="19" fillId="2" borderId="0" xfId="1" applyNumberFormat="1" applyFont="1" applyFill="1" applyAlignment="1">
      <alignment horizontal="right"/>
    </xf>
    <xf numFmtId="170" fontId="20" fillId="2" borderId="0" xfId="1" applyNumberFormat="1" applyFont="1" applyFill="1" applyAlignment="1">
      <alignment horizontal="right"/>
    </xf>
    <xf numFmtId="170" fontId="19" fillId="3" borderId="0" xfId="1" applyNumberFormat="1" applyFont="1" applyFill="1" applyAlignment="1">
      <alignment horizontal="right"/>
    </xf>
    <xf numFmtId="169" fontId="20" fillId="2" borderId="0" xfId="1" applyNumberFormat="1" applyFont="1" applyFill="1" applyAlignment="1">
      <alignment horizontal="right"/>
    </xf>
    <xf numFmtId="0" fontId="21" fillId="2" borderId="0" xfId="0" applyFont="1" applyFill="1"/>
    <xf numFmtId="0" fontId="5" fillId="2" borderId="0" xfId="0" quotePrefix="1" applyFont="1" applyFill="1"/>
    <xf numFmtId="17" fontId="5" fillId="2" borderId="0" xfId="0" quotePrefix="1" applyNumberFormat="1" applyFont="1" applyFill="1"/>
    <xf numFmtId="17" fontId="19" fillId="2" borderId="0" xfId="0" applyNumberFormat="1" applyFont="1" applyFill="1"/>
    <xf numFmtId="17" fontId="19" fillId="2" borderId="0" xfId="0" applyNumberFormat="1" applyFont="1" applyFill="1" applyAlignment="1">
      <alignment horizontal="left" indent="2"/>
    </xf>
    <xf numFmtId="164" fontId="19" fillId="2" borderId="0" xfId="1" applyNumberFormat="1" applyFont="1" applyFill="1" applyAlignment="1">
      <alignment horizontal="right"/>
    </xf>
    <xf numFmtId="10" fontId="19" fillId="2" borderId="0" xfId="1" applyNumberFormat="1" applyFont="1" applyFill="1" applyAlignment="1">
      <alignment horizontal="right"/>
    </xf>
    <xf numFmtId="171" fontId="19" fillId="2" borderId="0" xfId="1" applyNumberFormat="1" applyFont="1" applyFill="1" applyAlignment="1">
      <alignment horizontal="right"/>
    </xf>
    <xf numFmtId="168" fontId="19" fillId="2" borderId="0" xfId="1" applyNumberFormat="1" applyFont="1" applyFill="1" applyAlignment="1">
      <alignment horizontal="right"/>
    </xf>
    <xf numFmtId="17" fontId="19" fillId="2" borderId="0" xfId="0" quotePrefix="1" applyNumberFormat="1" applyFont="1" applyFill="1"/>
    <xf numFmtId="1" fontId="19" fillId="3" borderId="0" xfId="1" applyNumberFormat="1" applyFont="1" applyFill="1" applyAlignment="1">
      <alignment horizontal="right"/>
    </xf>
    <xf numFmtId="0" fontId="19" fillId="2" borderId="2" xfId="0" applyFont="1" applyFill="1" applyBorder="1"/>
    <xf numFmtId="169" fontId="19" fillId="2" borderId="2" xfId="1" applyNumberFormat="1" applyFont="1" applyFill="1" applyBorder="1" applyAlignment="1">
      <alignment horizontal="right"/>
    </xf>
    <xf numFmtId="169" fontId="19" fillId="3" borderId="2" xfId="1" applyNumberFormat="1" applyFont="1" applyFill="1" applyBorder="1" applyAlignment="1">
      <alignment horizontal="right"/>
    </xf>
    <xf numFmtId="170" fontId="19" fillId="2" borderId="2" xfId="1" applyNumberFormat="1" applyFont="1" applyFill="1" applyBorder="1" applyAlignment="1">
      <alignment horizontal="right"/>
    </xf>
    <xf numFmtId="0" fontId="5" fillId="2" borderId="2" xfId="0" applyFont="1" applyFill="1" applyBorder="1"/>
    <xf numFmtId="0" fontId="19" fillId="2" borderId="0" xfId="0" applyFont="1" applyFill="1"/>
    <xf numFmtId="0" fontId="22" fillId="2" borderId="0" xfId="0" quotePrefix="1" applyFont="1" applyFill="1" applyAlignment="1">
      <alignment horizontal="left"/>
    </xf>
    <xf numFmtId="0" fontId="22" fillId="2" borderId="0" xfId="0" quotePrefix="1" applyFont="1" applyFill="1" applyAlignment="1">
      <alignment horizontal="left" vertical="top" wrapText="1"/>
    </xf>
    <xf numFmtId="0" fontId="5" fillId="2" borderId="0" xfId="0" applyFont="1" applyFill="1" applyAlignment="1">
      <alignment horizontal="left" wrapText="1"/>
    </xf>
    <xf numFmtId="164" fontId="5" fillId="2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9" fontId="5" fillId="2" borderId="0" xfId="0" applyNumberFormat="1" applyFont="1" applyFill="1"/>
    <xf numFmtId="0" fontId="16" fillId="3" borderId="1" xfId="0" applyFont="1" applyFill="1" applyBorder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22" fillId="2" borderId="0" xfId="0" quotePrefix="1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17" fontId="19" fillId="2" borderId="2" xfId="0" applyNumberFormat="1" applyFont="1" applyFill="1" applyBorder="1" applyAlignment="1">
      <alignment horizontal="left" indent="2"/>
    </xf>
    <xf numFmtId="3" fontId="19" fillId="2" borderId="0" xfId="1" applyNumberFormat="1" applyFont="1" applyFill="1" applyAlignment="1">
      <alignment horizontal="right"/>
    </xf>
    <xf numFmtId="0" fontId="16" fillId="2" borderId="0" xfId="0" quotePrefix="1" applyFont="1" applyFill="1" applyAlignment="1">
      <alignment horizontal="center" wrapText="1"/>
    </xf>
    <xf numFmtId="3" fontId="23" fillId="2" borderId="0" xfId="1" applyNumberFormat="1" applyFont="1" applyFill="1" applyAlignment="1">
      <alignment horizontal="right"/>
    </xf>
    <xf numFmtId="3" fontId="23" fillId="3" borderId="0" xfId="1" applyNumberFormat="1" applyFont="1" applyFill="1" applyAlignment="1">
      <alignment horizontal="right"/>
    </xf>
    <xf numFmtId="167" fontId="23" fillId="2" borderId="0" xfId="1" applyNumberFormat="1" applyFont="1" applyFill="1" applyAlignment="1">
      <alignment horizontal="right"/>
    </xf>
    <xf numFmtId="167" fontId="23" fillId="3" borderId="0" xfId="1" applyNumberFormat="1" applyFont="1" applyFill="1" applyAlignment="1">
      <alignment horizontal="right"/>
    </xf>
    <xf numFmtId="0" fontId="9" fillId="2" borderId="0" xfId="0" applyFont="1" applyFill="1" applyAlignment="1">
      <alignment horizontal="center" vertical="center"/>
    </xf>
    <xf numFmtId="3" fontId="19" fillId="3" borderId="0" xfId="1" applyNumberFormat="1" applyFont="1" applyFill="1" applyAlignment="1">
      <alignment horizontal="right"/>
    </xf>
    <xf numFmtId="167" fontId="19" fillId="2" borderId="0" xfId="1" applyNumberFormat="1" applyFont="1" applyFill="1" applyAlignment="1">
      <alignment horizontal="right"/>
    </xf>
    <xf numFmtId="167" fontId="19" fillId="3" borderId="0" xfId="1" applyNumberFormat="1" applyFont="1" applyFill="1" applyAlignment="1">
      <alignment horizontal="right"/>
    </xf>
    <xf numFmtId="17" fontId="19" fillId="2" borderId="2" xfId="0" quotePrefix="1" applyNumberFormat="1" applyFont="1" applyFill="1" applyBorder="1"/>
    <xf numFmtId="3" fontId="19" fillId="2" borderId="2" xfId="1" applyNumberFormat="1" applyFont="1" applyFill="1" applyBorder="1" applyAlignment="1">
      <alignment horizontal="right"/>
    </xf>
    <xf numFmtId="3" fontId="19" fillId="3" borderId="2" xfId="1" applyNumberFormat="1" applyFont="1" applyFill="1" applyBorder="1" applyAlignment="1">
      <alignment horizontal="right"/>
    </xf>
    <xf numFmtId="167" fontId="19" fillId="2" borderId="2" xfId="1" applyNumberFormat="1" applyFont="1" applyFill="1" applyBorder="1" applyAlignment="1">
      <alignment horizontal="right"/>
    </xf>
    <xf numFmtId="167" fontId="19" fillId="3" borderId="2" xfId="1" applyNumberFormat="1" applyFont="1" applyFill="1" applyBorder="1" applyAlignment="1">
      <alignment horizontal="right"/>
    </xf>
    <xf numFmtId="0" fontId="22" fillId="2" borderId="0" xfId="0" quotePrefix="1" applyFont="1" applyFill="1" applyAlignment="1">
      <alignment horizontal="left" wrapText="1"/>
    </xf>
    <xf numFmtId="0" fontId="24" fillId="2" borderId="1" xfId="0" applyFont="1" applyFill="1" applyBorder="1" applyAlignment="1">
      <alignment horizontal="center"/>
    </xf>
    <xf numFmtId="0" fontId="5" fillId="2" borderId="1" xfId="0" applyFont="1" applyFill="1" applyBorder="1"/>
    <xf numFmtId="3" fontId="5" fillId="2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167" fontId="5" fillId="2" borderId="0" xfId="0" applyNumberFormat="1" applyFont="1" applyFill="1" applyAlignment="1">
      <alignment horizontal="right"/>
    </xf>
    <xf numFmtId="167" fontId="5" fillId="3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167" fontId="5" fillId="2" borderId="2" xfId="0" applyNumberFormat="1" applyFont="1" applyFill="1" applyBorder="1" applyAlignment="1">
      <alignment horizontal="right"/>
    </xf>
    <xf numFmtId="167" fontId="5" fillId="3" borderId="2" xfId="0" applyNumberFormat="1" applyFont="1" applyFill="1" applyBorder="1" applyAlignment="1">
      <alignment horizontal="right"/>
    </xf>
    <xf numFmtId="169" fontId="19" fillId="2" borderId="0" xfId="4" applyNumberFormat="1" applyFont="1" applyFill="1" applyAlignment="1">
      <alignment horizontal="right"/>
    </xf>
    <xf numFmtId="0" fontId="0" fillId="2" borderId="0" xfId="0" applyFill="1"/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wrapText="1"/>
    </xf>
    <xf numFmtId="0" fontId="16" fillId="3" borderId="0" xfId="0" quotePrefix="1" applyFont="1" applyFill="1" applyAlignment="1">
      <alignment horizontal="center" wrapText="1"/>
    </xf>
    <xf numFmtId="169" fontId="23" fillId="2" borderId="0" xfId="1" applyNumberFormat="1" applyFont="1" applyFill="1" applyAlignment="1">
      <alignment horizontal="right"/>
    </xf>
    <xf numFmtId="172" fontId="23" fillId="3" borderId="0" xfId="1" applyNumberFormat="1" applyFont="1" applyFill="1" applyAlignment="1">
      <alignment horizontal="right"/>
    </xf>
    <xf numFmtId="164" fontId="23" fillId="2" borderId="0" xfId="1" applyNumberFormat="1" applyFont="1" applyFill="1" applyAlignment="1">
      <alignment horizontal="right"/>
    </xf>
    <xf numFmtId="164" fontId="23" fillId="3" borderId="0" xfId="1" applyNumberFormat="1" applyFont="1" applyFill="1" applyAlignment="1">
      <alignment horizontal="right"/>
    </xf>
    <xf numFmtId="172" fontId="19" fillId="3" borderId="0" xfId="1" applyNumberFormat="1" applyFont="1" applyFill="1" applyAlignment="1">
      <alignment horizontal="right"/>
    </xf>
    <xf numFmtId="164" fontId="19" fillId="3" borderId="0" xfId="1" applyNumberFormat="1" applyFont="1" applyFill="1" applyAlignment="1">
      <alignment horizontal="right"/>
    </xf>
    <xf numFmtId="17" fontId="23" fillId="2" borderId="0" xfId="0" applyNumberFormat="1" applyFont="1" applyFill="1"/>
    <xf numFmtId="0" fontId="5" fillId="2" borderId="2" xfId="0" applyFont="1" applyFill="1" applyBorder="1" applyAlignment="1">
      <alignment horizontal="left"/>
    </xf>
    <xf numFmtId="172" fontId="19" fillId="3" borderId="2" xfId="1" applyNumberFormat="1" applyFont="1" applyFill="1" applyBorder="1" applyAlignment="1">
      <alignment horizontal="right"/>
    </xf>
    <xf numFmtId="164" fontId="19" fillId="2" borderId="2" xfId="1" applyNumberFormat="1" applyFont="1" applyFill="1" applyBorder="1" applyAlignment="1">
      <alignment horizontal="right"/>
    </xf>
    <xf numFmtId="164" fontId="19" fillId="3" borderId="2" xfId="1" applyNumberFormat="1" applyFont="1" applyFill="1" applyBorder="1" applyAlignment="1">
      <alignment horizontal="right"/>
    </xf>
    <xf numFmtId="169" fontId="7" fillId="2" borderId="0" xfId="0" applyNumberFormat="1" applyFont="1" applyFill="1"/>
    <xf numFmtId="172" fontId="5" fillId="2" borderId="0" xfId="0" applyNumberFormat="1" applyFont="1" applyFill="1"/>
    <xf numFmtId="49" fontId="5" fillId="2" borderId="0" xfId="0" applyNumberFormat="1" applyFont="1" applyFill="1"/>
    <xf numFmtId="3" fontId="16" fillId="4" borderId="1" xfId="0" applyNumberFormat="1" applyFont="1" applyFill="1" applyBorder="1" applyAlignment="1">
      <alignment horizontal="center" wrapText="1"/>
    </xf>
    <xf numFmtId="49" fontId="16" fillId="4" borderId="1" xfId="0" applyNumberFormat="1" applyFont="1" applyFill="1" applyBorder="1" applyAlignment="1">
      <alignment horizontal="center" wrapText="1"/>
    </xf>
    <xf numFmtId="3" fontId="6" fillId="4" borderId="0" xfId="0" applyNumberFormat="1" applyFont="1" applyFill="1" applyAlignment="1">
      <alignment horizontal="right"/>
    </xf>
    <xf numFmtId="49" fontId="6" fillId="4" borderId="0" xfId="0" applyNumberFormat="1" applyFont="1" applyFill="1" applyAlignment="1">
      <alignment horizontal="right"/>
    </xf>
    <xf numFmtId="167" fontId="6" fillId="4" borderId="0" xfId="0" applyNumberFormat="1" applyFont="1" applyFill="1" applyAlignment="1">
      <alignment horizontal="right"/>
    </xf>
    <xf numFmtId="17" fontId="19" fillId="2" borderId="2" xfId="0" applyNumberFormat="1" applyFont="1" applyFill="1" applyBorder="1"/>
    <xf numFmtId="3" fontId="6" fillId="4" borderId="2" xfId="0" applyNumberFormat="1" applyFont="1" applyFill="1" applyBorder="1" applyAlignment="1">
      <alignment horizontal="right"/>
    </xf>
    <xf numFmtId="49" fontId="6" fillId="4" borderId="2" xfId="0" applyNumberFormat="1" applyFont="1" applyFill="1" applyBorder="1" applyAlignment="1">
      <alignment horizontal="right"/>
    </xf>
    <xf numFmtId="0" fontId="6" fillId="2" borderId="0" xfId="0" applyFont="1" applyFill="1" applyAlignment="1">
      <alignment vertical="top"/>
    </xf>
    <xf numFmtId="0" fontId="25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 wrapText="1"/>
    </xf>
    <xf numFmtId="3" fontId="6" fillId="2" borderId="0" xfId="0" applyNumberFormat="1" applyFont="1" applyFill="1" applyAlignment="1">
      <alignment horizontal="right"/>
    </xf>
    <xf numFmtId="167" fontId="6" fillId="2" borderId="0" xfId="0" applyNumberFormat="1" applyFont="1" applyFill="1" applyAlignment="1">
      <alignment horizontal="right"/>
    </xf>
    <xf numFmtId="3" fontId="6" fillId="2" borderId="0" xfId="0" applyNumberFormat="1" applyFont="1" applyFill="1"/>
    <xf numFmtId="167" fontId="6" fillId="2" borderId="0" xfId="0" applyNumberFormat="1" applyFont="1" applyFill="1"/>
    <xf numFmtId="164" fontId="6" fillId="2" borderId="0" xfId="0" applyNumberFormat="1" applyFont="1" applyFill="1" applyAlignment="1">
      <alignment horizontal="right"/>
    </xf>
    <xf numFmtId="0" fontId="5" fillId="2" borderId="2" xfId="0" quotePrefix="1" applyFont="1" applyFill="1" applyBorder="1"/>
    <xf numFmtId="3" fontId="6" fillId="2" borderId="2" xfId="0" applyNumberFormat="1" applyFont="1" applyFill="1" applyBorder="1"/>
    <xf numFmtId="167" fontId="6" fillId="2" borderId="2" xfId="0" applyNumberFormat="1" applyFont="1" applyFill="1" applyBorder="1"/>
    <xf numFmtId="164" fontId="25" fillId="2" borderId="1" xfId="0" applyNumberFormat="1" applyFont="1" applyFill="1" applyBorder="1" applyAlignment="1">
      <alignment horizontal="center" wrapText="1"/>
    </xf>
    <xf numFmtId="17" fontId="5" fillId="2" borderId="2" xfId="0" quotePrefix="1" applyNumberFormat="1" applyFont="1" applyFill="1" applyBorder="1"/>
    <xf numFmtId="164" fontId="5" fillId="2" borderId="2" xfId="0" applyNumberFormat="1" applyFont="1" applyFill="1" applyBorder="1"/>
    <xf numFmtId="0" fontId="5" fillId="2" borderId="0" xfId="0" applyFont="1" applyFill="1" applyAlignment="1">
      <alignment vertical="top" wrapText="1"/>
    </xf>
    <xf numFmtId="17" fontId="23" fillId="2" borderId="0" xfId="0" applyNumberFormat="1" applyFont="1" applyFill="1" applyAlignment="1">
      <alignment horizontal="left"/>
    </xf>
    <xf numFmtId="169" fontId="23" fillId="2" borderId="0" xfId="1" applyNumberFormat="1" applyFont="1" applyFill="1" applyAlignment="1">
      <alignment horizontal="left"/>
    </xf>
    <xf numFmtId="3" fontId="26" fillId="2" borderId="0" xfId="1" applyNumberFormat="1" applyFont="1" applyFill="1" applyAlignment="1">
      <alignment horizontal="right"/>
    </xf>
    <xf numFmtId="3" fontId="20" fillId="2" borderId="0" xfId="1" applyNumberFormat="1" applyFont="1" applyFill="1" applyAlignment="1">
      <alignment horizontal="right"/>
    </xf>
    <xf numFmtId="0" fontId="5" fillId="0" borderId="2" xfId="0" applyFont="1" applyBorder="1"/>
    <xf numFmtId="169" fontId="19" fillId="2" borderId="2" xfId="1" applyNumberFormat="1" applyFont="1" applyFill="1" applyBorder="1"/>
    <xf numFmtId="172" fontId="19" fillId="2" borderId="2" xfId="1" applyNumberFormat="1" applyFont="1" applyFill="1" applyBorder="1" applyAlignment="1">
      <alignment horizontal="right"/>
    </xf>
    <xf numFmtId="172" fontId="20" fillId="2" borderId="2" xfId="1" applyNumberFormat="1" applyFont="1" applyFill="1" applyBorder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172" fontId="5" fillId="0" borderId="0" xfId="0" applyNumberFormat="1" applyFont="1"/>
    <xf numFmtId="170" fontId="23" fillId="2" borderId="0" xfId="1" applyNumberFormat="1" applyFont="1" applyFill="1" applyAlignment="1">
      <alignment horizontal="right"/>
    </xf>
    <xf numFmtId="170" fontId="26" fillId="2" borderId="0" xfId="1" applyNumberFormat="1" applyFont="1" applyFill="1" applyAlignment="1">
      <alignment horizontal="right"/>
    </xf>
    <xf numFmtId="170" fontId="23" fillId="3" borderId="0" xfId="1" applyNumberFormat="1" applyFont="1" applyFill="1" applyAlignment="1">
      <alignment horizontal="right"/>
    </xf>
    <xf numFmtId="43" fontId="5" fillId="0" borderId="0" xfId="0" applyNumberFormat="1" applyFont="1"/>
    <xf numFmtId="173" fontId="19" fillId="2" borderId="0" xfId="1" applyNumberFormat="1" applyFont="1" applyFill="1" applyAlignment="1">
      <alignment horizontal="right"/>
    </xf>
    <xf numFmtId="173" fontId="20" fillId="2" borderId="0" xfId="1" applyNumberFormat="1" applyFont="1" applyFill="1" applyAlignment="1">
      <alignment horizontal="right"/>
    </xf>
    <xf numFmtId="170" fontId="20" fillId="2" borderId="2" xfId="1" applyNumberFormat="1" applyFont="1" applyFill="1" applyBorder="1" applyAlignment="1">
      <alignment horizontal="right"/>
    </xf>
    <xf numFmtId="170" fontId="19" fillId="3" borderId="2" xfId="1" applyNumberFormat="1" applyFont="1" applyFill="1" applyBorder="1" applyAlignment="1">
      <alignment horizontal="right"/>
    </xf>
    <xf numFmtId="169" fontId="19" fillId="2" borderId="0" xfId="1" applyNumberFormat="1" applyFont="1" applyFill="1"/>
    <xf numFmtId="0" fontId="27" fillId="2" borderId="0" xfId="0" applyFont="1" applyFill="1" applyAlignment="1">
      <alignment horizontal="center" wrapText="1"/>
    </xf>
    <xf numFmtId="0" fontId="28" fillId="3" borderId="0" xfId="0" applyFont="1" applyFill="1" applyAlignment="1">
      <alignment horizontal="center" wrapText="1"/>
    </xf>
    <xf numFmtId="0" fontId="27" fillId="2" borderId="0" xfId="0" quotePrefix="1" applyFont="1" applyFill="1" applyAlignment="1">
      <alignment horizontal="center" wrapText="1"/>
    </xf>
    <xf numFmtId="0" fontId="27" fillId="3" borderId="0" xfId="0" applyFont="1" applyFill="1" applyAlignment="1">
      <alignment horizontal="center" wrapText="1"/>
    </xf>
    <xf numFmtId="0" fontId="5" fillId="3" borderId="2" xfId="0" applyFont="1" applyFill="1" applyBorder="1"/>
    <xf numFmtId="0" fontId="22" fillId="0" borderId="0" xfId="0" applyFont="1" applyAlignment="1">
      <alignment vertical="top"/>
    </xf>
    <xf numFmtId="0" fontId="28" fillId="2" borderId="0" xfId="0" applyFont="1" applyFill="1" applyAlignment="1">
      <alignment horizontal="center" wrapText="1"/>
    </xf>
    <xf numFmtId="0" fontId="5" fillId="0" borderId="0" xfId="0" applyFont="1" applyAlignment="1">
      <alignment vertical="top"/>
    </xf>
    <xf numFmtId="0" fontId="29" fillId="0" borderId="0" xfId="0" applyFont="1"/>
    <xf numFmtId="0" fontId="16" fillId="2" borderId="0" xfId="0" applyFont="1" applyFill="1" applyAlignment="1">
      <alignment wrapText="1"/>
    </xf>
    <xf numFmtId="3" fontId="16" fillId="2" borderId="0" xfId="0" applyNumberFormat="1" applyFont="1" applyFill="1" applyAlignment="1">
      <alignment wrapText="1"/>
    </xf>
    <xf numFmtId="0" fontId="16" fillId="4" borderId="1" xfId="0" applyFont="1" applyFill="1" applyBorder="1" applyAlignment="1">
      <alignment horizontal="center" wrapText="1"/>
    </xf>
    <xf numFmtId="3" fontId="30" fillId="4" borderId="0" xfId="0" applyNumberFormat="1" applyFont="1" applyFill="1" applyAlignment="1">
      <alignment horizontal="right"/>
    </xf>
    <xf numFmtId="164" fontId="30" fillId="4" borderId="0" xfId="0" applyNumberFormat="1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0" fontId="5" fillId="0" borderId="0" xfId="0" applyFont="1" applyAlignment="1">
      <alignment vertical="top" wrapText="1"/>
    </xf>
    <xf numFmtId="0" fontId="31" fillId="2" borderId="0" xfId="0" applyFont="1" applyFill="1"/>
    <xf numFmtId="0" fontId="9" fillId="2" borderId="0" xfId="0" applyFont="1" applyFill="1" applyAlignment="1">
      <alignment horizontal="left" vertical="top"/>
    </xf>
    <xf numFmtId="0" fontId="16" fillId="2" borderId="0" xfId="0" applyFont="1" applyFill="1" applyAlignment="1">
      <alignment horizontal="center" vertical="center" wrapText="1"/>
    </xf>
    <xf numFmtId="17" fontId="19" fillId="2" borderId="0" xfId="1" quotePrefix="1" applyNumberFormat="1" applyFont="1" applyFill="1" applyAlignment="1">
      <alignment horizontal="right" vertical="center"/>
    </xf>
    <xf numFmtId="169" fontId="19" fillId="2" borderId="0" xfId="1" quotePrefix="1" applyNumberFormat="1" applyFont="1" applyFill="1" applyAlignment="1">
      <alignment vertical="center"/>
    </xf>
    <xf numFmtId="3" fontId="19" fillId="2" borderId="0" xfId="1" applyNumberFormat="1" applyFont="1" applyFill="1" applyAlignment="1">
      <alignment horizontal="right" vertical="center"/>
    </xf>
    <xf numFmtId="37" fontId="19" fillId="2" borderId="0" xfId="1" applyNumberFormat="1" applyFont="1" applyFill="1" applyAlignment="1">
      <alignment horizontal="right" vertical="center"/>
    </xf>
    <xf numFmtId="9" fontId="19" fillId="2" borderId="0" xfId="1" applyNumberFormat="1" applyFont="1" applyFill="1" applyAlignment="1">
      <alignment horizontal="right" vertical="center"/>
    </xf>
    <xf numFmtId="17" fontId="31" fillId="2" borderId="0" xfId="0" applyNumberFormat="1" applyFont="1" applyFill="1"/>
    <xf numFmtId="174" fontId="31" fillId="2" borderId="0" xfId="0" applyNumberFormat="1" applyFont="1" applyFill="1"/>
    <xf numFmtId="0" fontId="5" fillId="2" borderId="0" xfId="0" applyFont="1" applyFill="1" applyAlignment="1">
      <alignment vertical="center"/>
    </xf>
    <xf numFmtId="0" fontId="0" fillId="2" borderId="2" xfId="0" applyFill="1" applyBorder="1"/>
    <xf numFmtId="169" fontId="19" fillId="2" borderId="2" xfId="1" quotePrefix="1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69" fontId="19" fillId="2" borderId="2" xfId="1" applyNumberFormat="1" applyFont="1" applyFill="1" applyBorder="1" applyAlignment="1">
      <alignment horizontal="right" vertical="center"/>
    </xf>
    <xf numFmtId="0" fontId="32" fillId="2" borderId="0" xfId="0" applyFont="1" applyFill="1" applyAlignment="1">
      <alignment horizontal="right" vertical="top"/>
    </xf>
    <xf numFmtId="169" fontId="19" fillId="2" borderId="0" xfId="1" applyNumberFormat="1" applyFont="1" applyFill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top" wrapText="1"/>
    </xf>
    <xf numFmtId="175" fontId="19" fillId="2" borderId="0" xfId="1" applyNumberFormat="1" applyFont="1" applyFill="1" applyAlignment="1">
      <alignment horizontal="right" vertical="center"/>
    </xf>
    <xf numFmtId="0" fontId="32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 horizontal="centerContinuous" wrapText="1"/>
    </xf>
    <xf numFmtId="0" fontId="5" fillId="2" borderId="1" xfId="0" applyFont="1" applyFill="1" applyBorder="1" applyAlignment="1">
      <alignment vertical="top"/>
    </xf>
    <xf numFmtId="9" fontId="19" fillId="2" borderId="0" xfId="2" applyFont="1" applyFill="1" applyAlignment="1">
      <alignment horizontal="right"/>
    </xf>
    <xf numFmtId="9" fontId="26" fillId="2" borderId="0" xfId="2" applyFont="1" applyFill="1" applyAlignment="1">
      <alignment horizontal="right"/>
    </xf>
    <xf numFmtId="17" fontId="19" fillId="2" borderId="0" xfId="0" applyNumberFormat="1" applyFont="1" applyFill="1" applyAlignment="1">
      <alignment wrapText="1"/>
    </xf>
    <xf numFmtId="3" fontId="20" fillId="2" borderId="0" xfId="1" applyNumberFormat="1" applyFont="1" applyFill="1" applyAlignment="1">
      <alignment horizontal="right" vertical="center"/>
    </xf>
    <xf numFmtId="9" fontId="20" fillId="2" borderId="0" xfId="2" applyFont="1" applyFill="1" applyAlignment="1">
      <alignment horizontal="right" vertical="center"/>
    </xf>
    <xf numFmtId="167" fontId="20" fillId="2" borderId="0" xfId="1" applyNumberFormat="1" applyFont="1" applyFill="1" applyAlignment="1">
      <alignment horizontal="right" vertical="center"/>
    </xf>
    <xf numFmtId="9" fontId="23" fillId="2" borderId="0" xfId="2" applyFont="1" applyFill="1" applyAlignment="1">
      <alignment horizontal="right"/>
    </xf>
    <xf numFmtId="17" fontId="19" fillId="2" borderId="0" xfId="0" applyNumberFormat="1" applyFont="1" applyFill="1" applyAlignment="1">
      <alignment vertical="top"/>
    </xf>
    <xf numFmtId="0" fontId="18" fillId="0" borderId="0" xfId="0" applyFont="1" applyAlignment="1">
      <alignment vertical="center"/>
    </xf>
    <xf numFmtId="17" fontId="23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3" applyAlignment="1">
      <alignment horizontal="left"/>
    </xf>
    <xf numFmtId="0" fontId="5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2" fillId="2" borderId="0" xfId="3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24" fillId="2" borderId="0" xfId="0" applyFont="1" applyFill="1" applyAlignment="1">
      <alignment horizontal="center" wrapText="1"/>
    </xf>
    <xf numFmtId="0" fontId="24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6" fillId="4" borderId="1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 wrapText="1"/>
    </xf>
    <xf numFmtId="0" fontId="25" fillId="2" borderId="0" xfId="0" applyFont="1" applyFill="1" applyAlignment="1">
      <alignment horizontal="center" wrapText="1"/>
    </xf>
    <xf numFmtId="0" fontId="25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2" borderId="0" xfId="3" applyFont="1" applyFill="1" applyAlignment="1">
      <alignment horizontal="left" vertical="center"/>
    </xf>
    <xf numFmtId="0" fontId="30" fillId="0" borderId="0" xfId="0" applyFont="1" applyAlignment="1">
      <alignment horizontal="left" wrapText="1"/>
    </xf>
    <xf numFmtId="17" fontId="23" fillId="2" borderId="0" xfId="0" applyNumberFormat="1" applyFont="1" applyFill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27" fillId="2" borderId="1" xfId="0" applyFont="1" applyFill="1" applyBorder="1" applyAlignment="1">
      <alignment horizontal="center" wrapText="1"/>
    </xf>
    <xf numFmtId="0" fontId="27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left" wrapText="1"/>
    </xf>
    <xf numFmtId="0" fontId="16" fillId="4" borderId="1" xfId="0" applyFont="1" applyFill="1" applyBorder="1" applyAlignment="1">
      <alignment horizontal="center" wrapText="1"/>
    </xf>
    <xf numFmtId="0" fontId="2" fillId="2" borderId="0" xfId="3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top"/>
    </xf>
  </cellXfs>
  <cellStyles count="5">
    <cellStyle name="Comma" xfId="1" builtinId="3"/>
    <cellStyle name="Comma 3" xfId="4" xr:uid="{767D847D-F1AC-46F1-8069-A5A187568C86}"/>
    <cellStyle name="Hyperlink" xfId="3" builtinId="8"/>
    <cellStyle name="Normal" xfId="0" builtinId="0"/>
    <cellStyle name="Percent" xfId="2" builtinId="5"/>
  </cellStyles>
  <dxfs count="6"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428518518518522E-2"/>
          <c:y val="0.16411784172517901"/>
          <c:w val="0.89488740740740758"/>
          <c:h val="0.679942025612642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SiartData!$K$227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cat>
            <c:strRef>
              <c:f>SiartData!$J$228:$J$239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SiartData!$K$228:$K$239</c:f>
              <c:numCache>
                <c:formatCode>0.0</c:formatCode>
                <c:ptCount val="12"/>
                <c:pt idx="0">
                  <c:v>6.2</c:v>
                </c:pt>
                <c:pt idx="1">
                  <c:v>17.3</c:v>
                </c:pt>
                <c:pt idx="2">
                  <c:v>15.5</c:v>
                </c:pt>
                <c:pt idx="3">
                  <c:v>20.6</c:v>
                </c:pt>
                <c:pt idx="4">
                  <c:v>23.6</c:v>
                </c:pt>
                <c:pt idx="5">
                  <c:v>18.600000000000001</c:v>
                </c:pt>
                <c:pt idx="6">
                  <c:v>21.7</c:v>
                </c:pt>
                <c:pt idx="7">
                  <c:v>22.1</c:v>
                </c:pt>
                <c:pt idx="8">
                  <c:v>22.1</c:v>
                </c:pt>
                <c:pt idx="9">
                  <c:v>20.6</c:v>
                </c:pt>
                <c:pt idx="10">
                  <c:v>14.5</c:v>
                </c:pt>
                <c:pt idx="11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47-49A8-932A-356B58304525}"/>
            </c:ext>
          </c:extLst>
        </c:ser>
        <c:ser>
          <c:idx val="1"/>
          <c:order val="1"/>
          <c:tx>
            <c:strRef>
              <c:f>SiartData!$L$227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strRef>
              <c:f>SiartData!$J$228:$J$239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SiartData!$L$228:$L$239</c:f>
              <c:numCache>
                <c:formatCode>0.0</c:formatCode>
                <c:ptCount val="12"/>
                <c:pt idx="0">
                  <c:v>17</c:v>
                </c:pt>
                <c:pt idx="1">
                  <c:v>16</c:v>
                </c:pt>
                <c:pt idx="2">
                  <c:v>14.9</c:v>
                </c:pt>
                <c:pt idx="3">
                  <c:v>20.100000000000001</c:v>
                </c:pt>
                <c:pt idx="4">
                  <c:v>21.5</c:v>
                </c:pt>
                <c:pt idx="5">
                  <c:v>18.899999999999999</c:v>
                </c:pt>
                <c:pt idx="6">
                  <c:v>23.8</c:v>
                </c:pt>
                <c:pt idx="7">
                  <c:v>18</c:v>
                </c:pt>
                <c:pt idx="8">
                  <c:v>30.6</c:v>
                </c:pt>
                <c:pt idx="9">
                  <c:v>15.1</c:v>
                </c:pt>
                <c:pt idx="10">
                  <c:v>19.399999999999999</c:v>
                </c:pt>
                <c:pt idx="11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47-49A8-932A-356B58304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SiartData!$K$224</c:f>
              <c:strCache>
                <c:ptCount val="1"/>
                <c:pt idx="0">
                  <c:v>Mis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3130888888888888"/>
          <c:y val="1.8407979426688755E-2"/>
          <c:w val="0.14014666666666667"/>
          <c:h val="0.1248150315386744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863698399760792E-2"/>
          <c:y val="0.16403414316800144"/>
          <c:w val="0.90645226933267042"/>
          <c:h val="0.4947143893338119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SiartData!$K$114</c:f>
              <c:strCache>
                <c:ptCount val="1"/>
                <c:pt idx="0">
                  <c:v>Hyd at a gan gynnwys £180,000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SiartData!$J$115:$J$122</c:f>
              <c:strCache>
                <c:ptCount val="8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(p)</c:v>
                </c:pt>
              </c:strCache>
            </c:strRef>
          </c:cat>
          <c:val>
            <c:numRef>
              <c:f>SiartData!$K$115:$K$122</c:f>
              <c:numCache>
                <c:formatCode>#,##0.0</c:formatCode>
                <c:ptCount val="8"/>
                <c:pt idx="0">
                  <c:v>7.1</c:v>
                </c:pt>
                <c:pt idx="1">
                  <c:v>7</c:v>
                </c:pt>
                <c:pt idx="2">
                  <c:v>7.5</c:v>
                </c:pt>
                <c:pt idx="3">
                  <c:v>6.4</c:v>
                </c:pt>
                <c:pt idx="4">
                  <c:v>6.9</c:v>
                </c:pt>
                <c:pt idx="5">
                  <c:v>7.6</c:v>
                </c:pt>
                <c:pt idx="6">
                  <c:v>7.5</c:v>
                </c:pt>
                <c:pt idx="7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F1-4000-BCFF-417B5C12BC25}"/>
            </c:ext>
          </c:extLst>
        </c:ser>
        <c:ser>
          <c:idx val="1"/>
          <c:order val="1"/>
          <c:tx>
            <c:strRef>
              <c:f>SiartData!$L$114</c:f>
              <c:strCache>
                <c:ptCount val="1"/>
                <c:pt idx="0">
                  <c:v>£180,001 - £250,000</c:v>
                </c:pt>
              </c:strCache>
            </c:strRef>
          </c:tx>
          <c:spPr>
            <a:ln w="28575" cap="rnd">
              <a:solidFill>
                <a:srgbClr val="629DF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SiartData!$J$115:$J$122</c:f>
              <c:strCache>
                <c:ptCount val="8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(p)</c:v>
                </c:pt>
              </c:strCache>
            </c:strRef>
          </c:cat>
          <c:val>
            <c:numRef>
              <c:f>SiartData!$L$115:$L$122</c:f>
              <c:numCache>
                <c:formatCode>#,##0.0</c:formatCode>
                <c:ptCount val="8"/>
                <c:pt idx="0">
                  <c:v>4.9000000000000004</c:v>
                </c:pt>
                <c:pt idx="1">
                  <c:v>6</c:v>
                </c:pt>
                <c:pt idx="2">
                  <c:v>6.2</c:v>
                </c:pt>
                <c:pt idx="3">
                  <c:v>4.5999999999999996</c:v>
                </c:pt>
                <c:pt idx="4">
                  <c:v>5.3</c:v>
                </c:pt>
                <c:pt idx="5">
                  <c:v>6.6</c:v>
                </c:pt>
                <c:pt idx="6">
                  <c:v>6.8</c:v>
                </c:pt>
                <c:pt idx="7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F1-4000-BCFF-417B5C12BC25}"/>
            </c:ext>
          </c:extLst>
        </c:ser>
        <c:ser>
          <c:idx val="2"/>
          <c:order val="2"/>
          <c:tx>
            <c:strRef>
              <c:f>SiartData!$M$114</c:f>
              <c:strCache>
                <c:ptCount val="1"/>
                <c:pt idx="0">
                  <c:v>£250,001 - 400,000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SiartData!$J$115:$J$122</c:f>
              <c:strCache>
                <c:ptCount val="8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(p)</c:v>
                </c:pt>
              </c:strCache>
            </c:strRef>
          </c:cat>
          <c:val>
            <c:numRef>
              <c:f>SiartData!$M$115:$M$122</c:f>
              <c:numCache>
                <c:formatCode>#,##0.0</c:formatCode>
                <c:ptCount val="8"/>
                <c:pt idx="0">
                  <c:v>10.9</c:v>
                </c:pt>
                <c:pt idx="1">
                  <c:v>14.5</c:v>
                </c:pt>
                <c:pt idx="2">
                  <c:v>15.5</c:v>
                </c:pt>
                <c:pt idx="3">
                  <c:v>10.8</c:v>
                </c:pt>
                <c:pt idx="4">
                  <c:v>13</c:v>
                </c:pt>
                <c:pt idx="5">
                  <c:v>15</c:v>
                </c:pt>
                <c:pt idx="6">
                  <c:v>16.8</c:v>
                </c:pt>
                <c:pt idx="7">
                  <c:v>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F1-4000-BCFF-417B5C12BC25}"/>
            </c:ext>
          </c:extLst>
        </c:ser>
        <c:ser>
          <c:idx val="3"/>
          <c:order val="3"/>
          <c:tx>
            <c:strRef>
              <c:f>SiartData!$N$114</c:f>
              <c:strCache>
                <c:ptCount val="1"/>
                <c:pt idx="0">
                  <c:v>Dros £400,000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SiartData!$J$115:$J$122</c:f>
              <c:strCache>
                <c:ptCount val="8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(p)</c:v>
                </c:pt>
              </c:strCache>
            </c:strRef>
          </c:cat>
          <c:val>
            <c:numRef>
              <c:f>SiartData!$N$115:$N$122</c:f>
              <c:numCache>
                <c:formatCode>#,##0.0</c:formatCode>
                <c:ptCount val="8"/>
                <c:pt idx="0">
                  <c:v>8.9</c:v>
                </c:pt>
                <c:pt idx="1">
                  <c:v>14.3</c:v>
                </c:pt>
                <c:pt idx="2">
                  <c:v>15.4</c:v>
                </c:pt>
                <c:pt idx="3">
                  <c:v>9.8000000000000007</c:v>
                </c:pt>
                <c:pt idx="4">
                  <c:v>10.6</c:v>
                </c:pt>
                <c:pt idx="5">
                  <c:v>15.8</c:v>
                </c:pt>
                <c:pt idx="6">
                  <c:v>16.3</c:v>
                </c:pt>
                <c:pt idx="7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F1-4000-BCFF-417B5C12BC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  <c:majorUnit val="5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SiartData!$K$112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2912666666666663"/>
          <c:y val="6.0644128885598714E-3"/>
          <c:w val="0.45898500000000009"/>
          <c:h val="0.2119011298801325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7670048132601"/>
          <c:y val="0.15954481214323737"/>
          <c:w val="0.88187297514667495"/>
          <c:h val="0.51210395903309291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SiartData!$K$95</c:f>
              <c:strCache>
                <c:ptCount val="1"/>
                <c:pt idx="0">
                  <c:v>Hyd at a gan gynnwys £180,000</c:v>
                </c:pt>
              </c:strCache>
            </c:strRef>
          </c:tx>
          <c:spPr>
            <a:ln w="28575" cap="rnd">
              <a:solidFill>
                <a:schemeClr val="accent5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SiartData!$J$96:$J$103</c:f>
              <c:strCache>
                <c:ptCount val="8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(r) </c:v>
                </c:pt>
                <c:pt idx="7">
                  <c:v>Ion - Maw 20 (p)</c:v>
                </c:pt>
              </c:strCache>
            </c:strRef>
          </c:cat>
          <c:val>
            <c:numRef>
              <c:f>SiartData!$K$96:$K$103</c:f>
              <c:numCache>
                <c:formatCode>#,##0</c:formatCode>
                <c:ptCount val="8"/>
                <c:pt idx="0">
                  <c:v>8740</c:v>
                </c:pt>
                <c:pt idx="1">
                  <c:v>9210</c:v>
                </c:pt>
                <c:pt idx="2">
                  <c:v>9850</c:v>
                </c:pt>
                <c:pt idx="3">
                  <c:v>7780</c:v>
                </c:pt>
                <c:pt idx="4">
                  <c:v>8350</c:v>
                </c:pt>
                <c:pt idx="5">
                  <c:v>9160</c:v>
                </c:pt>
                <c:pt idx="6">
                  <c:v>9070</c:v>
                </c:pt>
                <c:pt idx="7">
                  <c:v>7360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3-44BD-88E6-D9A54937D057}"/>
            </c:ext>
          </c:extLst>
        </c:ser>
        <c:ser>
          <c:idx val="1"/>
          <c:order val="1"/>
          <c:tx>
            <c:strRef>
              <c:f>SiartData!$L$95</c:f>
              <c:strCache>
                <c:ptCount val="1"/>
                <c:pt idx="0">
                  <c:v>£180,001 - £250,000</c:v>
                </c:pt>
              </c:strCache>
            </c:strRef>
          </c:tx>
          <c:spPr>
            <a:ln w="28575" cap="rnd">
              <a:solidFill>
                <a:srgbClr val="629DF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SiartData!$J$96:$J$103</c:f>
              <c:strCache>
                <c:ptCount val="8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(r) </c:v>
                </c:pt>
                <c:pt idx="7">
                  <c:v>Ion - Maw 20 (p)</c:v>
                </c:pt>
              </c:strCache>
            </c:strRef>
          </c:cat>
          <c:val>
            <c:numRef>
              <c:f>SiartData!$L$96:$L$103</c:f>
              <c:numCache>
                <c:formatCode>#,##0</c:formatCode>
                <c:ptCount val="8"/>
                <c:pt idx="0">
                  <c:v>2370</c:v>
                </c:pt>
                <c:pt idx="1">
                  <c:v>2800</c:v>
                </c:pt>
                <c:pt idx="2">
                  <c:v>2960</c:v>
                </c:pt>
                <c:pt idx="3">
                  <c:v>2050</c:v>
                </c:pt>
                <c:pt idx="4">
                  <c:v>2440</c:v>
                </c:pt>
                <c:pt idx="5">
                  <c:v>2900</c:v>
                </c:pt>
                <c:pt idx="6">
                  <c:v>2980</c:v>
                </c:pt>
                <c:pt idx="7">
                  <c:v>2160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3-44BD-88E6-D9A54937D057}"/>
            </c:ext>
          </c:extLst>
        </c:ser>
        <c:ser>
          <c:idx val="2"/>
          <c:order val="2"/>
          <c:tx>
            <c:strRef>
              <c:f>SiartData!$M$95</c:f>
              <c:strCache>
                <c:ptCount val="1"/>
                <c:pt idx="0">
                  <c:v>£250,001 - 400,000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SiartData!$J$96:$J$103</c:f>
              <c:strCache>
                <c:ptCount val="8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(r) </c:v>
                </c:pt>
                <c:pt idx="7">
                  <c:v>Ion - Maw 20 (p)</c:v>
                </c:pt>
              </c:strCache>
            </c:strRef>
          </c:cat>
          <c:val>
            <c:numRef>
              <c:f>SiartData!$M$96:$M$103</c:f>
              <c:numCache>
                <c:formatCode>#,##0</c:formatCode>
                <c:ptCount val="8"/>
                <c:pt idx="0">
                  <c:v>1670</c:v>
                </c:pt>
                <c:pt idx="1">
                  <c:v>2170</c:v>
                </c:pt>
                <c:pt idx="2">
                  <c:v>2280</c:v>
                </c:pt>
                <c:pt idx="3">
                  <c:v>1570</c:v>
                </c:pt>
                <c:pt idx="4">
                  <c:v>1950</c:v>
                </c:pt>
                <c:pt idx="5">
                  <c:v>2190</c:v>
                </c:pt>
                <c:pt idx="6">
                  <c:v>2430</c:v>
                </c:pt>
                <c:pt idx="7">
                  <c:v>1710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3-44BD-88E6-D9A54937D057}"/>
            </c:ext>
          </c:extLst>
        </c:ser>
        <c:ser>
          <c:idx val="3"/>
          <c:order val="3"/>
          <c:tx>
            <c:strRef>
              <c:f>SiartData!$N$95</c:f>
              <c:strCache>
                <c:ptCount val="1"/>
                <c:pt idx="0">
                  <c:v>Dros £400,000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strRef>
              <c:f>SiartData!$J$96:$J$103</c:f>
              <c:strCache>
                <c:ptCount val="8"/>
                <c:pt idx="0">
                  <c:v>Ebr - Meh 18 </c:v>
                </c:pt>
                <c:pt idx="1">
                  <c:v>Gor - Med 18 </c:v>
                </c:pt>
                <c:pt idx="2">
                  <c:v>Hyd - Rha 18 </c:v>
                </c:pt>
                <c:pt idx="3">
                  <c:v>Ion - Maw 19 </c:v>
                </c:pt>
                <c:pt idx="4">
                  <c:v>Ebr - Meh 19 </c:v>
                </c:pt>
                <c:pt idx="5">
                  <c:v>Gor - Med 19 </c:v>
                </c:pt>
                <c:pt idx="6">
                  <c:v>Hyd - Rha 19 (r) </c:v>
                </c:pt>
                <c:pt idx="7">
                  <c:v>Ion - Maw 20 (p)</c:v>
                </c:pt>
              </c:strCache>
            </c:strRef>
          </c:cat>
          <c:val>
            <c:numRef>
              <c:f>SiartData!$N$96:$N$103</c:f>
              <c:numCache>
                <c:formatCode>#,##0</c:formatCode>
                <c:ptCount val="8"/>
                <c:pt idx="0">
                  <c:v>450</c:v>
                </c:pt>
                <c:pt idx="1">
                  <c:v>680</c:v>
                </c:pt>
                <c:pt idx="2">
                  <c:v>680</c:v>
                </c:pt>
                <c:pt idx="3">
                  <c:v>460</c:v>
                </c:pt>
                <c:pt idx="4">
                  <c:v>500</c:v>
                </c:pt>
                <c:pt idx="5">
                  <c:v>680</c:v>
                </c:pt>
                <c:pt idx="6">
                  <c:v>700</c:v>
                </c:pt>
                <c:pt idx="7">
                  <c:v>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83-44BD-88E6-D9A54937D0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70958368"/>
        <c:axId val="770964272"/>
      </c:lineChart>
      <c:valAx>
        <c:axId val="770964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SiartData!$K$93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5195037136938407"/>
          <c:y val="1.6486243415377275E-2"/>
          <c:w val="0.43851274347285546"/>
          <c:h val="0.22371198355450325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554921149190244"/>
          <c:y val="0.14167913444360936"/>
          <c:w val="0.74946771480583052"/>
          <c:h val="0.836790595198793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SiartData!$L$245</c:f>
              <c:strCache>
                <c:ptCount val="1"/>
                <c:pt idx="0">
                  <c:v>Treth yn ddyledus</c:v>
                </c:pt>
              </c:strCache>
            </c:strRef>
          </c:tx>
          <c:spPr>
            <a:solidFill>
              <a:srgbClr val="629DF4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dLbl>
              <c:idx val="12"/>
              <c:layout>
                <c:manualLayout>
                  <c:x val="-0.17376160408272162"/>
                  <c:y val="3.132066727008003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5D-4DAA-842A-F570FEA539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SiartData!$J$246:$J$268</c:f>
              <c:strCache>
                <c:ptCount val="23"/>
                <c:pt idx="0">
                  <c:v>Ebr 18 </c:v>
                </c:pt>
                <c:pt idx="1">
                  <c:v>Mai 18 </c:v>
                </c:pt>
                <c:pt idx="2">
                  <c:v>Meh 18 </c:v>
                </c:pt>
                <c:pt idx="3">
                  <c:v>Gor 18 </c:v>
                </c:pt>
                <c:pt idx="4">
                  <c:v>Aws 18 </c:v>
                </c:pt>
                <c:pt idx="5">
                  <c:v>Med 18 </c:v>
                </c:pt>
                <c:pt idx="6">
                  <c:v>Hyd 18 </c:v>
                </c:pt>
                <c:pt idx="7">
                  <c:v>Tac 18 </c:v>
                </c:pt>
                <c:pt idx="8">
                  <c:v>Rha 18 </c:v>
                </c:pt>
                <c:pt idx="9">
                  <c:v>Ion 19 </c:v>
                </c:pt>
                <c:pt idx="10">
                  <c:v>Chw 19 </c:v>
                </c:pt>
                <c:pt idx="11">
                  <c:v>Maw 19 </c:v>
                </c:pt>
                <c:pt idx="12">
                  <c:v>Ebr 19  ¹</c:v>
                </c:pt>
                <c:pt idx="13">
                  <c:v>Mai 19 </c:v>
                </c:pt>
                <c:pt idx="14">
                  <c:v>Meh 19</c:v>
                </c:pt>
                <c:pt idx="15">
                  <c:v>Gor 19</c:v>
                </c:pt>
                <c:pt idx="16">
                  <c:v>Aws 19</c:v>
                </c:pt>
                <c:pt idx="17">
                  <c:v>Med 19</c:v>
                </c:pt>
                <c:pt idx="18">
                  <c:v>Hyd 19</c:v>
                </c:pt>
                <c:pt idx="19">
                  <c:v>Tac 19</c:v>
                </c:pt>
                <c:pt idx="20">
                  <c:v>Rha 19</c:v>
                </c:pt>
                <c:pt idx="21">
                  <c:v>Ion 20</c:v>
                </c:pt>
                <c:pt idx="22">
                  <c:v>Chw 20</c:v>
                </c:pt>
              </c:strCache>
            </c:strRef>
          </c:cat>
          <c:val>
            <c:numRef>
              <c:f>SiartData!$L$246:$L$268</c:f>
              <c:numCache>
                <c:formatCode>0%</c:formatCode>
                <c:ptCount val="23"/>
                <c:pt idx="0">
                  <c:v>0.29699999999999999</c:v>
                </c:pt>
                <c:pt idx="1">
                  <c:v>6.2E-2</c:v>
                </c:pt>
                <c:pt idx="2">
                  <c:v>9.0999999999999998E-2</c:v>
                </c:pt>
                <c:pt idx="3">
                  <c:v>0.122</c:v>
                </c:pt>
                <c:pt idx="4">
                  <c:v>5.1999999999999998E-2</c:v>
                </c:pt>
                <c:pt idx="5">
                  <c:v>2.7E-2</c:v>
                </c:pt>
                <c:pt idx="6">
                  <c:v>2.4E-2</c:v>
                </c:pt>
                <c:pt idx="7">
                  <c:v>2.7E-2</c:v>
                </c:pt>
                <c:pt idx="8">
                  <c:v>5.0000000000000001E-3</c:v>
                </c:pt>
                <c:pt idx="9">
                  <c:v>2.5000000000000001E-2</c:v>
                </c:pt>
                <c:pt idx="10">
                  <c:v>3.5999999999999997E-2</c:v>
                </c:pt>
                <c:pt idx="11">
                  <c:v>1.7999999999999999E-2</c:v>
                </c:pt>
                <c:pt idx="12">
                  <c:v>-3.1E-2</c:v>
                </c:pt>
                <c:pt idx="13">
                  <c:v>1.4999999999999999E-2</c:v>
                </c:pt>
                <c:pt idx="14">
                  <c:v>8.8999999999999996E-2</c:v>
                </c:pt>
                <c:pt idx="15">
                  <c:v>1.0999999999999999E-2</c:v>
                </c:pt>
                <c:pt idx="16">
                  <c:v>3.1E-2</c:v>
                </c:pt>
                <c:pt idx="17">
                  <c:v>0.158</c:v>
                </c:pt>
                <c:pt idx="18">
                  <c:v>1.9E-2</c:v>
                </c:pt>
                <c:pt idx="19">
                  <c:v>1.2999999999999999E-2</c:v>
                </c:pt>
                <c:pt idx="20">
                  <c:v>-2E-3</c:v>
                </c:pt>
                <c:pt idx="21">
                  <c:v>0.26600000000000001</c:v>
                </c:pt>
                <c:pt idx="22">
                  <c:v>8.9999999999999993E-3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5D-4DAA-842A-F570FEA53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724393200"/>
        <c:axId val="724395168"/>
      </c:barChart>
      <c:valAx>
        <c:axId val="724395168"/>
        <c:scaling>
          <c:orientation val="minMax"/>
          <c:max val="0.4"/>
          <c:min val="-0.1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3200"/>
        <c:crosses val="autoZero"/>
        <c:crossBetween val="between"/>
        <c:majorUnit val="0.1"/>
      </c:valAx>
      <c:catAx>
        <c:axId val="724393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51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2766114932554"/>
          <c:y val="0.14405751658457255"/>
          <c:w val="0.75912228840617024"/>
          <c:h val="0.834810871523674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SiartData!$K$245</c:f>
              <c:strCache>
                <c:ptCount val="1"/>
                <c:pt idx="0">
                  <c:v>Nifer y trafodiadau</c:v>
                </c:pt>
              </c:strCache>
            </c:strRef>
          </c:tx>
          <c:spPr>
            <a:solidFill>
              <a:srgbClr val="27226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SiartData!$J$246:$J$268</c:f>
              <c:strCache>
                <c:ptCount val="23"/>
                <c:pt idx="0">
                  <c:v>Ebr 18 </c:v>
                </c:pt>
                <c:pt idx="1">
                  <c:v>Mai 18 </c:v>
                </c:pt>
                <c:pt idx="2">
                  <c:v>Meh 18 </c:v>
                </c:pt>
                <c:pt idx="3">
                  <c:v>Gor 18 </c:v>
                </c:pt>
                <c:pt idx="4">
                  <c:v>Aws 18 </c:v>
                </c:pt>
                <c:pt idx="5">
                  <c:v>Med 18 </c:v>
                </c:pt>
                <c:pt idx="6">
                  <c:v>Hyd 18 </c:v>
                </c:pt>
                <c:pt idx="7">
                  <c:v>Tac 18 </c:v>
                </c:pt>
                <c:pt idx="8">
                  <c:v>Rha 18 </c:v>
                </c:pt>
                <c:pt idx="9">
                  <c:v>Ion 19 </c:v>
                </c:pt>
                <c:pt idx="10">
                  <c:v>Chw 19 </c:v>
                </c:pt>
                <c:pt idx="11">
                  <c:v>Maw 19 </c:v>
                </c:pt>
                <c:pt idx="12">
                  <c:v>Ebr 19  ¹</c:v>
                </c:pt>
                <c:pt idx="13">
                  <c:v>Mai 19 </c:v>
                </c:pt>
                <c:pt idx="14">
                  <c:v>Meh 19</c:v>
                </c:pt>
                <c:pt idx="15">
                  <c:v>Gor 19</c:v>
                </c:pt>
                <c:pt idx="16">
                  <c:v>Aws 19</c:v>
                </c:pt>
                <c:pt idx="17">
                  <c:v>Med 19</c:v>
                </c:pt>
                <c:pt idx="18">
                  <c:v>Hyd 19</c:v>
                </c:pt>
                <c:pt idx="19">
                  <c:v>Tac 19</c:v>
                </c:pt>
                <c:pt idx="20">
                  <c:v>Rha 19</c:v>
                </c:pt>
                <c:pt idx="21">
                  <c:v>Ion 20</c:v>
                </c:pt>
                <c:pt idx="22">
                  <c:v>Chw 20</c:v>
                </c:pt>
              </c:strCache>
            </c:strRef>
          </c:cat>
          <c:val>
            <c:numRef>
              <c:f>SiartData!$K$246:$K$268</c:f>
              <c:numCache>
                <c:formatCode>0%</c:formatCode>
                <c:ptCount val="23"/>
                <c:pt idx="0">
                  <c:v>0.104</c:v>
                </c:pt>
                <c:pt idx="1">
                  <c:v>7.1999999999999995E-2</c:v>
                </c:pt>
                <c:pt idx="2">
                  <c:v>5.8999999999999997E-2</c:v>
                </c:pt>
                <c:pt idx="3">
                  <c:v>7.4999999999999997E-2</c:v>
                </c:pt>
                <c:pt idx="4">
                  <c:v>5.0999999999999997E-2</c:v>
                </c:pt>
                <c:pt idx="5">
                  <c:v>0.04</c:v>
                </c:pt>
                <c:pt idx="6">
                  <c:v>2.9000000000000001E-2</c:v>
                </c:pt>
                <c:pt idx="7">
                  <c:v>3.5000000000000003E-2</c:v>
                </c:pt>
                <c:pt idx="8">
                  <c:v>1.2999999999999999E-2</c:v>
                </c:pt>
                <c:pt idx="9">
                  <c:v>2.5999999999999999E-2</c:v>
                </c:pt>
                <c:pt idx="10">
                  <c:v>1.2999999999999999E-2</c:v>
                </c:pt>
                <c:pt idx="11">
                  <c:v>0.03</c:v>
                </c:pt>
                <c:pt idx="12">
                  <c:v>1.4999999999999999E-2</c:v>
                </c:pt>
                <c:pt idx="13">
                  <c:v>1.7999999999999999E-2</c:v>
                </c:pt>
                <c:pt idx="14">
                  <c:v>3.3000000000000002E-2</c:v>
                </c:pt>
                <c:pt idx="15">
                  <c:v>1.2E-2</c:v>
                </c:pt>
                <c:pt idx="16">
                  <c:v>2.7E-2</c:v>
                </c:pt>
                <c:pt idx="17">
                  <c:v>1.2E-2</c:v>
                </c:pt>
                <c:pt idx="18">
                  <c:v>1.4999999999999999E-2</c:v>
                </c:pt>
                <c:pt idx="19">
                  <c:v>2.5000000000000001E-2</c:v>
                </c:pt>
                <c:pt idx="20">
                  <c:v>4.0000000000000001E-3</c:v>
                </c:pt>
                <c:pt idx="21">
                  <c:v>3.4000000000000002E-2</c:v>
                </c:pt>
                <c:pt idx="22">
                  <c:v>2.5000000000000001E-2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6-47C8-A6E0-A9047FE93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724393200"/>
        <c:axId val="724395168"/>
      </c:barChart>
      <c:valAx>
        <c:axId val="724395168"/>
        <c:scaling>
          <c:orientation val="minMax"/>
          <c:min val="0"/>
        </c:scaling>
        <c:delete val="0"/>
        <c:axPos val="t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3200"/>
        <c:crosses val="autoZero"/>
        <c:crossBetween val="between"/>
      </c:valAx>
      <c:catAx>
        <c:axId val="724393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39516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0014488480202"/>
          <c:y val="0.11960000613958342"/>
          <c:w val="0.8738200906704845"/>
          <c:h val="0.616575340363156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SiartData!$K$7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cat>
            <c:numRef>
              <c:f>SiartData!$J$8:$J$28</c:f>
              <c:numCache>
                <c:formatCode>d\.m;@</c:formatCode>
                <c:ptCount val="21"/>
                <c:pt idx="0" formatCode="d\.m\.yy;@">
                  <c:v>43799</c:v>
                </c:pt>
                <c:pt idx="1">
                  <c:v>43806</c:v>
                </c:pt>
                <c:pt idx="2">
                  <c:v>43813</c:v>
                </c:pt>
                <c:pt idx="3">
                  <c:v>43820</c:v>
                </c:pt>
                <c:pt idx="4">
                  <c:v>43827</c:v>
                </c:pt>
                <c:pt idx="5" formatCode="d\.m\.yy;@">
                  <c:v>43834</c:v>
                </c:pt>
                <c:pt idx="6">
                  <c:v>43841</c:v>
                </c:pt>
                <c:pt idx="7">
                  <c:v>43848</c:v>
                </c:pt>
                <c:pt idx="8">
                  <c:v>43855</c:v>
                </c:pt>
                <c:pt idx="9">
                  <c:v>43862</c:v>
                </c:pt>
                <c:pt idx="10">
                  <c:v>43869</c:v>
                </c:pt>
                <c:pt idx="11">
                  <c:v>43876</c:v>
                </c:pt>
                <c:pt idx="12">
                  <c:v>43883</c:v>
                </c:pt>
                <c:pt idx="13">
                  <c:v>43890</c:v>
                </c:pt>
                <c:pt idx="14">
                  <c:v>43897</c:v>
                </c:pt>
                <c:pt idx="15">
                  <c:v>43904</c:v>
                </c:pt>
                <c:pt idx="16">
                  <c:v>43911</c:v>
                </c:pt>
                <c:pt idx="17">
                  <c:v>43918</c:v>
                </c:pt>
                <c:pt idx="18">
                  <c:v>43925</c:v>
                </c:pt>
                <c:pt idx="19">
                  <c:v>43932</c:v>
                </c:pt>
                <c:pt idx="20">
                  <c:v>43939</c:v>
                </c:pt>
              </c:numCache>
            </c:numRef>
          </c:cat>
          <c:val>
            <c:numRef>
              <c:f>SiartData!$K$8:$K$28</c:f>
              <c:numCache>
                <c:formatCode>#,##0</c:formatCode>
                <c:ptCount val="21"/>
                <c:pt idx="0">
                  <c:v>1400</c:v>
                </c:pt>
                <c:pt idx="1">
                  <c:v>1410</c:v>
                </c:pt>
                <c:pt idx="2">
                  <c:v>2160</c:v>
                </c:pt>
                <c:pt idx="3">
                  <c:v>360</c:v>
                </c:pt>
                <c:pt idx="4">
                  <c:v>380</c:v>
                </c:pt>
                <c:pt idx="5">
                  <c:v>780</c:v>
                </c:pt>
                <c:pt idx="6">
                  <c:v>790</c:v>
                </c:pt>
                <c:pt idx="7">
                  <c:v>810</c:v>
                </c:pt>
                <c:pt idx="8">
                  <c:v>1000</c:v>
                </c:pt>
                <c:pt idx="9">
                  <c:v>1040</c:v>
                </c:pt>
                <c:pt idx="10">
                  <c:v>920</c:v>
                </c:pt>
                <c:pt idx="11">
                  <c:v>980</c:v>
                </c:pt>
                <c:pt idx="12">
                  <c:v>990</c:v>
                </c:pt>
                <c:pt idx="13">
                  <c:v>1010</c:v>
                </c:pt>
                <c:pt idx="14">
                  <c:v>980</c:v>
                </c:pt>
                <c:pt idx="15">
                  <c:v>950</c:v>
                </c:pt>
                <c:pt idx="16">
                  <c:v>1050</c:v>
                </c:pt>
                <c:pt idx="17">
                  <c:v>920</c:v>
                </c:pt>
                <c:pt idx="18">
                  <c:v>470</c:v>
                </c:pt>
                <c:pt idx="19">
                  <c:v>360</c:v>
                </c:pt>
                <c:pt idx="20">
                  <c:v>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8-492D-8172-8726BE0F36AD}"/>
            </c:ext>
          </c:extLst>
        </c:ser>
        <c:ser>
          <c:idx val="2"/>
          <c:order val="1"/>
          <c:tx>
            <c:strRef>
              <c:f>SiartData!$L$7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cat>
            <c:numRef>
              <c:f>SiartData!$J$8:$J$28</c:f>
              <c:numCache>
                <c:formatCode>d\.m;@</c:formatCode>
                <c:ptCount val="21"/>
                <c:pt idx="0" formatCode="d\.m\.yy;@">
                  <c:v>43799</c:v>
                </c:pt>
                <c:pt idx="1">
                  <c:v>43806</c:v>
                </c:pt>
                <c:pt idx="2">
                  <c:v>43813</c:v>
                </c:pt>
                <c:pt idx="3">
                  <c:v>43820</c:v>
                </c:pt>
                <c:pt idx="4">
                  <c:v>43827</c:v>
                </c:pt>
                <c:pt idx="5" formatCode="d\.m\.yy;@">
                  <c:v>43834</c:v>
                </c:pt>
                <c:pt idx="6">
                  <c:v>43841</c:v>
                </c:pt>
                <c:pt idx="7">
                  <c:v>43848</c:v>
                </c:pt>
                <c:pt idx="8">
                  <c:v>43855</c:v>
                </c:pt>
                <c:pt idx="9">
                  <c:v>43862</c:v>
                </c:pt>
                <c:pt idx="10">
                  <c:v>43869</c:v>
                </c:pt>
                <c:pt idx="11">
                  <c:v>43876</c:v>
                </c:pt>
                <c:pt idx="12">
                  <c:v>43883</c:v>
                </c:pt>
                <c:pt idx="13">
                  <c:v>43890</c:v>
                </c:pt>
                <c:pt idx="14">
                  <c:v>43897</c:v>
                </c:pt>
                <c:pt idx="15">
                  <c:v>43904</c:v>
                </c:pt>
                <c:pt idx="16">
                  <c:v>43911</c:v>
                </c:pt>
                <c:pt idx="17">
                  <c:v>43918</c:v>
                </c:pt>
                <c:pt idx="18">
                  <c:v>43925</c:v>
                </c:pt>
                <c:pt idx="19">
                  <c:v>43932</c:v>
                </c:pt>
                <c:pt idx="20">
                  <c:v>43939</c:v>
                </c:pt>
              </c:numCache>
            </c:numRef>
          </c:cat>
          <c:val>
            <c:numRef>
              <c:f>SiartData!$L$8:$L$28</c:f>
              <c:numCache>
                <c:formatCode>#,##0</c:formatCode>
                <c:ptCount val="21"/>
                <c:pt idx="0">
                  <c:v>130</c:v>
                </c:pt>
                <c:pt idx="1">
                  <c:v>110</c:v>
                </c:pt>
                <c:pt idx="2">
                  <c:v>210</c:v>
                </c:pt>
                <c:pt idx="3">
                  <c:v>40</c:v>
                </c:pt>
                <c:pt idx="4">
                  <c:v>70</c:v>
                </c:pt>
                <c:pt idx="5">
                  <c:v>130</c:v>
                </c:pt>
                <c:pt idx="6">
                  <c:v>120</c:v>
                </c:pt>
                <c:pt idx="7">
                  <c:v>90</c:v>
                </c:pt>
                <c:pt idx="8">
                  <c:v>80</c:v>
                </c:pt>
                <c:pt idx="9">
                  <c:v>160</c:v>
                </c:pt>
                <c:pt idx="10">
                  <c:v>120</c:v>
                </c:pt>
                <c:pt idx="11">
                  <c:v>110</c:v>
                </c:pt>
                <c:pt idx="12">
                  <c:v>140</c:v>
                </c:pt>
                <c:pt idx="13">
                  <c:v>120</c:v>
                </c:pt>
                <c:pt idx="14">
                  <c:v>150</c:v>
                </c:pt>
                <c:pt idx="15">
                  <c:v>140</c:v>
                </c:pt>
                <c:pt idx="16">
                  <c:v>140</c:v>
                </c:pt>
                <c:pt idx="17">
                  <c:v>140</c:v>
                </c:pt>
                <c:pt idx="18">
                  <c:v>90</c:v>
                </c:pt>
                <c:pt idx="19">
                  <c:v>80</c:v>
                </c:pt>
                <c:pt idx="20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E8-492D-8172-8726BE0F3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6316104"/>
        <c:axId val="836316432"/>
      </c:barChart>
      <c:lineChart>
        <c:grouping val="standard"/>
        <c:varyColors val="0"/>
        <c:ser>
          <c:idx val="1"/>
          <c:order val="2"/>
          <c:tx>
            <c:strRef>
              <c:f>SiartData!$M$7</c:f>
              <c:strCache>
                <c:ptCount val="1"/>
                <c:pt idx="0">
                  <c:v>2019 Cyfartaledd gwerth</c:v>
                </c:pt>
              </c:strCache>
            </c:strRef>
          </c:tx>
          <c:spPr>
            <a:ln w="22225" cap="rnd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SiartData!$J$8:$J$28</c:f>
              <c:numCache>
                <c:formatCode>d\.m;@</c:formatCode>
                <c:ptCount val="21"/>
                <c:pt idx="0" formatCode="d\.m\.yy;@">
                  <c:v>43799</c:v>
                </c:pt>
                <c:pt idx="1">
                  <c:v>43806</c:v>
                </c:pt>
                <c:pt idx="2">
                  <c:v>43813</c:v>
                </c:pt>
                <c:pt idx="3">
                  <c:v>43820</c:v>
                </c:pt>
                <c:pt idx="4">
                  <c:v>43827</c:v>
                </c:pt>
                <c:pt idx="5" formatCode="d\.m\.yy;@">
                  <c:v>43834</c:v>
                </c:pt>
                <c:pt idx="6">
                  <c:v>43841</c:v>
                </c:pt>
                <c:pt idx="7">
                  <c:v>43848</c:v>
                </c:pt>
                <c:pt idx="8">
                  <c:v>43855</c:v>
                </c:pt>
                <c:pt idx="9">
                  <c:v>43862</c:v>
                </c:pt>
                <c:pt idx="10">
                  <c:v>43869</c:v>
                </c:pt>
                <c:pt idx="11">
                  <c:v>43876</c:v>
                </c:pt>
                <c:pt idx="12">
                  <c:v>43883</c:v>
                </c:pt>
                <c:pt idx="13">
                  <c:v>43890</c:v>
                </c:pt>
                <c:pt idx="14">
                  <c:v>43897</c:v>
                </c:pt>
                <c:pt idx="15">
                  <c:v>43904</c:v>
                </c:pt>
                <c:pt idx="16">
                  <c:v>43911</c:v>
                </c:pt>
                <c:pt idx="17">
                  <c:v>43918</c:v>
                </c:pt>
                <c:pt idx="18">
                  <c:v>43925</c:v>
                </c:pt>
                <c:pt idx="19">
                  <c:v>43932</c:v>
                </c:pt>
                <c:pt idx="20">
                  <c:v>43939</c:v>
                </c:pt>
              </c:numCache>
            </c:numRef>
          </c:cat>
          <c:val>
            <c:numRef>
              <c:f>SiartData!$M$8:$M$28</c:f>
              <c:numCache>
                <c:formatCode>#,##0</c:formatCode>
                <c:ptCount val="21"/>
                <c:pt idx="0">
                  <c:v>1190</c:v>
                </c:pt>
                <c:pt idx="1">
                  <c:v>1190</c:v>
                </c:pt>
                <c:pt idx="2">
                  <c:v>1190</c:v>
                </c:pt>
                <c:pt idx="3">
                  <c:v>1190</c:v>
                </c:pt>
                <c:pt idx="4">
                  <c:v>1190</c:v>
                </c:pt>
                <c:pt idx="5">
                  <c:v>1190</c:v>
                </c:pt>
                <c:pt idx="6">
                  <c:v>1190</c:v>
                </c:pt>
                <c:pt idx="7">
                  <c:v>1190</c:v>
                </c:pt>
                <c:pt idx="8">
                  <c:v>1190</c:v>
                </c:pt>
                <c:pt idx="9">
                  <c:v>1190</c:v>
                </c:pt>
                <c:pt idx="10">
                  <c:v>1190</c:v>
                </c:pt>
                <c:pt idx="11">
                  <c:v>1190</c:v>
                </c:pt>
                <c:pt idx="12">
                  <c:v>1190</c:v>
                </c:pt>
                <c:pt idx="13">
                  <c:v>1190</c:v>
                </c:pt>
                <c:pt idx="14">
                  <c:v>1190</c:v>
                </c:pt>
                <c:pt idx="15">
                  <c:v>1190</c:v>
                </c:pt>
                <c:pt idx="16">
                  <c:v>1190</c:v>
                </c:pt>
                <c:pt idx="17">
                  <c:v>1190</c:v>
                </c:pt>
                <c:pt idx="18">
                  <c:v>1190</c:v>
                </c:pt>
                <c:pt idx="19">
                  <c:v>1190</c:v>
                </c:pt>
                <c:pt idx="20">
                  <c:v>1190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E8-492D-8172-8726BE0F3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SiartData!$K$5</c:f>
              <c:strCache>
                <c:ptCount val="1"/>
                <c:pt idx="0">
                  <c:v>Wythnos yn dechrau</c:v>
                </c:pt>
              </c:strCache>
            </c:strRef>
          </c:tx>
          <c:layout>
            <c:manualLayout>
              <c:xMode val="edge"/>
              <c:yMode val="edge"/>
              <c:x val="0.41667951471101078"/>
              <c:y val="0.83189851268591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d\.m\.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0"/>
        <c:lblAlgn val="ctr"/>
        <c:lblOffset val="100"/>
        <c:noMultiLvlLbl val="0"/>
      </c:catAx>
      <c:valAx>
        <c:axId val="83631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6434488771427842"/>
          <c:y val="0.13512424981964977"/>
          <c:w val="0.33262274254553126"/>
          <c:h val="0.1384549738300256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18428380100148E-2"/>
          <c:y val="0.13844370573961276"/>
          <c:w val="0.89300202561184938"/>
          <c:h val="0.57275218933109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SiartData!$K$132</c:f>
              <c:strCache>
                <c:ptCount val="1"/>
                <c:pt idx="0">
                  <c:v>Nifer y trafodiadau (p) 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055555555555555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31-4CE0-BA17-1B58C390F3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SiartData!$J$133:$J$138</c:f>
              <c:strCache>
                <c:ptCount val="6"/>
                <c:pt idx="0">
                  <c:v>Hyd at a gan gynnwys £180,000</c:v>
                </c:pt>
                <c:pt idx="1">
                  <c:v>£180,001 - £250,000</c:v>
                </c:pt>
                <c:pt idx="2">
                  <c:v>£250,001 - 400,000</c:v>
                </c:pt>
                <c:pt idx="3">
                  <c:v>£400,001 -£750,000</c:v>
                </c:pt>
                <c:pt idx="4">
                  <c:v>£750,001 - £1.5m</c:v>
                </c:pt>
                <c:pt idx="5">
                  <c:v>Dros 
£1.5m</c:v>
                </c:pt>
              </c:strCache>
            </c:strRef>
          </c:cat>
          <c:val>
            <c:numRef>
              <c:f>SiartData!$K$133:$K$138</c:f>
              <c:numCache>
                <c:formatCode>0%</c:formatCode>
                <c:ptCount val="6"/>
                <c:pt idx="0">
                  <c:v>0.623</c:v>
                </c:pt>
                <c:pt idx="1">
                  <c:v>0.183</c:v>
                </c:pt>
                <c:pt idx="2">
                  <c:v>0.14499999999999999</c:v>
                </c:pt>
                <c:pt idx="3">
                  <c:v>4.3999999999999997E-2</c:v>
                </c:pt>
                <c:pt idx="4" formatCode="0.0%">
                  <c:v>4.0000000000000001E-3</c:v>
                </c:pt>
                <c:pt idx="5" formatCode="0.0%">
                  <c:v>6.9999999999999999E-4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31-4CE0-BA17-1B58C390F3A2}"/>
            </c:ext>
          </c:extLst>
        </c:ser>
        <c:ser>
          <c:idx val="1"/>
          <c:order val="1"/>
          <c:tx>
            <c:strRef>
              <c:f>SiartData!$L$132</c:f>
              <c:strCache>
                <c:ptCount val="1"/>
                <c:pt idx="0">
                  <c:v>Treth yn ddyledus (p) 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4.7037037037037039E-3"/>
                  <c:y val="4.105090311986713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31-4CE0-BA17-1B58C390F3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SiartData!$J$133:$J$138</c:f>
              <c:strCache>
                <c:ptCount val="6"/>
                <c:pt idx="0">
                  <c:v>Hyd at a gan gynnwys £180,000</c:v>
                </c:pt>
                <c:pt idx="1">
                  <c:v>£180,001 - £250,000</c:v>
                </c:pt>
                <c:pt idx="2">
                  <c:v>£250,001 - 400,000</c:v>
                </c:pt>
                <c:pt idx="3">
                  <c:v>£400,001 -£750,000</c:v>
                </c:pt>
                <c:pt idx="4">
                  <c:v>£750,001 - £1.5m</c:v>
                </c:pt>
                <c:pt idx="5">
                  <c:v>Dros 
£1.5m</c:v>
                </c:pt>
              </c:strCache>
            </c:strRef>
          </c:cat>
          <c:val>
            <c:numRef>
              <c:f>SiartData!$L$133:$L$138</c:f>
              <c:numCache>
                <c:formatCode>0%</c:formatCode>
                <c:ptCount val="6"/>
                <c:pt idx="0">
                  <c:v>0.17499999999999999</c:v>
                </c:pt>
                <c:pt idx="1">
                  <c:v>0.13900000000000001</c:v>
                </c:pt>
                <c:pt idx="2">
                  <c:v>0.32</c:v>
                </c:pt>
                <c:pt idx="3">
                  <c:v>0.28000000000000003</c:v>
                </c:pt>
                <c:pt idx="4">
                  <c:v>7.4999999999999997E-2</c:v>
                </c:pt>
                <c:pt idx="5">
                  <c:v>1.0999999999999999E-2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31-4CE0-BA17-1B58C390F3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SiartData!$K$130</c:f>
              <c:strCache>
                <c:ptCount val="1"/>
                <c:pt idx="0">
                  <c:v>Band treth breswyl </c:v>
                </c:pt>
              </c:strCache>
            </c:strRef>
          </c:tx>
          <c:layout>
            <c:manualLayout>
              <c:xMode val="edge"/>
              <c:yMode val="edge"/>
              <c:x val="0.3904668455229019"/>
              <c:y val="0.873717085277555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49486646759227"/>
          <c:y val="0.1479951676334256"/>
          <c:w val="0.31813434620591446"/>
          <c:h val="0.11224730749787941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51365787467188"/>
          <c:y val="0.1106000490211097"/>
          <c:w val="0.86980244699062625"/>
          <c:h val="0.371372693199342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SiartData!$L$151</c:f>
              <c:strCache>
                <c:ptCount val="1"/>
                <c:pt idx="0">
                  <c:v>Nifer y trafodiadau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SiartData!$J$152:$K$158</c:f>
              <c:multiLvlStrCache>
                <c:ptCount val="7"/>
                <c:lvl>
                  <c:pt idx="0">
                    <c:v>Hyd at a gan gynnwys £150,000</c:v>
                  </c:pt>
                  <c:pt idx="1">
                    <c:v>£150,001 - £250,000</c:v>
                  </c:pt>
                  <c:pt idx="2">
                    <c:v>£250,001 - £1m</c:v>
                  </c:pt>
                  <c:pt idx="3">
                    <c:v>Dros £1m</c:v>
                  </c:pt>
                  <c:pt idx="5">
                    <c:v>Dim premiwm wedi ei dalu ¹</c:v>
                  </c:pt>
                  <c:pt idx="6">
                    <c:v>Premiwm wedi ei dalu ¹ ²</c:v>
                  </c:pt>
                </c:lvl>
                <c:lvl>
                  <c:pt idx="0">
                    <c:v>Gwerth nad yw’n werth rhent</c:v>
                  </c:pt>
                  <c:pt idx="5">
                    <c:v>Gwerth rhent</c:v>
                  </c:pt>
                </c:lvl>
              </c:multiLvlStrCache>
            </c:multiLvlStrRef>
          </c:cat>
          <c:val>
            <c:numRef>
              <c:f>SiartData!$L$152:$L$158</c:f>
              <c:numCache>
                <c:formatCode>0%</c:formatCode>
                <c:ptCount val="7"/>
                <c:pt idx="0">
                  <c:v>0.39100000000000001</c:v>
                </c:pt>
                <c:pt idx="1">
                  <c:v>0.12</c:v>
                </c:pt>
                <c:pt idx="2">
                  <c:v>0.189</c:v>
                </c:pt>
                <c:pt idx="3">
                  <c:v>4.1000000000000002E-2</c:v>
                </c:pt>
                <c:pt idx="5">
                  <c:v>0.25800000000000001</c:v>
                </c:pt>
                <c:pt idx="6">
                  <c:v>4.7E-2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06-425C-A710-4141D49D43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SiartData!$K$149</c:f>
              <c:strCache>
                <c:ptCount val="1"/>
                <c:pt idx="0">
                  <c:v>Gwerth</c:v>
                </c:pt>
              </c:strCache>
            </c:strRef>
          </c:tx>
          <c:layout>
            <c:manualLayout>
              <c:xMode val="edge"/>
              <c:yMode val="edge"/>
              <c:x val="0.4531835699671008"/>
              <c:y val="0.68658276907993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"/>
        <c:tickLbl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470458675183084E-2"/>
          <c:y val="0.15412126295457584"/>
          <c:w val="0.89405208964264082"/>
          <c:h val="0.48394392686367882"/>
        </c:manualLayout>
      </c:layout>
      <c:lineChart>
        <c:grouping val="standard"/>
        <c:varyColors val="0"/>
        <c:ser>
          <c:idx val="2"/>
          <c:order val="0"/>
          <c:tx>
            <c:strRef>
              <c:f>SiartData!$K$56</c:f>
              <c:strCache>
                <c:ptCount val="1"/>
                <c:pt idx="0">
                  <c:v>Preswyl: 2018-19</c:v>
                </c:pt>
              </c:strCache>
            </c:strRef>
          </c:tx>
          <c:spPr>
            <a:ln w="28575" cap="rnd">
              <a:solidFill>
                <a:srgbClr val="27226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SiartData!$J$57:$J$68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SiartData!$K$57:$K$68</c:f>
              <c:numCache>
                <c:formatCode>#,##0.0</c:formatCode>
                <c:ptCount val="12"/>
                <c:pt idx="0">
                  <c:v>8.9</c:v>
                </c:pt>
                <c:pt idx="1">
                  <c:v>10</c:v>
                </c:pt>
                <c:pt idx="2">
                  <c:v>12.9</c:v>
                </c:pt>
                <c:pt idx="3">
                  <c:v>13.3</c:v>
                </c:pt>
                <c:pt idx="4">
                  <c:v>15.2</c:v>
                </c:pt>
                <c:pt idx="5">
                  <c:v>13.3</c:v>
                </c:pt>
                <c:pt idx="6">
                  <c:v>14.5</c:v>
                </c:pt>
                <c:pt idx="7">
                  <c:v>16.600000000000001</c:v>
                </c:pt>
                <c:pt idx="8">
                  <c:v>13.3</c:v>
                </c:pt>
                <c:pt idx="9">
                  <c:v>10.3</c:v>
                </c:pt>
                <c:pt idx="10">
                  <c:v>9.9</c:v>
                </c:pt>
                <c:pt idx="11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D-4A47-AE60-4F9ACDF35107}"/>
            </c:ext>
          </c:extLst>
        </c:ser>
        <c:ser>
          <c:idx val="1"/>
          <c:order val="1"/>
          <c:tx>
            <c:strRef>
              <c:f>SiartData!$L$56</c:f>
              <c:strCache>
                <c:ptCount val="1"/>
                <c:pt idx="0">
                  <c:v>Preswyl: 2019-20 (p) (r) </c:v>
                </c:pt>
              </c:strCache>
            </c:strRef>
          </c:tx>
          <c:spPr>
            <a:ln w="28575" cap="rnd">
              <a:solidFill>
                <a:srgbClr val="272262"/>
              </a:solidFill>
              <a:round/>
            </a:ln>
            <a:effectLst/>
          </c:spPr>
          <c:marker>
            <c:symbol val="none"/>
          </c:marker>
          <c:cat>
            <c:strRef>
              <c:f>SiartData!$J$57:$J$68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SiartData!$L$57:$L$68</c:f>
              <c:numCache>
                <c:formatCode>#,##0.0</c:formatCode>
                <c:ptCount val="12"/>
                <c:pt idx="0">
                  <c:v>10.5</c:v>
                </c:pt>
                <c:pt idx="1">
                  <c:v>12.2</c:v>
                </c:pt>
                <c:pt idx="2">
                  <c:v>13.1</c:v>
                </c:pt>
                <c:pt idx="3">
                  <c:v>14.4</c:v>
                </c:pt>
                <c:pt idx="4">
                  <c:v>17.100000000000001</c:v>
                </c:pt>
                <c:pt idx="5">
                  <c:v>13.5</c:v>
                </c:pt>
                <c:pt idx="6">
                  <c:v>15.8</c:v>
                </c:pt>
                <c:pt idx="7">
                  <c:v>16.8</c:v>
                </c:pt>
                <c:pt idx="8">
                  <c:v>15</c:v>
                </c:pt>
                <c:pt idx="9">
                  <c:v>12.8</c:v>
                </c:pt>
                <c:pt idx="10">
                  <c:v>12.7</c:v>
                </c:pt>
                <c:pt idx="11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D-4A47-AE60-4F9ACDF35107}"/>
            </c:ext>
          </c:extLst>
        </c:ser>
        <c:ser>
          <c:idx val="3"/>
          <c:order val="2"/>
          <c:tx>
            <c:strRef>
              <c:f>SiartData!$M$56</c:f>
              <c:strCache>
                <c:ptCount val="1"/>
                <c:pt idx="0">
                  <c:v>Amhreswyl: 2018-19</c:v>
                </c:pt>
              </c:strCache>
            </c:strRef>
          </c:tx>
          <c:spPr>
            <a:ln w="28575" cap="rnd">
              <a:solidFill>
                <a:srgbClr val="629DF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SiartData!$J$57:$J$68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SiartData!$M$57:$M$68</c:f>
              <c:numCache>
                <c:formatCode>#,##0.0</c:formatCode>
                <c:ptCount val="12"/>
                <c:pt idx="0">
                  <c:v>6</c:v>
                </c:pt>
                <c:pt idx="1">
                  <c:v>3.6</c:v>
                </c:pt>
                <c:pt idx="2">
                  <c:v>5.8</c:v>
                </c:pt>
                <c:pt idx="3">
                  <c:v>8</c:v>
                </c:pt>
                <c:pt idx="4">
                  <c:v>3.8</c:v>
                </c:pt>
                <c:pt idx="5">
                  <c:v>5.9</c:v>
                </c:pt>
                <c:pt idx="6">
                  <c:v>6.6</c:v>
                </c:pt>
                <c:pt idx="7">
                  <c:v>5.6</c:v>
                </c:pt>
                <c:pt idx="8">
                  <c:v>7.4</c:v>
                </c:pt>
                <c:pt idx="9">
                  <c:v>6.9</c:v>
                </c:pt>
                <c:pt idx="10">
                  <c:v>5.4</c:v>
                </c:pt>
                <c:pt idx="11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4D-4A47-AE60-4F9ACDF35107}"/>
            </c:ext>
          </c:extLst>
        </c:ser>
        <c:ser>
          <c:idx val="4"/>
          <c:order val="3"/>
          <c:tx>
            <c:strRef>
              <c:f>SiartData!$N$56</c:f>
              <c:strCache>
                <c:ptCount val="1"/>
                <c:pt idx="0">
                  <c:v>Amhreswyl: 2019-20 (p) (r)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SiartData!$J$57:$J$68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SiartData!$N$57:$N$68</c:f>
              <c:numCache>
                <c:formatCode>#,##0.0</c:formatCode>
                <c:ptCount val="12"/>
                <c:pt idx="0">
                  <c:v>2.9</c:v>
                </c:pt>
                <c:pt idx="1">
                  <c:v>7.8</c:v>
                </c:pt>
                <c:pt idx="2">
                  <c:v>3.5</c:v>
                </c:pt>
                <c:pt idx="3">
                  <c:v>5</c:v>
                </c:pt>
                <c:pt idx="4">
                  <c:v>3.7</c:v>
                </c:pt>
                <c:pt idx="5">
                  <c:v>8.3000000000000007</c:v>
                </c:pt>
                <c:pt idx="6">
                  <c:v>4.4000000000000004</c:v>
                </c:pt>
                <c:pt idx="7">
                  <c:v>6.4</c:v>
                </c:pt>
                <c:pt idx="8">
                  <c:v>9.1999999999999993</c:v>
                </c:pt>
                <c:pt idx="9">
                  <c:v>7.5</c:v>
                </c:pt>
                <c:pt idx="10">
                  <c:v>3.9</c:v>
                </c:pt>
                <c:pt idx="11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4D-4A47-AE60-4F9ACDF35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SiartData!$K$54</c:f>
              <c:strCache>
                <c:ptCount val="1"/>
                <c:pt idx="0">
                  <c:v>Mis dod i rym</c:v>
                </c:pt>
              </c:strCache>
            </c:strRef>
          </c:tx>
          <c:layout>
            <c:manualLayout>
              <c:xMode val="edge"/>
              <c:yMode val="edge"/>
              <c:x val="0.33427674687517206"/>
              <c:y val="0.69522600535489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8821540664060346"/>
          <c:y val="8.6565540142723787E-3"/>
          <c:w val="0.40088578088578097"/>
          <c:h val="0.14490645014011594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30247287636636"/>
          <c:y val="0.14593590274899848"/>
          <c:w val="0.85801358383848292"/>
          <c:h val="0.49724721085326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SiartData!$K$79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SiartData!$J$80:$J$82</c:f>
              <c:strCache>
                <c:ptCount val="3"/>
                <c:pt idx="0">
                  <c:v>Trawsgludo / trosglwyddo perchnogaeth ¹</c:v>
                </c:pt>
                <c:pt idx="1">
                  <c:v>Rhoi les newydd</c:v>
                </c:pt>
                <c:pt idx="2">
                  <c:v>Aseinio les</c:v>
                </c:pt>
              </c:strCache>
            </c:strRef>
          </c:cat>
          <c:val>
            <c:numRef>
              <c:f>SiartData!$K$80:$K$82</c:f>
              <c:numCache>
                <c:formatCode>0%</c:formatCode>
                <c:ptCount val="3"/>
                <c:pt idx="0">
                  <c:v>0.93400000000000005</c:v>
                </c:pt>
                <c:pt idx="1">
                  <c:v>1.7000000000000001E-2</c:v>
                </c:pt>
                <c:pt idx="2">
                  <c:v>4.9000000000000002E-2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6-46F5-BFF7-6C7EBA6BD7B8}"/>
            </c:ext>
          </c:extLst>
        </c:ser>
        <c:ser>
          <c:idx val="1"/>
          <c:order val="1"/>
          <c:tx>
            <c:strRef>
              <c:f>SiartData!$L$79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SiartData!$J$80:$J$82</c:f>
              <c:strCache>
                <c:ptCount val="3"/>
                <c:pt idx="0">
                  <c:v>Trawsgludo / trosglwyddo perchnogaeth ¹</c:v>
                </c:pt>
                <c:pt idx="1">
                  <c:v>Rhoi les newydd</c:v>
                </c:pt>
                <c:pt idx="2">
                  <c:v>Aseinio les</c:v>
                </c:pt>
              </c:strCache>
            </c:strRef>
          </c:cat>
          <c:val>
            <c:numRef>
              <c:f>SiartData!$L$80:$L$82</c:f>
              <c:numCache>
                <c:formatCode>0%</c:formatCode>
                <c:ptCount val="3"/>
                <c:pt idx="0">
                  <c:v>0.60699999999999998</c:v>
                </c:pt>
                <c:pt idx="1">
                  <c:v>0.36499999999999999</c:v>
                </c:pt>
                <c:pt idx="2">
                  <c:v>2.9000000000000001E-2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6-46F5-BFF7-6C7EBA6BD7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SiartData!$K$77</c:f>
              <c:strCache>
                <c:ptCount val="1"/>
                <c:pt idx="0">
                  <c:v>Math o drafodiad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375347074496324"/>
          <c:y val="0.16334058571625915"/>
          <c:w val="0.20831218830103065"/>
          <c:h val="0.12901443131658658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197010567853778E-2"/>
          <c:y val="0.18222722159730034"/>
          <c:w val="0.90459208375652089"/>
          <c:h val="0.51608082323042948"/>
        </c:manualLayout>
      </c:layout>
      <c:lineChart>
        <c:grouping val="standard"/>
        <c:varyColors val="0"/>
        <c:ser>
          <c:idx val="0"/>
          <c:order val="0"/>
          <c:tx>
            <c:strRef>
              <c:f>SiartData!$K$35</c:f>
              <c:strCache>
                <c:ptCount val="1"/>
                <c:pt idx="0">
                  <c:v>Preswyl: 2018-19</c:v>
                </c:pt>
              </c:strCache>
            </c:strRef>
          </c:tx>
          <c:spPr>
            <a:ln w="28575" cap="rnd">
              <a:solidFill>
                <a:srgbClr val="27226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SiartData!$J$36:$J$47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SiartData!$K$36:$K$47</c:f>
              <c:numCache>
                <c:formatCode>#,##0</c:formatCode>
                <c:ptCount val="12"/>
                <c:pt idx="0">
                  <c:v>3890</c:v>
                </c:pt>
                <c:pt idx="1">
                  <c:v>4350</c:v>
                </c:pt>
                <c:pt idx="2">
                  <c:v>4980</c:v>
                </c:pt>
                <c:pt idx="3">
                  <c:v>4860</c:v>
                </c:pt>
                <c:pt idx="4">
                  <c:v>5460</c:v>
                </c:pt>
                <c:pt idx="5">
                  <c:v>4540</c:v>
                </c:pt>
                <c:pt idx="6">
                  <c:v>5050</c:v>
                </c:pt>
                <c:pt idx="7">
                  <c:v>5790</c:v>
                </c:pt>
                <c:pt idx="8">
                  <c:v>4930</c:v>
                </c:pt>
                <c:pt idx="9">
                  <c:v>3590</c:v>
                </c:pt>
                <c:pt idx="10">
                  <c:v>3860</c:v>
                </c:pt>
                <c:pt idx="11">
                  <c:v>4410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0A-4D8E-9AA0-2B8F24DF8194}"/>
            </c:ext>
          </c:extLst>
        </c:ser>
        <c:ser>
          <c:idx val="2"/>
          <c:order val="1"/>
          <c:tx>
            <c:strRef>
              <c:f>SiartData!$L$35</c:f>
              <c:strCache>
                <c:ptCount val="1"/>
                <c:pt idx="0">
                  <c:v>Preswyl: 2019-20 (p) (r) </c:v>
                </c:pt>
              </c:strCache>
            </c:strRef>
          </c:tx>
          <c:spPr>
            <a:ln w="28575" cap="rnd">
              <a:solidFill>
                <a:srgbClr val="27226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SiartData!$J$36:$J$47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SiartData!$L$36:$L$47</c:f>
              <c:numCache>
                <c:formatCode>#,##0</c:formatCode>
                <c:ptCount val="12"/>
                <c:pt idx="0">
                  <c:v>4020</c:v>
                </c:pt>
                <c:pt idx="1">
                  <c:v>4560</c:v>
                </c:pt>
                <c:pt idx="2">
                  <c:v>4660</c:v>
                </c:pt>
                <c:pt idx="3">
                  <c:v>5010</c:v>
                </c:pt>
                <c:pt idx="4">
                  <c:v>5260</c:v>
                </c:pt>
                <c:pt idx="5">
                  <c:v>4640</c:v>
                </c:pt>
                <c:pt idx="6">
                  <c:v>5060</c:v>
                </c:pt>
                <c:pt idx="7">
                  <c:v>5220</c:v>
                </c:pt>
                <c:pt idx="8">
                  <c:v>4890</c:v>
                </c:pt>
                <c:pt idx="9">
                  <c:v>3840</c:v>
                </c:pt>
                <c:pt idx="10">
                  <c:v>3930</c:v>
                </c:pt>
                <c:pt idx="11">
                  <c:v>4050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A-4D8E-9AA0-2B8F24DF8194}"/>
            </c:ext>
          </c:extLst>
        </c:ser>
        <c:ser>
          <c:idx val="1"/>
          <c:order val="2"/>
          <c:tx>
            <c:strRef>
              <c:f>SiartData!$M$35</c:f>
              <c:strCache>
                <c:ptCount val="1"/>
                <c:pt idx="0">
                  <c:v>Amhreswyl: 2018-19</c:v>
                </c:pt>
              </c:strCache>
            </c:strRef>
          </c:tx>
          <c:spPr>
            <a:ln w="28575" cap="rnd">
              <a:solidFill>
                <a:srgbClr val="629DF4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SiartData!$J$36:$J$47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SiartData!$M$36:$M$47</c:f>
              <c:numCache>
                <c:formatCode>#,##0</c:formatCode>
                <c:ptCount val="12"/>
                <c:pt idx="0">
                  <c:v>490</c:v>
                </c:pt>
                <c:pt idx="1">
                  <c:v>460</c:v>
                </c:pt>
                <c:pt idx="2">
                  <c:v>480</c:v>
                </c:pt>
                <c:pt idx="3">
                  <c:v>490</c:v>
                </c:pt>
                <c:pt idx="4">
                  <c:v>530</c:v>
                </c:pt>
                <c:pt idx="5">
                  <c:v>470</c:v>
                </c:pt>
                <c:pt idx="6">
                  <c:v>600</c:v>
                </c:pt>
                <c:pt idx="7">
                  <c:v>550</c:v>
                </c:pt>
                <c:pt idx="8">
                  <c:v>530</c:v>
                </c:pt>
                <c:pt idx="9">
                  <c:v>440</c:v>
                </c:pt>
                <c:pt idx="10">
                  <c:v>460</c:v>
                </c:pt>
                <c:pt idx="11">
                  <c:v>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0A-4D8E-9AA0-2B8F24DF8194}"/>
            </c:ext>
          </c:extLst>
        </c:ser>
        <c:ser>
          <c:idx val="3"/>
          <c:order val="3"/>
          <c:tx>
            <c:strRef>
              <c:f>SiartData!$N$35</c:f>
              <c:strCache>
                <c:ptCount val="1"/>
                <c:pt idx="0">
                  <c:v>Amhreswyl: 2019-20 (p) (r) </c:v>
                </c:pt>
              </c:strCache>
            </c:strRef>
          </c:tx>
          <c:spPr>
            <a:ln w="28575" cap="rnd">
              <a:solidFill>
                <a:srgbClr val="629DF4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SiartData!$J$36:$J$47</c:f>
              <c:strCache>
                <c:ptCount val="12"/>
                <c:pt idx="0">
                  <c:v>Ebr</c:v>
                </c:pt>
                <c:pt idx="1">
                  <c:v>Mai</c:v>
                </c:pt>
                <c:pt idx="2">
                  <c:v>Meh</c:v>
                </c:pt>
                <c:pt idx="3">
                  <c:v>Gor</c:v>
                </c:pt>
                <c:pt idx="4">
                  <c:v>Aws</c:v>
                </c:pt>
                <c:pt idx="5">
                  <c:v>Med</c:v>
                </c:pt>
                <c:pt idx="6">
                  <c:v>Hyd</c:v>
                </c:pt>
                <c:pt idx="7">
                  <c:v>Tac</c:v>
                </c:pt>
                <c:pt idx="8">
                  <c:v>Rha</c:v>
                </c:pt>
                <c:pt idx="9">
                  <c:v>Ion</c:v>
                </c:pt>
                <c:pt idx="10">
                  <c:v>Chw</c:v>
                </c:pt>
                <c:pt idx="11">
                  <c:v>Maw</c:v>
                </c:pt>
              </c:strCache>
            </c:strRef>
          </c:cat>
          <c:val>
            <c:numRef>
              <c:f>SiartData!$N$36:$N$47</c:f>
              <c:numCache>
                <c:formatCode>#,##0</c:formatCode>
                <c:ptCount val="12"/>
                <c:pt idx="0">
                  <c:v>530</c:v>
                </c:pt>
                <c:pt idx="1">
                  <c:v>530</c:v>
                </c:pt>
                <c:pt idx="2">
                  <c:v>460</c:v>
                </c:pt>
                <c:pt idx="3">
                  <c:v>590</c:v>
                </c:pt>
                <c:pt idx="4">
                  <c:v>470</c:v>
                </c:pt>
                <c:pt idx="5">
                  <c:v>500</c:v>
                </c:pt>
                <c:pt idx="6">
                  <c:v>530</c:v>
                </c:pt>
                <c:pt idx="7">
                  <c:v>460</c:v>
                </c:pt>
                <c:pt idx="8">
                  <c:v>520</c:v>
                </c:pt>
                <c:pt idx="9">
                  <c:v>520</c:v>
                </c:pt>
                <c:pt idx="10">
                  <c:v>420</c:v>
                </c:pt>
                <c:pt idx="11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0A-4D8E-9AA0-2B8F24DF8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6316104"/>
        <c:axId val="836316432"/>
      </c:lineChart>
      <c:catAx>
        <c:axId val="836316104"/>
        <c:scaling>
          <c:orientation val="minMax"/>
        </c:scaling>
        <c:delete val="0"/>
        <c:axPos val="b"/>
        <c:title>
          <c:tx>
            <c:strRef>
              <c:f>SiartData!$K$33</c:f>
              <c:strCache>
                <c:ptCount val="1"/>
                <c:pt idx="0">
                  <c:v>Mis dod i rym</c:v>
                </c:pt>
              </c:strCache>
            </c:strRef>
          </c:tx>
          <c:layout>
            <c:manualLayout>
              <c:xMode val="edge"/>
              <c:yMode val="edge"/>
              <c:x val="0.391212991579936"/>
              <c:y val="0.74825146856642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432"/>
        <c:crosses val="autoZero"/>
        <c:auto val="1"/>
        <c:lblAlgn val="ctr"/>
        <c:lblOffset val="100"/>
        <c:noMultiLvlLbl val="0"/>
      </c:catAx>
      <c:valAx>
        <c:axId val="836316432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36316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56947754103552595"/>
          <c:y val="8.2869641294838151E-3"/>
          <c:w val="0.40740641643095582"/>
          <c:h val="0.1732256017017480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798124294410441E-2"/>
          <c:y val="0.11346899538792218"/>
          <c:w val="0.88866458131167203"/>
          <c:h val="0.355001801245432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SiartData!$L$170</c:f>
              <c:strCache>
                <c:ptCount val="1"/>
                <c:pt idx="0">
                  <c:v>Treth yn ddyledus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A6D-4E11-B097-3867BC9AB0FC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A6D-4E11-B097-3867BC9AB0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SiartData!$J$152:$K$158</c:f>
              <c:multiLvlStrCache>
                <c:ptCount val="7"/>
                <c:lvl>
                  <c:pt idx="0">
                    <c:v>Hyd at a gan gynnwys £150,000</c:v>
                  </c:pt>
                  <c:pt idx="1">
                    <c:v>£150,001 - £250,000</c:v>
                  </c:pt>
                  <c:pt idx="2">
                    <c:v>£250,001 - £1m</c:v>
                  </c:pt>
                  <c:pt idx="3">
                    <c:v>Dros £1m</c:v>
                  </c:pt>
                  <c:pt idx="5">
                    <c:v>Dim premiwm wedi ei dalu ¹</c:v>
                  </c:pt>
                  <c:pt idx="6">
                    <c:v>Premiwm wedi ei dalu ¹ ²</c:v>
                  </c:pt>
                </c:lvl>
                <c:lvl>
                  <c:pt idx="0">
                    <c:v>Gwerth nad yw’n werth rhent</c:v>
                  </c:pt>
                  <c:pt idx="5">
                    <c:v>Gwerth rhent</c:v>
                  </c:pt>
                </c:lvl>
              </c:multiLvlStrCache>
            </c:multiLvlStrRef>
          </c:cat>
          <c:val>
            <c:numRef>
              <c:f>SiartData!$L$171:$L$177</c:f>
              <c:numCache>
                <c:formatCode>0%</c:formatCode>
                <c:ptCount val="7"/>
                <c:pt idx="0">
                  <c:v>1E-3</c:v>
                </c:pt>
                <c:pt idx="1">
                  <c:v>5.0000000000000001E-3</c:v>
                </c:pt>
                <c:pt idx="2">
                  <c:v>0.17899999999999999</c:v>
                </c:pt>
                <c:pt idx="3">
                  <c:v>0.69099999999999995</c:v>
                </c:pt>
                <c:pt idx="5">
                  <c:v>7.2999999999999995E-2</c:v>
                </c:pt>
                <c:pt idx="6">
                  <c:v>5.0999999999999997E-2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6D-4E11-B097-3867BC9AB0F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70958368"/>
        <c:axId val="770964272"/>
      </c:barChart>
      <c:valAx>
        <c:axId val="77096427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SiartData!$K$149</c:f>
              <c:strCache>
                <c:ptCount val="1"/>
                <c:pt idx="0">
                  <c:v>Gwerth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"/>
        <c:tickLblSkip val="1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69782396690368E-2"/>
          <c:y val="0.16497761309248107"/>
          <c:w val="0.90316503272190451"/>
          <c:h val="0.5090686274509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SiartData!$K$190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SiartData!$J$191:$J$198</c:f>
              <c:strCache>
                <c:ptCount val="8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(p)</c:v>
                </c:pt>
              </c:strCache>
            </c:strRef>
          </c:cat>
          <c:val>
            <c:numRef>
              <c:f>SiartData!$K$191:$K$198</c:f>
              <c:numCache>
                <c:formatCode>#,##0</c:formatCode>
                <c:ptCount val="8"/>
                <c:pt idx="0">
                  <c:v>220</c:v>
                </c:pt>
                <c:pt idx="1">
                  <c:v>220</c:v>
                </c:pt>
                <c:pt idx="2">
                  <c:v>270</c:v>
                </c:pt>
                <c:pt idx="3">
                  <c:v>250</c:v>
                </c:pt>
                <c:pt idx="4">
                  <c:v>270</c:v>
                </c:pt>
                <c:pt idx="5">
                  <c:v>290</c:v>
                </c:pt>
                <c:pt idx="6">
                  <c:v>330</c:v>
                </c:pt>
                <c:pt idx="7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B-4FCE-954C-585AABC5CC9C}"/>
            </c:ext>
          </c:extLst>
        </c:ser>
        <c:ser>
          <c:idx val="1"/>
          <c:order val="1"/>
          <c:tx>
            <c:strRef>
              <c:f>SiartData!$L$190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SiartData!$J$191:$J$198</c:f>
              <c:strCache>
                <c:ptCount val="8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(p)</c:v>
                </c:pt>
              </c:strCache>
            </c:strRef>
          </c:cat>
          <c:val>
            <c:numRef>
              <c:f>SiartData!$L$191:$L$198</c:f>
              <c:numCache>
                <c:formatCode>#,##0</c:formatCode>
                <c:ptCount val="8"/>
                <c:pt idx="0">
                  <c:v>80</c:v>
                </c:pt>
                <c:pt idx="1">
                  <c:v>80</c:v>
                </c:pt>
                <c:pt idx="2">
                  <c:v>120</c:v>
                </c:pt>
                <c:pt idx="3">
                  <c:v>140</c:v>
                </c:pt>
                <c:pt idx="4">
                  <c:v>70</c:v>
                </c:pt>
                <c:pt idx="5">
                  <c:v>100</c:v>
                </c:pt>
                <c:pt idx="6">
                  <c:v>90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FB-4FCE-954C-585AABC5CC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70958368"/>
        <c:axId val="770964272"/>
      </c:barChart>
      <c:valAx>
        <c:axId val="77096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SiartData!$K$188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619847420928022"/>
          <c:y val="1.0335917312661499E-2"/>
          <c:w val="0.21872705470557335"/>
          <c:h val="0.12702447120580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404058849116475E-2"/>
          <c:y val="0.15989617106685194"/>
          <c:w val="0.93399236937554264"/>
          <c:h val="0.515838351088466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SiartData!$K$208</c:f>
              <c:strCache>
                <c:ptCount val="1"/>
                <c:pt idx="0">
                  <c:v>Preswyl</c:v>
                </c:pt>
              </c:strCache>
            </c:strRef>
          </c:tx>
          <c:spPr>
            <a:solidFill>
              <a:srgbClr val="27226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SiartData!$J$209:$J$216</c:f>
              <c:strCache>
                <c:ptCount val="8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(p)</c:v>
                </c:pt>
              </c:strCache>
            </c:strRef>
          </c:cat>
          <c:val>
            <c:numRef>
              <c:f>SiartData!$K$209:$K$216</c:f>
              <c:numCache>
                <c:formatCode>#,##0.0</c:formatCode>
                <c:ptCount val="8"/>
                <c:pt idx="0">
                  <c:v>3.7</c:v>
                </c:pt>
                <c:pt idx="1">
                  <c:v>2.4</c:v>
                </c:pt>
                <c:pt idx="2">
                  <c:v>3.1</c:v>
                </c:pt>
                <c:pt idx="3">
                  <c:v>6.5</c:v>
                </c:pt>
                <c:pt idx="4">
                  <c:v>8.6999999999999993</c:v>
                </c:pt>
                <c:pt idx="5">
                  <c:v>2.4</c:v>
                </c:pt>
                <c:pt idx="6">
                  <c:v>3.3</c:v>
                </c:pt>
                <c:pt idx="7">
                  <c:v>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D0-4000-AF8A-8A9E8C2E4CC8}"/>
            </c:ext>
          </c:extLst>
        </c:ser>
        <c:ser>
          <c:idx val="1"/>
          <c:order val="1"/>
          <c:tx>
            <c:strRef>
              <c:f>SiartData!$L$208</c:f>
              <c:strCache>
                <c:ptCount val="1"/>
                <c:pt idx="0">
                  <c:v>Amhreswyl</c:v>
                </c:pt>
              </c:strCache>
            </c:strRef>
          </c:tx>
          <c:spPr>
            <a:solidFill>
              <a:srgbClr val="629DF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SiartData!$J$209:$J$216</c:f>
              <c:strCache>
                <c:ptCount val="8"/>
                <c:pt idx="0">
                  <c:v>Ebr - Meh 18 (r) </c:v>
                </c:pt>
                <c:pt idx="1">
                  <c:v>Gor - Med 18 (r) </c:v>
                </c:pt>
                <c:pt idx="2">
                  <c:v>Hyd - Rha 18 (r) </c:v>
                </c:pt>
                <c:pt idx="3">
                  <c:v>Ion - Maw 19 (r) </c:v>
                </c:pt>
                <c:pt idx="4">
                  <c:v>Ebr - Meh 19 (r) </c:v>
                </c:pt>
                <c:pt idx="5">
                  <c:v>Gor - Med 19 (r) </c:v>
                </c:pt>
                <c:pt idx="6">
                  <c:v>Hyd - Rha 19 (r) </c:v>
                </c:pt>
                <c:pt idx="7">
                  <c:v>Ion - Maw 20 (p)</c:v>
                </c:pt>
              </c:strCache>
            </c:strRef>
          </c:cat>
          <c:val>
            <c:numRef>
              <c:f>SiartData!$L$209:$L$216</c:f>
              <c:numCache>
                <c:formatCode>#,##0.0</c:formatCode>
                <c:ptCount val="8"/>
                <c:pt idx="0">
                  <c:v>8.8000000000000007</c:v>
                </c:pt>
                <c:pt idx="1">
                  <c:v>18.7</c:v>
                </c:pt>
                <c:pt idx="2">
                  <c:v>11.2</c:v>
                </c:pt>
                <c:pt idx="3">
                  <c:v>17.7</c:v>
                </c:pt>
                <c:pt idx="4">
                  <c:v>3.4</c:v>
                </c:pt>
                <c:pt idx="5">
                  <c:v>13.5</c:v>
                </c:pt>
                <c:pt idx="6">
                  <c:v>10.7</c:v>
                </c:pt>
                <c:pt idx="7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D0-4000-AF8A-8A9E8C2E4C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770958368"/>
        <c:axId val="770964272"/>
      </c:barChart>
      <c:valAx>
        <c:axId val="77096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58368"/>
        <c:crosses val="autoZero"/>
        <c:crossBetween val="between"/>
      </c:valAx>
      <c:catAx>
        <c:axId val="770958368"/>
        <c:scaling>
          <c:orientation val="minMax"/>
        </c:scaling>
        <c:delete val="0"/>
        <c:axPos val="b"/>
        <c:title>
          <c:tx>
            <c:strRef>
              <c:f>SiartData!$K$206</c:f>
              <c:strCache>
                <c:ptCount val="1"/>
                <c:pt idx="0">
                  <c:v>Chwarter dod i rym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0964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8320464320397853"/>
          <c:y val="1.3925148489231036E-2"/>
          <c:w val="0.19750715359439686"/>
          <c:h val="0.133203643662189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List" dx="26" fmlaLink="TableA1FormulasLabelControl" fmlaRange="TableA1FormulasLabels" noThreeD="1" sel="1" val="0"/>
</file>

<file path=xl/ctrlProps/ctrlProp2.xml><?xml version="1.0" encoding="utf-8"?>
<formControlPr xmlns="http://schemas.microsoft.com/office/spreadsheetml/2009/9/main" objectType="List" dx="26" fmlaLink="TableA2FormulasLabelControl" fmlaRange="TableA2FormulasLabels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4851400</xdr:colOff>
      <xdr:row>13</xdr:row>
      <xdr:rowOff>47965</xdr:rowOff>
    </xdr:from>
    <xdr:to>
      <xdr:col>1</xdr:col>
      <xdr:colOff>5631180</xdr:colOff>
      <xdr:row>15</xdr:row>
      <xdr:rowOff>154231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FBE0807-CC0F-4DDA-9200-94C3DD2F9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95" t="79922" r="87154" b="13039"/>
        <a:stretch>
          <a:fillRect/>
        </a:stretch>
      </xdr:blipFill>
      <xdr:spPr bwMode="auto">
        <a:xfrm>
          <a:off x="6086475" y="2426040"/>
          <a:ext cx="779780" cy="433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0.28435</cdr:x>
      <cdr:y>0.17279</cdr:y>
    </cdr:to>
    <cdr:sp macro="" textlink="SiartData!$K$18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531638" cy="4476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22D6BB68-9290-4CFB-A691-1908F50C11A3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Nifer y trafodiadau a ryddhawyd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0.0062</cdr:x>
      <cdr:y>0.82121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491E67B6-5BE1-4BB6-8757-039FC123D610}"/>
            </a:ext>
          </a:extLst>
        </cdr:cNvPr>
        <cdr:cNvSpPr txBox="1"/>
      </cdr:nvSpPr>
      <cdr:spPr>
        <a:xfrm xmlns:a="http://schemas.openxmlformats.org/drawingml/2006/main">
          <a:off x="57150" y="2609850"/>
          <a:ext cx="5353050" cy="561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0.92266</cdr:y>
    </cdr:from>
    <cdr:to>
      <cdr:x>0.9991</cdr:x>
      <cdr:y>1</cdr:y>
    </cdr:to>
    <cdr:sp macro="" textlink="SiartData!$J$200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8793304B-4F4D-4BAD-9CFA-0834A5099B04}"/>
            </a:ext>
          </a:extLst>
        </cdr:cNvPr>
        <cdr:cNvSpPr txBox="1"/>
      </cdr:nvSpPr>
      <cdr:spPr>
        <a:xfrm xmlns:a="http://schemas.openxmlformats.org/drawingml/2006/main">
          <a:off x="0" y="2390437"/>
          <a:ext cx="5381605" cy="2003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4222689-F48B-4578-ABEA-ABF38E0F21B2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0.0009</cdr:x>
      <cdr:y>0.86025</cdr:y>
    </cdr:from>
    <cdr:to>
      <cdr:x>1</cdr:x>
      <cdr:y>0.92288</cdr:y>
    </cdr:to>
    <cdr:sp macro="" textlink="SiartData!$J$199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D7093CBC-C54D-46B1-B2D3-EF88DBFEDD74}"/>
            </a:ext>
          </a:extLst>
        </cdr:cNvPr>
        <cdr:cNvSpPr txBox="1"/>
      </cdr:nvSpPr>
      <cdr:spPr>
        <a:xfrm xmlns:a="http://schemas.openxmlformats.org/drawingml/2006/main">
          <a:off x="4848" y="2228724"/>
          <a:ext cx="5381605" cy="162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422CB80-4C16-4842-AF4E-F4B39C09EDA6}" type="TxLink">
            <a:rPr lang="en-US" sz="10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(p) Mae'r gwerth yn un dros dro a chaiff ei adolygu mewn cyhoeddiad yn y dyfodol.</a:t>
          </a:fld>
          <a:endParaRPr lang="en-US" sz="110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0.25818</cdr:x>
      <cdr:y>0.15711</cdr:y>
    </cdr:to>
    <cdr:sp macro="" textlink="SiartData!$K$207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390650" cy="515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7BAF2379-08CB-46BE-8D08-D19A43F8CE2F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Treth wedi’i rhyddhau 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0.88773</cdr:y>
    </cdr:from>
    <cdr:to>
      <cdr:x>0.9991</cdr:x>
      <cdr:y>1</cdr:y>
    </cdr:to>
    <cdr:sp macro="" textlink="SiartData!#REF!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8D07394D-01D3-4D03-93B7-18F37A846301}"/>
            </a:ext>
          </a:extLst>
        </cdr:cNvPr>
        <cdr:cNvSpPr txBox="1"/>
      </cdr:nvSpPr>
      <cdr:spPr>
        <a:xfrm xmlns:a="http://schemas.openxmlformats.org/drawingml/2006/main">
          <a:off x="0" y="3238502"/>
          <a:ext cx="5381625" cy="4095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2115D61-B696-47E6-873F-37DAA6E3BDBD}" type="TxLink">
            <a:rPr lang="en-US" sz="1000" b="0" i="0" u="none" strike="noStrike">
              <a:solidFill>
                <a:srgbClr val="595959"/>
              </a:solidFill>
              <a:latin typeface="Arial"/>
              <a:cs typeface="Arial"/>
            </a:rPr>
            <a:pPr/>
            <a:t> </a:t>
          </a:fld>
          <a:endParaRPr lang="en-US" sz="1100">
            <a:solidFill>
              <a:srgbClr val="595959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0.85601</cdr:y>
    </cdr:from>
    <cdr:to>
      <cdr:x>0.9991</cdr:x>
      <cdr:y>0.93149</cdr:y>
    </cdr:to>
    <cdr:sp macro="" textlink="SiartData!$J$217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1F0FB3FB-7937-4F87-9DEF-232CC4F8EB11}"/>
            </a:ext>
          </a:extLst>
        </cdr:cNvPr>
        <cdr:cNvSpPr txBox="1"/>
      </cdr:nvSpPr>
      <cdr:spPr>
        <a:xfrm xmlns:a="http://schemas.openxmlformats.org/drawingml/2006/main">
          <a:off x="0" y="2217746"/>
          <a:ext cx="5381605" cy="1955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A22F05D-3B0B-4BCA-ABA2-4E428BB6039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rgbClr val="595959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0.92132</cdr:y>
    </cdr:from>
    <cdr:to>
      <cdr:x>0.9991</cdr:x>
      <cdr:y>0.99632</cdr:y>
    </cdr:to>
    <cdr:sp macro="" textlink="SiartData!$J$218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B5742DC1-7528-48EB-BC44-B8E9FED31DE2}"/>
            </a:ext>
          </a:extLst>
        </cdr:cNvPr>
        <cdr:cNvSpPr txBox="1"/>
      </cdr:nvSpPr>
      <cdr:spPr>
        <a:xfrm xmlns:a="http://schemas.openxmlformats.org/drawingml/2006/main">
          <a:off x="0" y="2386965"/>
          <a:ext cx="5381605" cy="194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9B16ED7-3D94-45F9-B708-990B8A52696C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0.24106</cdr:x>
      <cdr:y>0.17516</cdr:y>
    </cdr:to>
    <cdr:sp macro="" textlink="SiartData!$K$113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301750" cy="468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C7341B7-0FD8-4ACD-A027-4049062DF321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Treth yn ddyledus 
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0.85375</cdr:y>
    </cdr:from>
    <cdr:to>
      <cdr:x>0.99756</cdr:x>
      <cdr:y>0.93918</cdr:y>
    </cdr:to>
    <cdr:sp macro="" textlink="SiartData!$J$123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F98DF70-5A66-4CB9-B694-251116C83FD6}"/>
            </a:ext>
          </a:extLst>
        </cdr:cNvPr>
        <cdr:cNvSpPr txBox="1"/>
      </cdr:nvSpPr>
      <cdr:spPr>
        <a:xfrm xmlns:a="http://schemas.openxmlformats.org/drawingml/2006/main">
          <a:off x="0" y="2283460"/>
          <a:ext cx="5386800" cy="228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C8FDDE0-EBBC-4D0D-B360-FC6806BA311A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0.91457</cdr:y>
    </cdr:from>
    <cdr:to>
      <cdr:x>0.99756</cdr:x>
      <cdr:y>1</cdr:y>
    </cdr:to>
    <cdr:sp macro="" textlink="SiartData!$J$124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9609F34-1966-47F0-86E6-FDAA6C568E5E}"/>
            </a:ext>
          </a:extLst>
        </cdr:cNvPr>
        <cdr:cNvSpPr txBox="1"/>
      </cdr:nvSpPr>
      <cdr:spPr>
        <a:xfrm xmlns:a="http://schemas.openxmlformats.org/drawingml/2006/main">
          <a:off x="0" y="2446126"/>
          <a:ext cx="5386800" cy="228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97F8B7B-D7F8-4AE3-A897-F3F6ADB57A9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0.23303</cdr:x>
      <cdr:y>0.17516</cdr:y>
    </cdr:to>
    <cdr:sp macro="" textlink="SiartData!$K$9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272539" cy="438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80E11548-7B55-44E9-96A1-C0D2E75EB54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Nifer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0.8582</cdr:y>
    </cdr:from>
    <cdr:to>
      <cdr:x>0.99972</cdr:x>
      <cdr:y>0.94134</cdr:y>
    </cdr:to>
    <cdr:sp macro="" textlink="SiartData!$J$104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1B093DFD-ED2F-40C6-BEB6-3C61867AF8E0}"/>
            </a:ext>
          </a:extLst>
        </cdr:cNvPr>
        <cdr:cNvSpPr txBox="1"/>
      </cdr:nvSpPr>
      <cdr:spPr>
        <a:xfrm xmlns:a="http://schemas.openxmlformats.org/drawingml/2006/main">
          <a:off x="0" y="2358574"/>
          <a:ext cx="5386800" cy="228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D95D0E9-367F-4B59-93D7-733FB90DCAA4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0.91686</cdr:y>
    </cdr:from>
    <cdr:to>
      <cdr:x>0.99972</cdr:x>
      <cdr:y>1</cdr:y>
    </cdr:to>
    <cdr:sp macro="" textlink="SiartData!$J$105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4AA5E859-F928-4CCC-B19A-DE1634D425A6}"/>
            </a:ext>
          </a:extLst>
        </cdr:cNvPr>
        <cdr:cNvSpPr txBox="1"/>
      </cdr:nvSpPr>
      <cdr:spPr>
        <a:xfrm xmlns:a="http://schemas.openxmlformats.org/drawingml/2006/main">
          <a:off x="0" y="2520950"/>
          <a:ext cx="5382991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255C0AF-5165-406D-BDF1-7B80F177771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(r) Mae’r gwerth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0.02209</cdr:x>
      <cdr:y>0.00961</cdr:y>
    </cdr:from>
    <cdr:to>
      <cdr:x>0.3866</cdr:x>
      <cdr:y>0.1201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D2DA30D-64CD-44B3-8B02-0B928F2F6EDA}"/>
            </a:ext>
          </a:extLst>
        </cdr:cNvPr>
        <cdr:cNvSpPr txBox="1"/>
      </cdr:nvSpPr>
      <cdr:spPr>
        <a:xfrm xmlns:a="http://schemas.openxmlformats.org/drawingml/2006/main">
          <a:off x="76200" y="30480"/>
          <a:ext cx="1257300" cy="350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0.41996</cdr:x>
      <cdr:y>0</cdr:y>
    </cdr:from>
    <cdr:to>
      <cdr:x>0.70854</cdr:x>
      <cdr:y>0.10088</cdr:y>
    </cdr:to>
    <cdr:sp macro="" textlink="SiartData!$L$245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64EBC94B-2039-469D-9AB6-BFA69B7F95EB}"/>
            </a:ext>
          </a:extLst>
        </cdr:cNvPr>
        <cdr:cNvSpPr txBox="1"/>
      </cdr:nvSpPr>
      <cdr:spPr>
        <a:xfrm xmlns:a="http://schemas.openxmlformats.org/drawingml/2006/main">
          <a:off x="1244299" y="0"/>
          <a:ext cx="855037" cy="427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8ADE2C3-5DFC-4C75-A066-94404C9A727D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Treth yn ddyledus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0.42367</cdr:x>
      <cdr:y>0.13163</cdr:y>
    </cdr:to>
    <cdr:sp macro="" textlink="SiartData!$K$24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C134719-FA4D-4BFC-B931-AB18F4A633FA}"/>
            </a:ext>
          </a:extLst>
        </cdr:cNvPr>
        <cdr:cNvSpPr txBox="1"/>
      </cdr:nvSpPr>
      <cdr:spPr>
        <a:xfrm xmlns:a="http://schemas.openxmlformats.org/drawingml/2006/main">
          <a:off x="0" y="0"/>
          <a:ext cx="108204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01BACD5F-855B-439B-AFB4-F75A58BFCF5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Nifer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1.82016E-7</cdr:x>
      <cdr:y>0</cdr:y>
    </cdr:from>
    <cdr:to>
      <cdr:x>0.28953</cdr:x>
      <cdr:y>0.11988</cdr:y>
    </cdr:to>
    <cdr:sp macro="" textlink="SiartData!$K$6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1" y="0"/>
          <a:ext cx="1590674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9BF492D-80BA-487A-92F9-A86E841C5A2B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Nifer y trafodiadau y’i cyflwynwyd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0.88304</cdr:y>
    </cdr:from>
    <cdr:to>
      <cdr:x>1</cdr:x>
      <cdr:y>1</cdr:y>
    </cdr:to>
    <cdr:sp macro="" textlink="SiartData!$J$29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1E3F254-FEAC-4773-9885-C1C1F04333C0}"/>
            </a:ext>
          </a:extLst>
        </cdr:cNvPr>
        <cdr:cNvSpPr txBox="1"/>
      </cdr:nvSpPr>
      <cdr:spPr>
        <a:xfrm xmlns:a="http://schemas.openxmlformats.org/drawingml/2006/main">
          <a:off x="0" y="2876551"/>
          <a:ext cx="5448300" cy="38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D3841A3-DF6D-43AA-892E-05BE785FAE7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Sylwch fod y siart hon yn cynnwys nifer fach o drafodiadau a ddaeth i rym ym mis Ebrill 2020.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0</xdr:row>
          <xdr:rowOff>152400</xdr:rowOff>
        </xdr:from>
        <xdr:to>
          <xdr:col>11</xdr:col>
          <xdr:colOff>247650</xdr:colOff>
          <xdr:row>4</xdr:row>
          <xdr:rowOff>66675</xdr:rowOff>
        </xdr:to>
        <xdr:sp macro="" textlink="">
          <xdr:nvSpPr>
            <xdr:cNvPr id="15361" name="List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11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523875</xdr:colOff>
          <xdr:row>1</xdr:row>
          <xdr:rowOff>19050</xdr:rowOff>
        </xdr:from>
        <xdr:to>
          <xdr:col>12</xdr:col>
          <xdr:colOff>466725</xdr:colOff>
          <xdr:row>4</xdr:row>
          <xdr:rowOff>142875</xdr:rowOff>
        </xdr:to>
        <xdr:sp macro="" textlink="">
          <xdr:nvSpPr>
            <xdr:cNvPr id="16385" name="List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1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222</xdr:row>
      <xdr:rowOff>0</xdr:rowOff>
    </xdr:from>
    <xdr:to>
      <xdr:col>8</xdr:col>
      <xdr:colOff>210780</xdr:colOff>
      <xdr:row>238</xdr:row>
      <xdr:rowOff>156528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89DEA9-B5A3-4DC1-8D04-FAF7F6F7A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128</xdr:row>
      <xdr:rowOff>0</xdr:rowOff>
    </xdr:from>
    <xdr:to>
      <xdr:col>8</xdr:col>
      <xdr:colOff>281371</xdr:colOff>
      <xdr:row>144</xdr:row>
      <xdr:rowOff>91758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9D4A4935-0EDF-4783-9DDD-99A95447CE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147</xdr:row>
      <xdr:rowOff>0</xdr:rowOff>
    </xdr:from>
    <xdr:ext cx="5386453" cy="3916680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AED090A6-B9A7-4012-B367-5335589653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0</xdr:col>
      <xdr:colOff>0</xdr:colOff>
      <xdr:row>51</xdr:row>
      <xdr:rowOff>380998</xdr:rowOff>
    </xdr:from>
    <xdr:ext cx="5448300" cy="3543301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A140808-E7FF-47F7-AAED-7D48363B34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twoCellAnchor editAs="oneCell">
    <xdr:from>
      <xdr:col>0</xdr:col>
      <xdr:colOff>0</xdr:colOff>
      <xdr:row>75</xdr:row>
      <xdr:rowOff>0</xdr:rowOff>
    </xdr:from>
    <xdr:to>
      <xdr:col>8</xdr:col>
      <xdr:colOff>206653</xdr:colOff>
      <xdr:row>89</xdr:row>
      <xdr:rowOff>34925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196FBBD9-42E0-4F04-9231-63441BD413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0</xdr:col>
      <xdr:colOff>0</xdr:colOff>
      <xdr:row>30</xdr:row>
      <xdr:rowOff>380999</xdr:rowOff>
    </xdr:from>
    <xdr:ext cx="5494020" cy="3200401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508549F-FB8E-4B74-96A5-1D8688DC9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0</xdr:col>
      <xdr:colOff>0</xdr:colOff>
      <xdr:row>166</xdr:row>
      <xdr:rowOff>0</xdr:rowOff>
    </xdr:from>
    <xdr:ext cx="5386453" cy="3886200"/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94AB74AA-3F66-4E96-86CF-B46542300F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  <xdr:oneCellAnchor>
    <xdr:from>
      <xdr:col>0</xdr:col>
      <xdr:colOff>0</xdr:colOff>
      <xdr:row>186</xdr:row>
      <xdr:rowOff>0</xdr:rowOff>
    </xdr:from>
    <xdr:ext cx="5386453" cy="2590800"/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83BA0475-FBB3-469B-86A8-1CA43E6F1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oneCellAnchor>
  <xdr:oneCellAnchor>
    <xdr:from>
      <xdr:col>0</xdr:col>
      <xdr:colOff>0</xdr:colOff>
      <xdr:row>204</xdr:row>
      <xdr:rowOff>0</xdr:rowOff>
    </xdr:from>
    <xdr:ext cx="5386453" cy="2590800"/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7F27F80E-3032-4D26-8FDA-831F8AD7D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oneCellAnchor>
  <xdr:oneCellAnchor>
    <xdr:from>
      <xdr:col>0</xdr:col>
      <xdr:colOff>0</xdr:colOff>
      <xdr:row>110</xdr:row>
      <xdr:rowOff>0</xdr:rowOff>
    </xdr:from>
    <xdr:ext cx="5400000" cy="2674620"/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F74192C6-3396-4C64-BDAF-EA146C273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oneCellAnchor>
  <xdr:twoCellAnchor editAs="oneCell">
    <xdr:from>
      <xdr:col>0</xdr:col>
      <xdr:colOff>0</xdr:colOff>
      <xdr:row>91</xdr:row>
      <xdr:rowOff>0</xdr:rowOff>
    </xdr:from>
    <xdr:to>
      <xdr:col>8</xdr:col>
      <xdr:colOff>206058</xdr:colOff>
      <xdr:row>108</xdr:row>
      <xdr:rowOff>73025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E74F61CB-058C-4AA9-815C-8606D9804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3</xdr:col>
      <xdr:colOff>478790</xdr:colOff>
      <xdr:row>241</xdr:row>
      <xdr:rowOff>21590</xdr:rowOff>
    </xdr:from>
    <xdr:to>
      <xdr:col>8</xdr:col>
      <xdr:colOff>266700</xdr:colOff>
      <xdr:row>268</xdr:row>
      <xdr:rowOff>14605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1989F8E-275D-4EE8-8A39-9858364C685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24130</xdr:colOff>
      <xdr:row>241</xdr:row>
      <xdr:rowOff>25400</xdr:rowOff>
    </xdr:from>
    <xdr:to>
      <xdr:col>3</xdr:col>
      <xdr:colOff>365760</xdr:colOff>
      <xdr:row>268</xdr:row>
      <xdr:rowOff>14605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7621E544-D0AA-4E38-A3D8-6C2DB8DA0C4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267</xdr:row>
      <xdr:rowOff>45720</xdr:rowOff>
    </xdr:from>
    <xdr:to>
      <xdr:col>8</xdr:col>
      <xdr:colOff>229870</xdr:colOff>
      <xdr:row>268</xdr:row>
      <xdr:rowOff>439420</xdr:rowOff>
    </xdr:to>
    <xdr:sp macro="" textlink="$J$269">
      <xdr:nvSpPr>
        <xdr:cNvPr id="15" name="TextBox 14">
          <a:extLst>
            <a:ext uri="{FF2B5EF4-FFF2-40B4-BE49-F238E27FC236}">
              <a16:creationId xmlns:a16="http://schemas.microsoft.com/office/drawing/2014/main" id="{3E078C62-5D80-4895-B728-391F66C35ABB}"/>
            </a:ext>
          </a:extLst>
        </xdr:cNvPr>
        <xdr:cNvSpPr txBox="1"/>
      </xdr:nvSpPr>
      <xdr:spPr>
        <a:xfrm>
          <a:off x="19050" y="50074195"/>
          <a:ext cx="5214620" cy="555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322696B-08B4-4FE1-8E1D-8D0E0A116501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Rydym wedi cywirio un trafodiad amrheswyl sy'n effeithiol ym mis Ebrill 2019. Cofnodwyd y trafodiad yn anghywir ei fod yn rhy fawr pan nad oedd hynny'n wir. Arweiniodd hyn at ddiwygio gostyngiad yn y dreth amrheswyl sy'n ddyledus yn y mis hwn.</a:t>
          </a:fld>
          <a:endParaRPr lang="en-US" sz="10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0</xdr:colOff>
      <xdr:row>3</xdr:row>
      <xdr:rowOff>0</xdr:rowOff>
    </xdr:from>
    <xdr:ext cx="5448300" cy="3257550"/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8F3E274-D584-4698-9461-7DBF92EC1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0.34854</cdr:x>
      <cdr:y>0.17516</cdr:y>
    </cdr:to>
    <cdr:sp macro="" textlink="SiartData!$K$22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882140" cy="4724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D1B70C30-1BCA-4D09-B3D1-A1E5B441DD79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Gwerth taliadau Treth Trafodiadau Tir (£ miliwn)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0.3595</cdr:x>
      <cdr:y>0.17117</cdr:y>
    </cdr:to>
    <cdr:sp macro="" textlink="SiartData!$K$131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895475" cy="5091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77132FEA-7E93-4185-A675-B7E4ED610811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Canran y trafodiadau/treth oedd yn ddyledus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0.92236</cdr:y>
    </cdr:from>
    <cdr:to>
      <cdr:x>0.98594</cdr:x>
      <cdr:y>1</cdr:y>
    </cdr:to>
    <cdr:sp macro="" textlink="SiartData!$J$140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834DBD4-1C23-466E-8288-2006BD513386}"/>
            </a:ext>
          </a:extLst>
        </cdr:cNvPr>
        <cdr:cNvSpPr txBox="1"/>
      </cdr:nvSpPr>
      <cdr:spPr>
        <a:xfrm xmlns:a="http://schemas.openxmlformats.org/drawingml/2006/main">
          <a:off x="0" y="2714414"/>
          <a:ext cx="5386800" cy="2284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E5DD4E4-A8A7-4C6C-BA1C-5D37326CEAF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0.20654</cdr:x>
      <cdr:y>0.10117</cdr:y>
    </cdr:to>
    <cdr:sp macro="" textlink="SiartData!$K$150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112518" cy="39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3DF2B06E-EC20-4692-9974-CDE14FF36C87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Canran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0.00071</cdr:x>
      <cdr:y>0.71978</cdr:y>
    </cdr:from>
    <cdr:to>
      <cdr:x>0.99717</cdr:x>
      <cdr:y>0.89897</cdr:y>
    </cdr:to>
    <cdr:sp macro="" textlink="SiartData!$J$161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FE3C83D-28E9-48F8-8F99-CF83AAD39E83}"/>
            </a:ext>
          </a:extLst>
        </cdr:cNvPr>
        <cdr:cNvSpPr txBox="1"/>
      </cdr:nvSpPr>
      <cdr:spPr>
        <a:xfrm xmlns:a="http://schemas.openxmlformats.org/drawingml/2006/main">
          <a:off x="3828" y="2819157"/>
          <a:ext cx="5367385" cy="7018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064ABC8-D44F-452B-9807-621474EA0E1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Disgrifir y term 'premiwm' yn fwy cywir fel 'cydnabyddiaeth heblaw am rent'. Yn y rhan fwyaf o achosion, bydd y premiwm a delir ar ffurf gwerth arian parod, ond gallai fod ar ffurf arall.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0.83169</cdr:y>
    </cdr:from>
    <cdr:to>
      <cdr:x>0.99646</cdr:x>
      <cdr:y>0.97082</cdr:y>
    </cdr:to>
    <cdr:sp macro="" textlink="SiartData!$J$162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4D1039E-ED2B-493A-A8FC-1413DE9A5F6B}"/>
            </a:ext>
          </a:extLst>
        </cdr:cNvPr>
        <cdr:cNvSpPr txBox="1"/>
      </cdr:nvSpPr>
      <cdr:spPr>
        <a:xfrm xmlns:a="http://schemas.openxmlformats.org/drawingml/2006/main">
          <a:off x="0" y="3257452"/>
          <a:ext cx="5367385" cy="54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8E7258-28A3-4029-B3B5-46A0847CFC0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² Noder bod trafodiadau sydd â gwerth rhent a phremiwm wedi'i dalu yn cael eu cyfrif ddwywaith yn nifer y trafodiadau (yn Ffigur 4.3). Cyfrifir y dreth sy'n ddyledus ar gyfer y trafodiadau hyn unwaith (yn Ffigur 4.4).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0.94171</cdr:y>
    </cdr:from>
    <cdr:to>
      <cdr:x>0.9996</cdr:x>
      <cdr:y>1</cdr:y>
    </cdr:to>
    <cdr:sp macro="" textlink="SiartData!$J$163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9C2A6245-1E91-4E4C-B174-D48376D94DEE}"/>
            </a:ext>
          </a:extLst>
        </cdr:cNvPr>
        <cdr:cNvSpPr txBox="1"/>
      </cdr:nvSpPr>
      <cdr:spPr>
        <a:xfrm xmlns:a="http://schemas.openxmlformats.org/drawingml/2006/main">
          <a:off x="0" y="3688383"/>
          <a:ext cx="5384296" cy="228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4E6DD43C-6168-4AC8-84B1-9E6A3230726D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0.18706</cdr:x>
      <cdr:y>0.1821</cdr:y>
    </cdr:to>
    <cdr:sp macro="" textlink="SiartData!$K$55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0"/>
          <a:ext cx="1019174" cy="561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5CC732C-E739-4C88-9397-33768E99964A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Treth yn ddyledus 
(£ miliwn)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0.00175</cdr:x>
      <cdr:y>0.8155</cdr:y>
    </cdr:from>
    <cdr:to>
      <cdr:x>0.98953</cdr:x>
      <cdr:y>0.92661</cdr:y>
    </cdr:to>
    <cdr:sp macro="" textlink="SiartData!$J$70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D9E6881-A38F-4A51-A848-E950C1DA564A}"/>
            </a:ext>
          </a:extLst>
        </cdr:cNvPr>
        <cdr:cNvSpPr txBox="1"/>
      </cdr:nvSpPr>
      <cdr:spPr>
        <a:xfrm xmlns:a="http://schemas.openxmlformats.org/drawingml/2006/main">
          <a:off x="9525" y="2889574"/>
          <a:ext cx="5381722" cy="393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5B5A024-5F51-4710-93A0-C4EF554CE91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(r) Mae'r gweth ar gyfer Rhagfyr 2019 i Chwefror 2020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0.73839</cdr:y>
    </cdr:from>
    <cdr:to>
      <cdr:x>0.98778</cdr:x>
      <cdr:y>0.81298</cdr:y>
    </cdr:to>
    <cdr:sp macro="" textlink="SiartData!$J$69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3068EA2-0460-4CFA-8660-322BF74A50F8}"/>
            </a:ext>
          </a:extLst>
        </cdr:cNvPr>
        <cdr:cNvSpPr txBox="1"/>
      </cdr:nvSpPr>
      <cdr:spPr>
        <a:xfrm xmlns:a="http://schemas.openxmlformats.org/drawingml/2006/main">
          <a:off x="0" y="2616323"/>
          <a:ext cx="5381722" cy="2642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A6CB913-827A-4B8A-8553-0D7FD784BA8B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(p)Mae'r gwerth ar gyfer Mawrth 2020 yn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0.89785</cdr:y>
    </cdr:from>
    <cdr:to>
      <cdr:x>0.98778</cdr:x>
      <cdr:y>1</cdr:y>
    </cdr:to>
    <cdr:sp macro="" textlink="SiartData!$J$71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5F34E15-FB7D-4D43-9BA8-8ADE5E969591}"/>
            </a:ext>
          </a:extLst>
        </cdr:cNvPr>
        <cdr:cNvSpPr txBox="1"/>
      </cdr:nvSpPr>
      <cdr:spPr>
        <a:xfrm xmlns:a="http://schemas.openxmlformats.org/drawingml/2006/main">
          <a:off x="0" y="3181352"/>
          <a:ext cx="5381722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45D9740-3B3B-4655-AD49-6CDFC08F7A49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¹ Mae unrhyw dreth yn ddyledus sy'n gysylltiedig â'r trafodiadau ychwanegol a ddangosir gyda manylion cyfyngedig yn Ffigur 2.3 wedi'i hepgor.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0.20654</cdr:x>
      <cdr:y>0.17117</cdr:y>
    </cdr:to>
    <cdr:sp macro="" textlink="SiartData!$K$78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0"/>
          <a:ext cx="1112520" cy="434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5E5F8601-AB33-4060-8FA1-0555C9B848B5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Canran y trafodiadau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0.00377</cdr:x>
      <cdr:y>0.81764</cdr:y>
    </cdr:from>
    <cdr:to>
      <cdr:x>0.9167</cdr:x>
      <cdr:y>0.95251</cdr:y>
    </cdr:to>
    <cdr:sp macro="" textlink="SiartData!$J$84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AAAF9FB7-889D-4278-BF2B-0D4C1DF8119B}"/>
            </a:ext>
          </a:extLst>
        </cdr:cNvPr>
        <cdr:cNvSpPr txBox="1"/>
      </cdr:nvSpPr>
      <cdr:spPr>
        <a:xfrm xmlns:a="http://schemas.openxmlformats.org/drawingml/2006/main">
          <a:off x="20310" y="2361318"/>
          <a:ext cx="4916780" cy="389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069FC328-7988-44C5-9F6B-F62093EE7AF7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l"/>
            <a:t>¹ Mae trawsgludo / trosglwyddo perchnogaeth yn cynnwys nifer bach o drafodiadau sydd yn y categori ‘Arall’.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0.00051</cdr:x>
      <cdr:y>0.92084</cdr:y>
    </cdr:from>
    <cdr:to>
      <cdr:x>1</cdr:x>
      <cdr:y>1</cdr:y>
    </cdr:to>
    <cdr:sp macro="" textlink="SiartData!$J$85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D56F9E23-6A20-4EE2-B687-28EFD927214B}"/>
            </a:ext>
          </a:extLst>
        </cdr:cNvPr>
        <cdr:cNvSpPr txBox="1"/>
      </cdr:nvSpPr>
      <cdr:spPr>
        <a:xfrm xmlns:a="http://schemas.openxmlformats.org/drawingml/2006/main">
          <a:off x="2722" y="2659380"/>
          <a:ext cx="5382991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3DF25C9-8027-4B8F-B6F2-FF268860D05F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0.19938</cdr:x>
      <cdr:y>0.18095</cdr:y>
    </cdr:to>
    <cdr:sp macro="" textlink="SiartData!$K$34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72C1BEB3-15A7-4BEA-B78C-4FA481054A8D}"/>
            </a:ext>
          </a:extLst>
        </cdr:cNvPr>
        <cdr:cNvSpPr txBox="1"/>
      </cdr:nvSpPr>
      <cdr:spPr>
        <a:xfrm xmlns:a="http://schemas.openxmlformats.org/drawingml/2006/main">
          <a:off x="0" y="0"/>
          <a:ext cx="1095398" cy="542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3D23F37D-E225-4449-A32F-941C4A078AC4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Nifer y trafodiadau</a:t>
          </a:fld>
          <a:endParaRPr lang="en-US" sz="10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0.00173</cdr:x>
      <cdr:y>0.78824</cdr:y>
    </cdr:from>
    <cdr:to>
      <cdr:x>0.98129</cdr:x>
      <cdr:y>0.90331</cdr:y>
    </cdr:to>
    <cdr:sp macro="" textlink="SiartData!$J$48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8F6A5BA0-B048-4AF1-A61B-EA9DB0D2F491}"/>
            </a:ext>
          </a:extLst>
        </cdr:cNvPr>
        <cdr:cNvSpPr txBox="1"/>
      </cdr:nvSpPr>
      <cdr:spPr>
        <a:xfrm xmlns:a="http://schemas.openxmlformats.org/drawingml/2006/main">
          <a:off x="9525" y="2365001"/>
          <a:ext cx="5381722" cy="3452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D01A81F-4F99-4E42-8975-D1850C35D1B1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(p)Mae'r gwerth ar gyfer Mawrth 2020 yn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0.00173</cdr:x>
      <cdr:y>0.87937</cdr:y>
    </cdr:from>
    <cdr:to>
      <cdr:x>0.98129</cdr:x>
      <cdr:y>0.98693</cdr:y>
    </cdr:to>
    <cdr:sp macro="" textlink="SiartData!$J$49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BA6B258-0AE7-4173-A315-642169D98875}"/>
            </a:ext>
          </a:extLst>
        </cdr:cNvPr>
        <cdr:cNvSpPr txBox="1"/>
      </cdr:nvSpPr>
      <cdr:spPr>
        <a:xfrm xmlns:a="http://schemas.openxmlformats.org/drawingml/2006/main">
          <a:off x="9525" y="2638426"/>
          <a:ext cx="5381722" cy="322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B95A81C-252E-4E75-A76C-4C4491BDE693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(r) Mae'r gweth ar gyfer Rhagfyr 2019 i Chwefror 2020 wedi’i ddiwygio yn y cyhoeddiad hwn.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2.70028E-7</cdr:y>
    </cdr:from>
    <cdr:to>
      <cdr:x>0.23483</cdr:x>
      <cdr:y>0.11728</cdr:y>
    </cdr:to>
    <cdr:sp macro="" textlink="SiartData!$K$169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54A2CD-5BEA-4138-B0A8-585C651B2FC7}"/>
            </a:ext>
          </a:extLst>
        </cdr:cNvPr>
        <cdr:cNvSpPr txBox="1"/>
      </cdr:nvSpPr>
      <cdr:spPr>
        <a:xfrm xmlns:a="http://schemas.openxmlformats.org/drawingml/2006/main">
          <a:off x="0" y="1"/>
          <a:ext cx="1264901" cy="4343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fld id="{176E2234-AD8B-45CA-9AA6-B514E1FF397E}" type="TxLink">
            <a:rPr lang="en-US" sz="1000" b="1" i="0" u="none" strike="noStrike">
              <a:solidFill>
                <a:sysClr val="windowText" lastClr="000000"/>
              </a:solidFill>
              <a:latin typeface="Arial"/>
              <a:cs typeface="Arial"/>
            </a:rPr>
            <a:pPr algn="ctr"/>
            <a:t>Canran y dreth oedd yn ddyledus</a:t>
          </a:fld>
          <a:endParaRPr lang="en-US" sz="1100" b="1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0.00354</cdr:x>
      <cdr:y>0.71569</cdr:y>
    </cdr:from>
    <cdr:to>
      <cdr:x>1</cdr:x>
      <cdr:y>0.87145</cdr:y>
    </cdr:to>
    <cdr:sp macro="" textlink="SiartData!$J$161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FFE3C83D-28E9-48F8-8F99-CF83AAD39E83}"/>
            </a:ext>
          </a:extLst>
        </cdr:cNvPr>
        <cdr:cNvSpPr txBox="1"/>
      </cdr:nvSpPr>
      <cdr:spPr>
        <a:xfrm xmlns:a="http://schemas.openxmlformats.org/drawingml/2006/main">
          <a:off x="19068" y="2781300"/>
          <a:ext cx="5367385" cy="605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064ABC8-D44F-452B-9807-621474EA0E1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¹ Disgrifir y term 'premiwm' yn fwy cywir fel 'cydnabyddiaeth heblaw am rent'. Yn y rhan fwyaf o achosion, bydd y premiwm a delir ar ffurf gwerth arian parod, ond gallai fod ar ffurf arall.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0.82745</cdr:y>
    </cdr:from>
    <cdr:to>
      <cdr:x>0.99646</cdr:x>
      <cdr:y>0.9549</cdr:y>
    </cdr:to>
    <cdr:sp macro="" textlink="SiartData!$J$162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74D1039E-ED2B-493A-A8FC-1413DE9A5F6B}"/>
            </a:ext>
          </a:extLst>
        </cdr:cNvPr>
        <cdr:cNvSpPr txBox="1"/>
      </cdr:nvSpPr>
      <cdr:spPr>
        <a:xfrm xmlns:a="http://schemas.openxmlformats.org/drawingml/2006/main">
          <a:off x="0" y="3215640"/>
          <a:ext cx="536738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78E7258-28A3-4029-B3B5-46A0847CFC0A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² Noder bod trafodiadau sydd â gwerth rhent a phremiwm wedi'i dalu yn cael eu cyfrif ddwywaith yn nifer y trafodiadau (yn Ffigur 4.3). Cyfrifir y dreth sy'n ddyledus ar gyfer y trafodiadau hyn unwaith (yn Ffigur 4.4).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0.93856</cdr:y>
    </cdr:from>
    <cdr:to>
      <cdr:x>0.99646</cdr:x>
      <cdr:y>1</cdr:y>
    </cdr:to>
    <cdr:sp macro="" textlink="SiartData!$J$182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7E57E16E-7317-421E-8232-6AE93C7D3760}"/>
            </a:ext>
          </a:extLst>
        </cdr:cNvPr>
        <cdr:cNvSpPr txBox="1"/>
      </cdr:nvSpPr>
      <cdr:spPr>
        <a:xfrm xmlns:a="http://schemas.openxmlformats.org/drawingml/2006/main">
          <a:off x="0" y="3647440"/>
          <a:ext cx="5367385" cy="238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5BADE35-23E7-437A-AA4A-62BFC865F1AF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(p) Mae'r gwerth yn un dros dro a chaiff ei adolygu mewn cyhoeddiad yn y dyfodol.</a:t>
          </a:fld>
          <a:endParaRPr lang="en-US" sz="1100">
            <a:solidFill>
              <a:sysClr val="windowText" lastClr="0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v.wales/land-transaction-tax-statistic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A9EDB-B9D8-402D-9F7A-90439525CA01}">
  <sheetPr codeName="Sheet1"/>
  <dimension ref="A1:V90"/>
  <sheetViews>
    <sheetView tabSelected="1" zoomScaleNormal="100" workbookViewId="0">
      <pane ySplit="18" topLeftCell="A19" activePane="bottomLeft" state="frozen"/>
      <selection activeCell="B6" sqref="B6"/>
      <selection pane="bottomLeft" sqref="A1:B1"/>
    </sheetView>
  </sheetViews>
  <sheetFormatPr defaultColWidth="0" defaultRowHeight="12.75" x14ac:dyDescent="0.2"/>
  <cols>
    <col min="1" max="1" width="11.28515625" style="7" customWidth="1"/>
    <col min="2" max="2" width="125.5703125" style="2" customWidth="1"/>
    <col min="3" max="3" width="18.7109375" style="2" customWidth="1"/>
    <col min="4" max="4" width="13.7109375" style="2" bestFit="1" customWidth="1"/>
    <col min="5" max="5" width="8.85546875" style="2" customWidth="1"/>
    <col min="6" max="7" width="8.85546875" style="2" hidden="1" customWidth="1"/>
    <col min="8" max="8" width="12.140625" style="2" hidden="1" customWidth="1"/>
    <col min="9" max="9" width="12.85546875" style="2" hidden="1" customWidth="1"/>
    <col min="10" max="22" width="0" style="2" hidden="1" customWidth="1"/>
    <col min="23" max="16384" width="8.85546875" style="2" hidden="1"/>
  </cols>
  <sheetData>
    <row r="1" spans="1:9" ht="17.45" customHeight="1" x14ac:dyDescent="0.2">
      <c r="A1" s="222" t="s">
        <v>20</v>
      </c>
      <c r="B1" s="222"/>
      <c r="C1" s="1"/>
      <c r="D1" s="1"/>
      <c r="E1" s="1"/>
      <c r="F1" s="1"/>
      <c r="G1" s="1"/>
      <c r="H1" s="1"/>
      <c r="I1" s="1"/>
    </row>
    <row r="3" spans="1:9" s="4" customFormat="1" x14ac:dyDescent="0.2">
      <c r="A3" s="3" t="s">
        <v>21</v>
      </c>
    </row>
    <row r="4" spans="1:9" s="4" customFormat="1" x14ac:dyDescent="0.2">
      <c r="A4" s="3" t="s">
        <v>22</v>
      </c>
    </row>
    <row r="5" spans="1:9" x14ac:dyDescent="0.2">
      <c r="A5" s="3"/>
    </row>
    <row r="6" spans="1:9" ht="26.45" customHeight="1" x14ac:dyDescent="0.2">
      <c r="A6" s="223" t="s">
        <v>23</v>
      </c>
      <c r="B6" s="223"/>
    </row>
    <row r="7" spans="1:9" x14ac:dyDescent="0.2">
      <c r="A7" s="3"/>
    </row>
    <row r="8" spans="1:9" x14ac:dyDescent="0.2">
      <c r="A8" s="5" t="s">
        <v>24</v>
      </c>
    </row>
    <row r="9" spans="1:9" x14ac:dyDescent="0.2">
      <c r="A9" s="6" t="s">
        <v>0</v>
      </c>
    </row>
    <row r="10" spans="1:9" x14ac:dyDescent="0.2">
      <c r="A10" s="3"/>
    </row>
    <row r="11" spans="1:9" x14ac:dyDescent="0.2">
      <c r="A11" s="3" t="s">
        <v>25</v>
      </c>
    </row>
    <row r="12" spans="1:9" x14ac:dyDescent="0.2">
      <c r="A12" s="3" t="s">
        <v>26</v>
      </c>
    </row>
    <row r="13" spans="1:9" x14ac:dyDescent="0.2">
      <c r="A13" s="3" t="s">
        <v>27</v>
      </c>
    </row>
    <row r="15" spans="1:9" x14ac:dyDescent="0.2">
      <c r="A15" s="3" t="s">
        <v>28</v>
      </c>
    </row>
    <row r="17" spans="1:10" x14ac:dyDescent="0.2">
      <c r="A17" s="9" t="s">
        <v>29</v>
      </c>
      <c r="H17" s="8"/>
      <c r="I17" s="8"/>
      <c r="J17" s="8"/>
    </row>
    <row r="18" spans="1:10" x14ac:dyDescent="0.2">
      <c r="A18" s="10"/>
      <c r="H18" s="8"/>
      <c r="I18" s="8"/>
      <c r="J18" s="8"/>
    </row>
    <row r="19" spans="1:10" x14ac:dyDescent="0.2">
      <c r="A19" s="9" t="s">
        <v>30</v>
      </c>
      <c r="H19" s="8"/>
      <c r="I19" s="8"/>
      <c r="J19" s="8"/>
    </row>
    <row r="20" spans="1:10" x14ac:dyDescent="0.2">
      <c r="A20" s="9"/>
      <c r="H20" s="8"/>
      <c r="I20" s="8"/>
      <c r="J20" s="8"/>
    </row>
    <row r="21" spans="1:10" x14ac:dyDescent="0.2">
      <c r="A21" s="11" t="s">
        <v>31</v>
      </c>
      <c r="B21" s="2" t="s">
        <v>32</v>
      </c>
      <c r="H21" s="8"/>
      <c r="I21" s="8"/>
      <c r="J21" s="8"/>
    </row>
    <row r="22" spans="1:10" x14ac:dyDescent="0.2">
      <c r="A22" s="11" t="s">
        <v>33</v>
      </c>
      <c r="B22" s="2" t="s">
        <v>34</v>
      </c>
      <c r="H22" s="8"/>
      <c r="I22" s="8"/>
      <c r="J22" s="8"/>
    </row>
    <row r="23" spans="1:10" x14ac:dyDescent="0.2">
      <c r="A23" s="11" t="s">
        <v>35</v>
      </c>
      <c r="B23" s="2" t="s">
        <v>36</v>
      </c>
      <c r="H23" s="8"/>
      <c r="I23" s="8"/>
      <c r="J23" s="8"/>
    </row>
    <row r="24" spans="1:10" x14ac:dyDescent="0.2">
      <c r="A24" s="11" t="s">
        <v>37</v>
      </c>
      <c r="B24" s="2" t="s">
        <v>38</v>
      </c>
      <c r="H24" s="8"/>
      <c r="I24" s="8"/>
      <c r="J24" s="8"/>
    </row>
    <row r="25" spans="1:10" x14ac:dyDescent="0.2">
      <c r="A25" s="11" t="s">
        <v>39</v>
      </c>
      <c r="B25" s="2" t="s">
        <v>40</v>
      </c>
      <c r="H25" s="8"/>
      <c r="I25" s="8"/>
      <c r="J25" s="8"/>
    </row>
    <row r="26" spans="1:10" x14ac:dyDescent="0.2">
      <c r="A26" s="11" t="s">
        <v>41</v>
      </c>
      <c r="B26" s="2" t="s">
        <v>42</v>
      </c>
      <c r="H26" s="8"/>
      <c r="I26" s="8"/>
      <c r="J26" s="8"/>
    </row>
    <row r="27" spans="1:10" x14ac:dyDescent="0.2">
      <c r="A27" s="11" t="s">
        <v>43</v>
      </c>
      <c r="B27" s="2" t="s">
        <v>44</v>
      </c>
      <c r="H27" s="8"/>
      <c r="I27" s="8"/>
      <c r="J27" s="8"/>
    </row>
    <row r="28" spans="1:10" x14ac:dyDescent="0.2">
      <c r="A28" s="11" t="s">
        <v>45</v>
      </c>
      <c r="B28" s="2" t="s">
        <v>46</v>
      </c>
      <c r="H28" s="8"/>
      <c r="I28" s="8"/>
      <c r="J28" s="8"/>
    </row>
    <row r="29" spans="1:10" x14ac:dyDescent="0.2">
      <c r="A29" s="10"/>
      <c r="H29" s="8"/>
      <c r="I29" s="8"/>
      <c r="J29" s="8"/>
    </row>
    <row r="30" spans="1:10" x14ac:dyDescent="0.2">
      <c r="A30" s="9" t="s">
        <v>47</v>
      </c>
      <c r="H30" s="8"/>
      <c r="I30" s="8"/>
      <c r="J30" s="8"/>
    </row>
    <row r="31" spans="1:10" x14ac:dyDescent="0.2">
      <c r="A31" s="9"/>
      <c r="H31" s="8"/>
      <c r="I31" s="8"/>
      <c r="J31" s="8"/>
    </row>
    <row r="32" spans="1:10" x14ac:dyDescent="0.2">
      <c r="A32" s="10" t="s">
        <v>48</v>
      </c>
      <c r="B32" s="10"/>
      <c r="H32" s="8"/>
      <c r="I32" s="8"/>
      <c r="J32" s="8"/>
    </row>
    <row r="33" spans="1:10" ht="15" x14ac:dyDescent="0.25">
      <c r="A33" s="12" t="s">
        <v>49</v>
      </c>
      <c r="B33" s="2" t="s">
        <v>50</v>
      </c>
      <c r="H33" s="8"/>
      <c r="I33" s="8"/>
      <c r="J33" s="8"/>
    </row>
    <row r="34" spans="1:10" x14ac:dyDescent="0.2">
      <c r="A34" s="10"/>
      <c r="H34" s="8"/>
      <c r="I34" s="8"/>
      <c r="J34" s="8"/>
    </row>
    <row r="35" spans="1:10" s="8" customFormat="1" x14ac:dyDescent="0.2">
      <c r="A35" s="10" t="s">
        <v>51</v>
      </c>
      <c r="B35" s="10" t="s">
        <v>52</v>
      </c>
    </row>
    <row r="36" spans="1:10" s="8" customFormat="1" x14ac:dyDescent="0.2">
      <c r="A36" s="11" t="s">
        <v>53</v>
      </c>
      <c r="B36" s="2" t="s">
        <v>54</v>
      </c>
    </row>
    <row r="37" spans="1:10" x14ac:dyDescent="0.2">
      <c r="A37" s="11" t="s">
        <v>55</v>
      </c>
      <c r="B37" s="2" t="s">
        <v>56</v>
      </c>
    </row>
    <row r="38" spans="1:10" x14ac:dyDescent="0.2">
      <c r="A38" s="11" t="s">
        <v>57</v>
      </c>
      <c r="B38" s="2" t="s">
        <v>58</v>
      </c>
    </row>
    <row r="39" spans="1:10" x14ac:dyDescent="0.2">
      <c r="A39" s="11" t="s">
        <v>59</v>
      </c>
      <c r="B39" s="2" t="s">
        <v>60</v>
      </c>
    </row>
    <row r="40" spans="1:10" x14ac:dyDescent="0.2">
      <c r="A40" s="11" t="s">
        <v>61</v>
      </c>
      <c r="B40" s="2" t="s">
        <v>62</v>
      </c>
    </row>
    <row r="41" spans="1:10" x14ac:dyDescent="0.2">
      <c r="A41" s="11" t="s">
        <v>63</v>
      </c>
      <c r="B41" s="2" t="s">
        <v>64</v>
      </c>
    </row>
    <row r="42" spans="1:10" x14ac:dyDescent="0.2">
      <c r="A42" s="11" t="s">
        <v>65</v>
      </c>
      <c r="B42" s="2" t="s">
        <v>513</v>
      </c>
    </row>
    <row r="43" spans="1:10" s="8" customFormat="1" ht="25.5" customHeight="1" x14ac:dyDescent="0.2">
      <c r="A43" s="10" t="s">
        <v>66</v>
      </c>
      <c r="B43" s="10" t="s">
        <v>67</v>
      </c>
    </row>
    <row r="44" spans="1:10" s="8" customFormat="1" x14ac:dyDescent="0.2">
      <c r="A44" s="11" t="s">
        <v>68</v>
      </c>
      <c r="B44" s="2" t="s">
        <v>69</v>
      </c>
    </row>
    <row r="45" spans="1:10" s="8" customFormat="1" x14ac:dyDescent="0.2">
      <c r="A45" s="11" t="s">
        <v>70</v>
      </c>
      <c r="B45" s="2" t="s">
        <v>71</v>
      </c>
    </row>
    <row r="46" spans="1:10" x14ac:dyDescent="0.2">
      <c r="A46" s="11" t="s">
        <v>72</v>
      </c>
      <c r="B46" s="2" t="s">
        <v>514</v>
      </c>
    </row>
    <row r="47" spans="1:10" s="8" customFormat="1" ht="25.5" customHeight="1" x14ac:dyDescent="0.2">
      <c r="A47" s="10" t="s">
        <v>73</v>
      </c>
      <c r="B47" s="10" t="s">
        <v>74</v>
      </c>
    </row>
    <row r="48" spans="1:10" s="8" customFormat="1" x14ac:dyDescent="0.2">
      <c r="A48" s="11" t="s">
        <v>75</v>
      </c>
      <c r="B48" s="2" t="s">
        <v>76</v>
      </c>
    </row>
    <row r="49" spans="1:2" s="8" customFormat="1" x14ac:dyDescent="0.2">
      <c r="A49" s="11" t="s">
        <v>77</v>
      </c>
      <c r="B49" s="2" t="s">
        <v>78</v>
      </c>
    </row>
    <row r="50" spans="1:2" x14ac:dyDescent="0.2">
      <c r="A50" s="11" t="s">
        <v>79</v>
      </c>
      <c r="B50" s="2" t="s">
        <v>515</v>
      </c>
    </row>
    <row r="51" spans="1:2" x14ac:dyDescent="0.2">
      <c r="A51" s="11" t="s">
        <v>80</v>
      </c>
      <c r="B51" s="2" t="s">
        <v>516</v>
      </c>
    </row>
    <row r="52" spans="1:2" s="8" customFormat="1" ht="25.5" customHeight="1" x14ac:dyDescent="0.2">
      <c r="A52" s="10" t="s">
        <v>81</v>
      </c>
      <c r="B52" s="10" t="s">
        <v>82</v>
      </c>
    </row>
    <row r="53" spans="1:2" x14ac:dyDescent="0.2">
      <c r="A53" s="11" t="s">
        <v>83</v>
      </c>
      <c r="B53" s="2" t="s">
        <v>84</v>
      </c>
    </row>
    <row r="54" spans="1:2" x14ac:dyDescent="0.2">
      <c r="A54" s="11" t="s">
        <v>85</v>
      </c>
      <c r="B54" s="2" t="s">
        <v>86</v>
      </c>
    </row>
    <row r="55" spans="1:2" s="8" customFormat="1" ht="25.5" customHeight="1" x14ac:dyDescent="0.2">
      <c r="A55" s="10" t="s">
        <v>87</v>
      </c>
      <c r="B55" s="10" t="s">
        <v>88</v>
      </c>
    </row>
    <row r="56" spans="1:2" x14ac:dyDescent="0.2">
      <c r="A56" s="11" t="s">
        <v>89</v>
      </c>
      <c r="B56" s="2" t="s">
        <v>90</v>
      </c>
    </row>
    <row r="57" spans="1:2" s="8" customFormat="1" ht="25.5" customHeight="1" x14ac:dyDescent="0.2">
      <c r="A57" s="10" t="s">
        <v>91</v>
      </c>
      <c r="B57" s="10" t="s">
        <v>92</v>
      </c>
    </row>
    <row r="58" spans="1:2" x14ac:dyDescent="0.2">
      <c r="A58" s="11" t="s">
        <v>93</v>
      </c>
      <c r="B58" s="2" t="s">
        <v>46</v>
      </c>
    </row>
    <row r="59" spans="1:2" s="8" customFormat="1" ht="25.5" hidden="1" customHeight="1" x14ac:dyDescent="0.2">
      <c r="A59" s="8" t="s">
        <v>1</v>
      </c>
      <c r="B59" s="8" t="s">
        <v>94</v>
      </c>
    </row>
    <row r="60" spans="1:2" hidden="1" x14ac:dyDescent="0.2">
      <c r="A60" s="11" t="s">
        <v>2</v>
      </c>
      <c r="B60" s="2" t="s">
        <v>95</v>
      </c>
    </row>
    <row r="61" spans="1:2" hidden="1" x14ac:dyDescent="0.2">
      <c r="A61" s="11" t="s">
        <v>3</v>
      </c>
      <c r="B61" s="2" t="s">
        <v>96</v>
      </c>
    </row>
    <row r="62" spans="1:2" hidden="1" x14ac:dyDescent="0.2">
      <c r="A62" s="11" t="s">
        <v>4</v>
      </c>
      <c r="B62" s="2" t="s">
        <v>97</v>
      </c>
    </row>
    <row r="63" spans="1:2" hidden="1" x14ac:dyDescent="0.2">
      <c r="A63" s="11" t="s">
        <v>5</v>
      </c>
      <c r="B63" s="2" t="s">
        <v>98</v>
      </c>
    </row>
    <row r="64" spans="1:2" s="8" customFormat="1" ht="25.5" hidden="1" customHeight="1" x14ac:dyDescent="0.2">
      <c r="A64" s="8" t="s">
        <v>6</v>
      </c>
      <c r="B64" s="8" t="s">
        <v>99</v>
      </c>
    </row>
    <row r="65" spans="1:2" hidden="1" x14ac:dyDescent="0.2">
      <c r="A65" s="11" t="s">
        <v>7</v>
      </c>
      <c r="B65" s="2" t="s">
        <v>100</v>
      </c>
    </row>
    <row r="66" spans="1:2" hidden="1" x14ac:dyDescent="0.2">
      <c r="A66" s="11" t="s">
        <v>8</v>
      </c>
      <c r="B66" s="2" t="s">
        <v>101</v>
      </c>
    </row>
    <row r="67" spans="1:2" hidden="1" x14ac:dyDescent="0.2">
      <c r="A67" s="11" t="s">
        <v>9</v>
      </c>
      <c r="B67" s="2" t="s">
        <v>102</v>
      </c>
    </row>
    <row r="68" spans="1:2" s="8" customFormat="1" ht="25.9" hidden="1" customHeight="1" x14ac:dyDescent="0.2">
      <c r="A68" s="8" t="s">
        <v>10</v>
      </c>
      <c r="B68" s="8" t="s">
        <v>103</v>
      </c>
    </row>
    <row r="69" spans="1:2" hidden="1" x14ac:dyDescent="0.2">
      <c r="A69" s="11" t="s">
        <v>11</v>
      </c>
      <c r="B69" s="2" t="s">
        <v>104</v>
      </c>
    </row>
    <row r="70" spans="1:2" hidden="1" x14ac:dyDescent="0.2">
      <c r="A70" s="11" t="s">
        <v>12</v>
      </c>
      <c r="B70" s="2" t="s">
        <v>105</v>
      </c>
    </row>
    <row r="71" spans="1:2" hidden="1" x14ac:dyDescent="0.2">
      <c r="A71" s="11" t="s">
        <v>13</v>
      </c>
      <c r="B71" s="2" t="s">
        <v>106</v>
      </c>
    </row>
    <row r="72" spans="1:2" hidden="1" x14ac:dyDescent="0.2">
      <c r="A72" s="11" t="s">
        <v>14</v>
      </c>
      <c r="B72" s="2" t="s">
        <v>107</v>
      </c>
    </row>
    <row r="73" spans="1:2" hidden="1" x14ac:dyDescent="0.2">
      <c r="A73" s="11" t="s">
        <v>15</v>
      </c>
      <c r="B73" s="2" t="s">
        <v>108</v>
      </c>
    </row>
    <row r="74" spans="1:2" hidden="1" x14ac:dyDescent="0.2">
      <c r="A74" s="11" t="s">
        <v>16</v>
      </c>
      <c r="B74" s="2" t="s">
        <v>109</v>
      </c>
    </row>
    <row r="75" spans="1:2" hidden="1" x14ac:dyDescent="0.2">
      <c r="A75" s="11" t="s">
        <v>17</v>
      </c>
      <c r="B75" s="2" t="s">
        <v>110</v>
      </c>
    </row>
    <row r="76" spans="1:2" hidden="1" x14ac:dyDescent="0.2">
      <c r="A76" s="11" t="s">
        <v>18</v>
      </c>
      <c r="B76" s="2" t="s">
        <v>111</v>
      </c>
    </row>
    <row r="77" spans="1:2" hidden="1" x14ac:dyDescent="0.2">
      <c r="A77" s="2"/>
    </row>
    <row r="79" spans="1:2" x14ac:dyDescent="0.2">
      <c r="A79" s="10" t="s">
        <v>112</v>
      </c>
    </row>
    <row r="80" spans="1:2" x14ac:dyDescent="0.2">
      <c r="A80" s="11" t="s">
        <v>19</v>
      </c>
      <c r="B80" s="2" t="s">
        <v>113</v>
      </c>
    </row>
    <row r="82" spans="1:16" x14ac:dyDescent="0.2">
      <c r="A82" s="13" t="s">
        <v>114</v>
      </c>
      <c r="B82" s="13"/>
      <c r="C82" s="13"/>
      <c r="D82" s="13"/>
      <c r="E82" s="13"/>
      <c r="G82" s="14"/>
      <c r="H82" s="14"/>
      <c r="I82" s="14"/>
      <c r="L82" s="14"/>
      <c r="M82" s="14"/>
      <c r="N82" s="14"/>
      <c r="O82" s="14"/>
      <c r="P82" s="14"/>
    </row>
    <row r="83" spans="1:16" x14ac:dyDescent="0.2">
      <c r="A83" s="2"/>
      <c r="G83" s="14"/>
      <c r="H83" s="14"/>
      <c r="I83" s="14"/>
      <c r="L83" s="14"/>
      <c r="M83" s="14"/>
      <c r="N83" s="14"/>
      <c r="O83" s="14"/>
      <c r="P83" s="14"/>
    </row>
    <row r="84" spans="1:16" x14ac:dyDescent="0.2">
      <c r="A84" s="8" t="s">
        <v>115</v>
      </c>
      <c r="G84" s="14"/>
      <c r="H84" s="14"/>
      <c r="I84" s="14"/>
      <c r="L84" s="14"/>
      <c r="M84" s="14"/>
      <c r="N84" s="14"/>
      <c r="O84" s="14"/>
      <c r="P84" s="14"/>
    </row>
    <row r="85" spans="1:16" x14ac:dyDescent="0.2">
      <c r="A85" s="11" t="s">
        <v>116</v>
      </c>
      <c r="B85" s="7" t="s">
        <v>117</v>
      </c>
      <c r="G85" s="14"/>
      <c r="H85" s="14"/>
      <c r="I85" s="14"/>
      <c r="L85" s="14"/>
      <c r="M85" s="14"/>
      <c r="N85" s="14"/>
      <c r="O85" s="14"/>
      <c r="P85" s="14"/>
    </row>
    <row r="86" spans="1:16" x14ac:dyDescent="0.2">
      <c r="A86" s="2"/>
      <c r="G86" s="14"/>
      <c r="H86" s="14"/>
      <c r="I86" s="14"/>
      <c r="L86" s="14"/>
      <c r="M86" s="14"/>
      <c r="N86" s="14"/>
      <c r="O86" s="14"/>
      <c r="P86" s="14"/>
    </row>
    <row r="87" spans="1:16" x14ac:dyDescent="0.2">
      <c r="A87" s="8" t="s">
        <v>118</v>
      </c>
      <c r="G87" s="14"/>
      <c r="H87" s="14"/>
      <c r="I87" s="14"/>
      <c r="L87" s="14"/>
      <c r="M87" s="14"/>
      <c r="N87" s="14"/>
      <c r="O87" s="14"/>
      <c r="P87" s="14"/>
    </row>
    <row r="88" spans="1:16" x14ac:dyDescent="0.2">
      <c r="A88" s="11" t="s">
        <v>119</v>
      </c>
      <c r="B88" s="2" t="s">
        <v>120</v>
      </c>
      <c r="G88" s="14"/>
      <c r="H88" s="14"/>
      <c r="I88" s="14"/>
      <c r="L88" s="14"/>
      <c r="M88" s="14"/>
      <c r="N88" s="14"/>
      <c r="O88" s="14"/>
      <c r="P88" s="14"/>
    </row>
    <row r="89" spans="1:16" x14ac:dyDescent="0.2">
      <c r="A89" s="11"/>
      <c r="G89" s="14"/>
      <c r="H89" s="14"/>
      <c r="I89" s="14"/>
      <c r="L89" s="14"/>
      <c r="M89" s="14"/>
      <c r="N89" s="14"/>
      <c r="O89" s="14"/>
      <c r="P89" s="14"/>
    </row>
    <row r="90" spans="1:16" x14ac:dyDescent="0.2">
      <c r="A90" s="8"/>
      <c r="G90" s="14"/>
      <c r="H90" s="14"/>
      <c r="I90" s="14"/>
      <c r="L90" s="14"/>
      <c r="M90" s="14"/>
      <c r="N90" s="14"/>
      <c r="O90" s="14"/>
      <c r="P90" s="14"/>
    </row>
  </sheetData>
  <mergeCells count="2">
    <mergeCell ref="A1:B1"/>
    <mergeCell ref="A6:B6"/>
  </mergeCells>
  <hyperlinks>
    <hyperlink ref="A9" r:id="rId1" xr:uid="{4F4752DD-A8FC-45CB-AF42-0F4D2211DD6D}"/>
    <hyperlink ref="A60" location="Fig8_1" display="Figure 8.1" xr:uid="{200B9D4D-DF89-4E52-8333-FF2D425E7C57}"/>
    <hyperlink ref="A61" location="Fig8_2" display="Figure 8.2" xr:uid="{6E26747D-EE78-495A-ADFD-691F2A61EBA7}"/>
    <hyperlink ref="A62" location="Fig8_3" display="Figure 8.3" xr:uid="{FC43BE7F-8B81-4436-A50D-E50E2E32CD55}"/>
    <hyperlink ref="A63" location="Fig8_4" display="Figure 8.4" xr:uid="{AF411746-330A-4BEF-93A7-BFDDFFA1E9A9}"/>
    <hyperlink ref="A65" location="Fig9_1" display="Figure 9.1" xr:uid="{3066BB2E-08D2-487B-9819-73231143E71B}"/>
    <hyperlink ref="A66" location="Fig9_2" display="Figure 9.2" xr:uid="{093DE57C-D467-4D7F-9952-6E7BAE40B784}"/>
    <hyperlink ref="A67" location="Fig9_3" display="Figure 9.3" xr:uid="{911D445D-B2F6-4051-8C69-D8E69BBFDD05}"/>
    <hyperlink ref="A69" location="Fig10_1" display="Figure 10.1" xr:uid="{87AE3154-EF77-40F9-B95B-7EFE02830DE4}"/>
    <hyperlink ref="A70" location="Fig10_2" display="Figure 10.2" xr:uid="{99CC6D0F-874E-46E5-8DB8-0CB0143F611A}"/>
    <hyperlink ref="A71" location="Fig10_3" display="Figure 10.3" xr:uid="{F81DC6B1-4EC5-4339-92AE-CBA683E1028B}"/>
    <hyperlink ref="A72" location="Fig10_4" display="Figure 10.4" xr:uid="{1092317A-329D-464F-9572-62E489FFC805}"/>
    <hyperlink ref="A73" location="Fig10_5" display="Figure 10.5" xr:uid="{8CD7710B-253F-4EE9-B6CA-D6C06C3C8C22}"/>
    <hyperlink ref="A74" location="Fig10_6" display="Figure 10.6" xr:uid="{37AF1518-1A91-4973-8151-B0986145C2E3}"/>
    <hyperlink ref="A75" location="Fig10_7" display="Figure 10.7" xr:uid="{001887D4-4FCE-49BB-9EC4-110AD100846C}"/>
    <hyperlink ref="A76" location="Fig10_8" display="Figure 10.8" xr:uid="{F6235F41-619C-4C0D-B13F-A0E294602D44}"/>
    <hyperlink ref="A80" location="FigA1" display="Figure A1" xr:uid="{19BA014A-FB8C-4BAB-935E-CC493513D662}"/>
    <hyperlink ref="A21" location="Table1" display="Table1" xr:uid="{6E631AFF-3137-4A36-8334-5E39053107EA}"/>
    <hyperlink ref="A22:A28" location="Table1" display="Table 1" xr:uid="{E7C0B169-AAD3-4F5B-A198-5091F9173D9D}"/>
    <hyperlink ref="A37" location="Fig2_2" display="Fig2_2" xr:uid="{CCB6FDBD-0D3A-41E6-AD12-87E0D36DADDC}"/>
    <hyperlink ref="A38" location="Fig2_3" display="Fig2_3" xr:uid="{82936C0F-F066-4523-BCC0-B06CF5D20E1E}"/>
    <hyperlink ref="A39" location="Fig2_4" display="Fig2_4" xr:uid="{E84FA086-F71E-47A9-A8AF-192B069F3F7F}"/>
    <hyperlink ref="A40" location="Fig2_5" display="Fig2_5" xr:uid="{24FC24D1-7AF0-43A2-A11C-7F36A79BE080}"/>
    <hyperlink ref="A41" location="Fig2_6" display="Fig2_6" xr:uid="{6D2FA013-5425-4E62-BACB-CEA7FA8A1124}"/>
    <hyperlink ref="A42" location="Fig2_7" display="Fig2_7" xr:uid="{5384487F-9FB4-4027-8C7A-619F59EB1AD5}"/>
    <hyperlink ref="A44" location="Fig3_1" display="Fig3_1" xr:uid="{62C3B5A2-9298-4F23-B0CE-74BB679BB2A5}"/>
    <hyperlink ref="A45" location="Fig3_2" display="Fig3_2" xr:uid="{E9063459-5D07-4ED2-9418-8E55E6EEFC24}"/>
    <hyperlink ref="A46" location="Fig3_3" display="Fig3_3" xr:uid="{0684CB22-AAA7-4BA5-B9A8-C7B59A59D3A0}"/>
    <hyperlink ref="A48" location="Fig4_1" display="Fig4_1" xr:uid="{07092588-651B-49C4-BE69-1317DB4C8C58}"/>
    <hyperlink ref="A49" location="Fig4_2" display="Fig4_2" xr:uid="{A2AE0A89-CB9C-4250-9860-4058B125E75C}"/>
    <hyperlink ref="A50" location="Fig4_3" display="Fig4_3" xr:uid="{4DC172FC-F148-4A86-9457-782E539BB06A}"/>
    <hyperlink ref="A58" location="Fig7_1" display="Fig7_1" xr:uid="{529F0ED4-E2A4-44DA-926F-6088F21BB93A}"/>
    <hyperlink ref="A56" location="Fig6_1" display="Fig6_1" xr:uid="{2861BE69-C817-477A-8192-42A9FEEFB44E}"/>
    <hyperlink ref="A54" location="Fig5_2" display="Fig5_2" xr:uid="{7EB46EE8-77D7-4967-919A-E723B4F10C0E}"/>
    <hyperlink ref="A53" location="Fig5_1" display="Fig5_1" xr:uid="{8E1834AB-506F-49C3-94AA-0827A8AEF85F}"/>
    <hyperlink ref="A51" location="Fig4_4" display="Fig4_4" xr:uid="{377CE9E4-56C8-4D31-9AD4-7327D7FEDB49}"/>
    <hyperlink ref="A22" location="Table2" display="Table2" xr:uid="{0FD9242B-9470-4A48-A649-ADF52D521E2F}"/>
    <hyperlink ref="A23" location="Table3" display="Table3" xr:uid="{1BA76518-4D77-445A-90FF-63F87E883D64}"/>
    <hyperlink ref="A24" location="Table4" display="Table4" xr:uid="{E21B16AF-DFA7-4F68-8F8D-696165F7F5A8}"/>
    <hyperlink ref="A25" location="Table5" display="Table5" xr:uid="{682F70F4-FD1B-4CCC-AB29-DA86346A8BE4}"/>
    <hyperlink ref="A26" location="Table6" display="Table6" xr:uid="{24E0A0FF-84B0-4F91-9A25-A69BFBEC3AAF}"/>
    <hyperlink ref="A27" location="Table6a" display="Table6a" xr:uid="{C9955027-488F-423F-9764-0F7D51F52A0C}"/>
    <hyperlink ref="A28" location="Table7" display="Table7" xr:uid="{45F30427-7E0F-487D-B1CB-E091DDF1ABD9}"/>
    <hyperlink ref="A85" location="TableA1FormulasHeader" display="TableA1FormulasHeader" xr:uid="{50197446-EA7C-4DFE-9E33-DD171460EE79}"/>
    <hyperlink ref="A88" location="TableA2FormulasHeader" display="TableA2FormulasHeader" xr:uid="{AB18DCA4-0BE6-4078-83B1-781B12CDD35D}"/>
    <hyperlink ref="A36" location="fig2_1" display="fig2_1" xr:uid="{F2EBF464-6BE1-4E7A-AC30-3D2B14D11C81}"/>
    <hyperlink ref="A33" location="Fig1_1" display="Fig1_1" xr:uid="{72DC1505-19F4-478E-9E61-6CF59B57D293}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47ECE-E0F2-4670-B5F1-EDDD0F5AA900}">
  <sheetPr codeName="Sheet24"/>
  <dimension ref="A1:E48"/>
  <sheetViews>
    <sheetView showGridLines="0" zoomScaleNormal="100" workbookViewId="0">
      <pane ySplit="4" topLeftCell="A5" activePane="bottomLeft" state="frozen"/>
      <selection pane="bottomLeft" sqref="A1:B1"/>
    </sheetView>
  </sheetViews>
  <sheetFormatPr defaultColWidth="0" defaultRowHeight="15" x14ac:dyDescent="0.25"/>
  <cols>
    <col min="1" max="1" width="2.7109375" customWidth="1"/>
    <col min="2" max="2" width="20.7109375" customWidth="1"/>
    <col min="3" max="3" width="25.28515625" customWidth="1"/>
    <col min="4" max="5" width="8.85546875" customWidth="1"/>
    <col min="6" max="16384" width="8.85546875" hidden="1"/>
  </cols>
  <sheetData>
    <row r="1" spans="1:5" s="2" customFormat="1" x14ac:dyDescent="0.2">
      <c r="A1" s="233" t="s">
        <v>132</v>
      </c>
      <c r="B1" s="233"/>
      <c r="C1" s="71"/>
    </row>
    <row r="2" spans="1:5" s="2" customFormat="1" ht="30" customHeight="1" x14ac:dyDescent="0.2">
      <c r="A2" s="243" t="s">
        <v>419</v>
      </c>
      <c r="B2" s="243"/>
      <c r="C2" s="243"/>
      <c r="D2" s="8"/>
      <c r="E2" s="8"/>
    </row>
    <row r="3" spans="1:5" s="2" customFormat="1" ht="3.6" customHeight="1" x14ac:dyDescent="0.2">
      <c r="C3" s="71"/>
    </row>
    <row r="4" spans="1:5" s="2" customFormat="1" ht="32.450000000000003" customHeight="1" x14ac:dyDescent="0.35">
      <c r="A4" s="245"/>
      <c r="B4" s="245"/>
      <c r="C4" s="146" t="s">
        <v>234</v>
      </c>
    </row>
    <row r="5" spans="1:5" s="2" customFormat="1" ht="12.75" x14ac:dyDescent="0.2">
      <c r="A5" s="8" t="s">
        <v>279</v>
      </c>
      <c r="B5" s="8"/>
      <c r="C5" s="71"/>
    </row>
    <row r="6" spans="1:5" s="2" customFormat="1" ht="12.75" x14ac:dyDescent="0.2">
      <c r="A6" s="55"/>
      <c r="B6" s="2" t="s">
        <v>122</v>
      </c>
      <c r="C6" s="71">
        <v>220.2</v>
      </c>
    </row>
    <row r="7" spans="1:5" s="2" customFormat="1" ht="12.75" x14ac:dyDescent="0.2">
      <c r="A7" s="55"/>
      <c r="B7" s="54" t="s">
        <v>280</v>
      </c>
      <c r="C7" s="71">
        <v>233.5</v>
      </c>
    </row>
    <row r="8" spans="1:5" s="2" customFormat="1" ht="26.45" customHeight="1" x14ac:dyDescent="0.2">
      <c r="A8" s="8" t="s">
        <v>281</v>
      </c>
      <c r="B8" s="8"/>
      <c r="C8" s="71"/>
    </row>
    <row r="9" spans="1:5" s="2" customFormat="1" ht="12.75" x14ac:dyDescent="0.2">
      <c r="B9" s="53" t="s">
        <v>282</v>
      </c>
      <c r="C9" s="71">
        <v>39</v>
      </c>
    </row>
    <row r="10" spans="1:5" s="2" customFormat="1" ht="12.75" x14ac:dyDescent="0.2">
      <c r="B10" s="53" t="s">
        <v>283</v>
      </c>
      <c r="C10" s="71">
        <v>62.8</v>
      </c>
    </row>
    <row r="11" spans="1:5" s="2" customFormat="1" ht="12.75" x14ac:dyDescent="0.2">
      <c r="B11" s="53" t="s">
        <v>284</v>
      </c>
      <c r="C11" s="71">
        <v>65.8</v>
      </c>
    </row>
    <row r="12" spans="1:5" s="2" customFormat="1" ht="12.75" x14ac:dyDescent="0.2">
      <c r="B12" s="53" t="s">
        <v>285</v>
      </c>
      <c r="C12" s="71">
        <v>52.6</v>
      </c>
    </row>
    <row r="13" spans="1:5" s="2" customFormat="1" ht="26.45" customHeight="1" x14ac:dyDescent="0.2">
      <c r="B13" s="53" t="s">
        <v>286</v>
      </c>
      <c r="C13" s="71">
        <v>47.9</v>
      </c>
    </row>
    <row r="14" spans="1:5" s="2" customFormat="1" ht="12.75" x14ac:dyDescent="0.2">
      <c r="B14" s="53" t="s">
        <v>287</v>
      </c>
      <c r="C14" s="71">
        <v>60.5</v>
      </c>
    </row>
    <row r="15" spans="1:5" s="2" customFormat="1" ht="12.75" x14ac:dyDescent="0.2">
      <c r="B15" s="53" t="s">
        <v>411</v>
      </c>
      <c r="C15" s="71">
        <v>72.400000000000006</v>
      </c>
    </row>
    <row r="16" spans="1:5" s="2" customFormat="1" ht="12.75" x14ac:dyDescent="0.2">
      <c r="B16" s="53" t="s">
        <v>412</v>
      </c>
      <c r="C16" s="71">
        <v>52.7</v>
      </c>
    </row>
    <row r="17" spans="1:3" s="2" customFormat="1" ht="26.45" customHeight="1" x14ac:dyDescent="0.2">
      <c r="A17" s="8" t="s">
        <v>290</v>
      </c>
      <c r="C17" s="71"/>
    </row>
    <row r="18" spans="1:3" s="2" customFormat="1" ht="12.75" x14ac:dyDescent="0.2">
      <c r="B18" s="53" t="s">
        <v>291</v>
      </c>
      <c r="C18" s="71">
        <v>6.2</v>
      </c>
    </row>
    <row r="19" spans="1:3" s="2" customFormat="1" ht="12.75" x14ac:dyDescent="0.2">
      <c r="B19" s="53" t="s">
        <v>238</v>
      </c>
      <c r="C19" s="71">
        <v>17.3</v>
      </c>
    </row>
    <row r="20" spans="1:3" s="2" customFormat="1" ht="12.75" x14ac:dyDescent="0.2">
      <c r="B20" s="53" t="s">
        <v>292</v>
      </c>
      <c r="C20" s="71">
        <v>15.5</v>
      </c>
    </row>
    <row r="21" spans="1:3" s="2" customFormat="1" ht="12.75" x14ac:dyDescent="0.2">
      <c r="B21" s="53" t="s">
        <v>293</v>
      </c>
      <c r="C21" s="71">
        <v>20.6</v>
      </c>
    </row>
    <row r="22" spans="1:3" s="2" customFormat="1" ht="12.75" x14ac:dyDescent="0.2">
      <c r="B22" s="53" t="s">
        <v>294</v>
      </c>
      <c r="C22" s="71">
        <v>23.6</v>
      </c>
    </row>
    <row r="23" spans="1:3" s="2" customFormat="1" ht="12.75" x14ac:dyDescent="0.2">
      <c r="B23" s="53" t="s">
        <v>295</v>
      </c>
      <c r="C23" s="71">
        <v>18.600000000000001</v>
      </c>
    </row>
    <row r="24" spans="1:3" s="2" customFormat="1" ht="12.75" x14ac:dyDescent="0.2">
      <c r="B24" s="53" t="s">
        <v>296</v>
      </c>
      <c r="C24" s="71">
        <v>21.7</v>
      </c>
    </row>
    <row r="25" spans="1:3" s="2" customFormat="1" ht="12.75" x14ac:dyDescent="0.2">
      <c r="B25" s="53" t="s">
        <v>297</v>
      </c>
      <c r="C25" s="71">
        <v>22.1</v>
      </c>
    </row>
    <row r="26" spans="1:3" s="2" customFormat="1" ht="12.75" x14ac:dyDescent="0.2">
      <c r="B26" s="53" t="s">
        <v>298</v>
      </c>
      <c r="C26" s="71">
        <v>22.1</v>
      </c>
    </row>
    <row r="27" spans="1:3" s="2" customFormat="1" ht="12.75" x14ac:dyDescent="0.2">
      <c r="B27" s="53" t="s">
        <v>299</v>
      </c>
      <c r="C27" s="71">
        <v>20.6</v>
      </c>
    </row>
    <row r="28" spans="1:3" s="2" customFormat="1" ht="12.75" x14ac:dyDescent="0.2">
      <c r="B28" s="53" t="s">
        <v>300</v>
      </c>
      <c r="C28" s="71">
        <v>14.5</v>
      </c>
    </row>
    <row r="29" spans="1:3" s="2" customFormat="1" ht="12.75" x14ac:dyDescent="0.2">
      <c r="B29" s="53" t="s">
        <v>301</v>
      </c>
      <c r="C29" s="71">
        <v>17.5</v>
      </c>
    </row>
    <row r="30" spans="1:3" s="2" customFormat="1" ht="26.45" customHeight="1" x14ac:dyDescent="0.2">
      <c r="B30" s="53" t="s">
        <v>302</v>
      </c>
      <c r="C30" s="71">
        <v>17</v>
      </c>
    </row>
    <row r="31" spans="1:3" s="2" customFormat="1" ht="12.75" x14ac:dyDescent="0.2">
      <c r="B31" s="53" t="s">
        <v>250</v>
      </c>
      <c r="C31" s="71">
        <v>16</v>
      </c>
    </row>
    <row r="32" spans="1:3" s="2" customFormat="1" ht="12.75" x14ac:dyDescent="0.2">
      <c r="B32" s="53" t="s">
        <v>303</v>
      </c>
      <c r="C32" s="71">
        <v>14.9</v>
      </c>
    </row>
    <row r="33" spans="1:5" s="2" customFormat="1" ht="12.75" x14ac:dyDescent="0.2">
      <c r="B33" s="53" t="s">
        <v>304</v>
      </c>
      <c r="C33" s="71">
        <v>20.100000000000001</v>
      </c>
    </row>
    <row r="34" spans="1:5" s="2" customFormat="1" ht="12.75" x14ac:dyDescent="0.2">
      <c r="B34" s="53" t="s">
        <v>305</v>
      </c>
      <c r="C34" s="71">
        <v>21.5</v>
      </c>
    </row>
    <row r="35" spans="1:5" s="2" customFormat="1" ht="12.75" x14ac:dyDescent="0.2">
      <c r="B35" s="53" t="s">
        <v>306</v>
      </c>
      <c r="C35" s="71">
        <v>18.899999999999999</v>
      </c>
    </row>
    <row r="36" spans="1:5" s="2" customFormat="1" ht="12.75" x14ac:dyDescent="0.2">
      <c r="B36" s="53" t="s">
        <v>307</v>
      </c>
      <c r="C36" s="71">
        <v>23.8</v>
      </c>
    </row>
    <row r="37" spans="1:5" s="2" customFormat="1" ht="12.75" x14ac:dyDescent="0.2">
      <c r="B37" s="53" t="s">
        <v>308</v>
      </c>
      <c r="C37" s="71">
        <v>18</v>
      </c>
    </row>
    <row r="38" spans="1:5" s="2" customFormat="1" ht="12.75" x14ac:dyDescent="0.2">
      <c r="B38" s="53" t="s">
        <v>413</v>
      </c>
      <c r="C38" s="71">
        <v>30.6</v>
      </c>
    </row>
    <row r="39" spans="1:5" s="2" customFormat="1" ht="12.75" x14ac:dyDescent="0.2">
      <c r="B39" s="53" t="s">
        <v>414</v>
      </c>
      <c r="C39" s="71">
        <v>15.1</v>
      </c>
    </row>
    <row r="40" spans="1:5" s="2" customFormat="1" ht="12.75" x14ac:dyDescent="0.2">
      <c r="B40" s="53" t="s">
        <v>415</v>
      </c>
      <c r="C40" s="71">
        <v>19.399999999999999</v>
      </c>
    </row>
    <row r="41" spans="1:5" s="2" customFormat="1" ht="12.75" x14ac:dyDescent="0.2">
      <c r="B41" s="53" t="s">
        <v>416</v>
      </c>
      <c r="C41" s="71">
        <v>18.2</v>
      </c>
    </row>
    <row r="42" spans="1:5" s="2" customFormat="1" ht="2.65" customHeight="1" x14ac:dyDescent="0.2">
      <c r="A42" s="66"/>
      <c r="B42" s="147"/>
      <c r="C42" s="148"/>
    </row>
    <row r="43" spans="1:5" s="2" customFormat="1" ht="12.75" x14ac:dyDescent="0.2">
      <c r="C43" s="71"/>
    </row>
    <row r="44" spans="1:5" s="2" customFormat="1" ht="46.5" customHeight="1" x14ac:dyDescent="0.2">
      <c r="A44" s="76">
        <v>1</v>
      </c>
      <c r="B44" s="242" t="s">
        <v>420</v>
      </c>
      <c r="C44" s="242"/>
    </row>
    <row r="45" spans="1:5" s="2" customFormat="1" ht="12.75" x14ac:dyDescent="0.2">
      <c r="A45" s="77"/>
      <c r="B45" s="242"/>
      <c r="C45" s="242"/>
      <c r="D45" s="149"/>
      <c r="E45" s="149"/>
    </row>
    <row r="46" spans="1:5" s="2" customFormat="1" ht="12.75" x14ac:dyDescent="0.2">
      <c r="C46" s="71"/>
    </row>
    <row r="47" spans="1:5" s="2" customFormat="1" ht="12.75" x14ac:dyDescent="0.2">
      <c r="C47" s="71"/>
    </row>
    <row r="48" spans="1:5" s="2" customFormat="1" ht="12.75" x14ac:dyDescent="0.2">
      <c r="C48" s="71"/>
    </row>
  </sheetData>
  <mergeCells count="5">
    <mergeCell ref="A1:B1"/>
    <mergeCell ref="A2:C2"/>
    <mergeCell ref="A4:B4"/>
    <mergeCell ref="B44:C44"/>
    <mergeCell ref="B45:C45"/>
  </mergeCells>
  <hyperlinks>
    <hyperlink ref="A1:B1" location="ContentsHead" display="ContentsHead" xr:uid="{6E86B74B-3842-4022-87D0-66939B1DDB1F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FA2B2-3D45-4349-B376-F9A808A8000E}">
  <sheetPr codeName="Sheet26">
    <tabColor theme="8" tint="0.79998168889431442"/>
  </sheetPr>
  <dimension ref="A1:AJ104"/>
  <sheetViews>
    <sheetView showGridLines="0" workbookViewId="0">
      <selection sqref="A1:C1"/>
    </sheetView>
  </sheetViews>
  <sheetFormatPr defaultColWidth="0" defaultRowHeight="12.75" x14ac:dyDescent="0.2"/>
  <cols>
    <col min="1" max="1" width="2.7109375" style="15" customWidth="1"/>
    <col min="2" max="2" width="2.140625" style="15" customWidth="1"/>
    <col min="3" max="3" width="21.140625" style="15" customWidth="1"/>
    <col min="4" max="4" width="13" style="15" customWidth="1"/>
    <col min="5" max="5" width="15.28515625" style="15" customWidth="1"/>
    <col min="6" max="6" width="9" style="15" customWidth="1"/>
    <col min="7" max="7" width="15.28515625" style="15" bestFit="1" customWidth="1"/>
    <col min="8" max="8" width="8.85546875" style="15" customWidth="1"/>
    <col min="9" max="36" width="0" style="15" hidden="1" customWidth="1"/>
    <col min="37" max="16384" width="8.85546875" style="15" hidden="1"/>
  </cols>
  <sheetData>
    <row r="1" spans="1:7" x14ac:dyDescent="0.2">
      <c r="A1" s="250" t="s">
        <v>132</v>
      </c>
      <c r="B1" s="250"/>
      <c r="C1" s="250"/>
    </row>
    <row r="2" spans="1:7" ht="29.25" customHeight="1" x14ac:dyDescent="0.2">
      <c r="A2" s="251" t="s">
        <v>506</v>
      </c>
      <c r="B2" s="251"/>
      <c r="C2" s="251"/>
      <c r="D2" s="251"/>
      <c r="E2" s="251"/>
      <c r="F2" s="251"/>
      <c r="G2" s="251"/>
    </row>
    <row r="3" spans="1:7" ht="15.75" customHeight="1" x14ac:dyDescent="0.35">
      <c r="A3" s="179"/>
      <c r="B3" s="179"/>
      <c r="C3" s="179"/>
    </row>
    <row r="4" spans="1:7" ht="64.5" customHeight="1" x14ac:dyDescent="0.35">
      <c r="A4" s="235" t="s">
        <v>507</v>
      </c>
      <c r="B4" s="235"/>
      <c r="C4" s="235"/>
      <c r="D4" s="38" t="s">
        <v>348</v>
      </c>
      <c r="E4" s="38" t="s">
        <v>508</v>
      </c>
      <c r="F4" s="38" t="s">
        <v>349</v>
      </c>
      <c r="G4" s="38" t="s">
        <v>508</v>
      </c>
    </row>
    <row r="5" spans="1:7" ht="25.5" customHeight="1" x14ac:dyDescent="0.35">
      <c r="A5" s="119" t="s">
        <v>289</v>
      </c>
      <c r="B5" s="54"/>
      <c r="C5" s="54"/>
      <c r="D5" s="41"/>
      <c r="E5" s="41"/>
      <c r="F5" s="41"/>
      <c r="G5" s="41"/>
    </row>
    <row r="6" spans="1:7" ht="12.75" customHeight="1" x14ac:dyDescent="0.2">
      <c r="A6" s="54"/>
      <c r="B6" s="54" t="s">
        <v>268</v>
      </c>
      <c r="C6" s="54"/>
      <c r="D6" s="79">
        <v>11810</v>
      </c>
      <c r="E6" s="212">
        <v>5.6218058E-3</v>
      </c>
      <c r="F6" s="87">
        <v>38.4</v>
      </c>
      <c r="G6" s="212">
        <v>0.16213633390000001</v>
      </c>
    </row>
    <row r="7" spans="1:7" ht="25.5" customHeight="1" x14ac:dyDescent="0.2">
      <c r="A7" s="54"/>
      <c r="B7" s="54"/>
      <c r="C7" s="214" t="s">
        <v>509</v>
      </c>
      <c r="D7" s="215">
        <v>3340</v>
      </c>
      <c r="E7" s="216">
        <v>9.0196078400000004E-2</v>
      </c>
      <c r="F7" s="217">
        <v>15.6</v>
      </c>
      <c r="G7" s="216">
        <v>0.13339495800000001</v>
      </c>
    </row>
    <row r="8" spans="1:7" ht="12.75" customHeight="1" x14ac:dyDescent="0.2">
      <c r="A8" s="54"/>
      <c r="B8" s="54" t="s">
        <v>422</v>
      </c>
      <c r="C8" s="54"/>
      <c r="D8" s="79">
        <v>1470</v>
      </c>
      <c r="E8" s="212">
        <v>1.23796424E-2</v>
      </c>
      <c r="F8" s="87">
        <v>16</v>
      </c>
      <c r="G8" s="212">
        <v>-0.18343525769999999</v>
      </c>
    </row>
    <row r="9" spans="1:7" ht="12.75" customHeight="1" x14ac:dyDescent="0.2">
      <c r="A9" s="54"/>
      <c r="B9" s="119" t="s">
        <v>461</v>
      </c>
      <c r="C9" s="54"/>
      <c r="D9" s="81">
        <v>13280</v>
      </c>
      <c r="E9" s="218">
        <v>6.3665301999999997E-3</v>
      </c>
      <c r="F9" s="83">
        <v>54.4</v>
      </c>
      <c r="G9" s="218">
        <v>3.3447411900000001E-2</v>
      </c>
    </row>
    <row r="10" spans="1:7" ht="25.5" customHeight="1" x14ac:dyDescent="0.2">
      <c r="A10" s="119" t="s">
        <v>280</v>
      </c>
      <c r="B10" s="54"/>
      <c r="C10" s="54"/>
      <c r="D10" s="81"/>
      <c r="E10" s="218"/>
      <c r="F10" s="83"/>
      <c r="G10" s="218"/>
    </row>
    <row r="11" spans="1:7" ht="12.75" customHeight="1" x14ac:dyDescent="0.2">
      <c r="A11" s="54"/>
      <c r="B11" s="219" t="s">
        <v>268</v>
      </c>
      <c r="C11" s="54"/>
      <c r="D11" s="79">
        <v>55130</v>
      </c>
      <c r="E11" s="212">
        <v>-7.7935167999999997E-3</v>
      </c>
      <c r="F11" s="15">
        <v>166.7</v>
      </c>
      <c r="G11" s="212">
        <v>7.1885266599999997E-2</v>
      </c>
    </row>
    <row r="12" spans="1:7" ht="25.5" customHeight="1" x14ac:dyDescent="0.2">
      <c r="A12" s="54"/>
      <c r="B12" s="54"/>
      <c r="C12" s="214" t="s">
        <v>509</v>
      </c>
      <c r="D12" s="215">
        <v>13680</v>
      </c>
      <c r="E12" s="216">
        <v>5.3182482900000001E-2</v>
      </c>
      <c r="F12" s="220">
        <v>64.599999999999994</v>
      </c>
      <c r="G12" s="216">
        <v>7.5151031199999996E-2</v>
      </c>
    </row>
    <row r="13" spans="1:7" ht="12.75" customHeight="1" x14ac:dyDescent="0.2">
      <c r="A13" s="54"/>
      <c r="B13" s="54" t="s">
        <v>422</v>
      </c>
      <c r="C13" s="54"/>
      <c r="D13" s="79">
        <v>6060</v>
      </c>
      <c r="E13" s="212">
        <v>9.8333333000000002E-3</v>
      </c>
      <c r="F13" s="15">
        <v>67.2</v>
      </c>
      <c r="G13" s="212">
        <v>-6.7986065600000006E-2</v>
      </c>
    </row>
    <row r="14" spans="1:7" ht="12.75" customHeight="1" x14ac:dyDescent="0.2">
      <c r="A14" s="54"/>
      <c r="B14" s="119" t="s">
        <v>461</v>
      </c>
      <c r="C14" s="119"/>
      <c r="D14" s="81">
        <v>61190</v>
      </c>
      <c r="E14" s="218">
        <v>-6.0754722999999998E-3</v>
      </c>
      <c r="F14" s="18">
        <v>233.9</v>
      </c>
      <c r="G14" s="218">
        <v>2.7574417699999999E-2</v>
      </c>
    </row>
    <row r="15" spans="1:7" ht="38.25" customHeight="1" x14ac:dyDescent="0.2">
      <c r="A15" s="252" t="s">
        <v>313</v>
      </c>
      <c r="B15" s="252"/>
      <c r="C15" s="252"/>
      <c r="D15" s="252"/>
      <c r="E15" s="252"/>
      <c r="F15" s="221"/>
      <c r="G15" s="218"/>
    </row>
    <row r="16" spans="1:7" ht="12.75" customHeight="1" x14ac:dyDescent="0.2">
      <c r="A16" s="54"/>
      <c r="B16" s="54" t="s">
        <v>280</v>
      </c>
      <c r="C16" s="119"/>
      <c r="D16" s="81" t="s">
        <v>262</v>
      </c>
      <c r="E16" s="218" t="s">
        <v>262</v>
      </c>
      <c r="F16" s="18">
        <v>31</v>
      </c>
      <c r="G16" s="218" t="s">
        <v>121</v>
      </c>
    </row>
    <row r="17" spans="1:7" ht="25.5" customHeight="1" x14ac:dyDescent="0.2">
      <c r="A17" s="119" t="s">
        <v>510</v>
      </c>
      <c r="B17" s="54"/>
      <c r="C17" s="119"/>
      <c r="D17" s="81"/>
      <c r="E17" s="218"/>
      <c r="F17" s="18"/>
      <c r="G17" s="218"/>
    </row>
    <row r="18" spans="1:7" ht="12.75" customHeight="1" x14ac:dyDescent="0.2">
      <c r="A18" s="54"/>
      <c r="B18" s="54" t="s">
        <v>280</v>
      </c>
      <c r="C18" s="119"/>
      <c r="D18" s="81" t="s">
        <v>262</v>
      </c>
      <c r="E18" s="218" t="s">
        <v>262</v>
      </c>
      <c r="F18" s="18">
        <v>264</v>
      </c>
      <c r="G18" s="218" t="s">
        <v>121</v>
      </c>
    </row>
    <row r="19" spans="1:7" ht="2.65" customHeight="1" x14ac:dyDescent="0.2">
      <c r="A19" s="154"/>
      <c r="B19" s="155"/>
      <c r="C19" s="155"/>
      <c r="D19" s="156"/>
      <c r="E19" s="157"/>
      <c r="F19" s="156"/>
      <c r="G19" s="156"/>
    </row>
    <row r="20" spans="1:7" ht="38.25" customHeight="1" x14ac:dyDescent="0.2">
      <c r="A20" s="159">
        <v>1</v>
      </c>
      <c r="B20" s="253" t="s">
        <v>511</v>
      </c>
      <c r="C20" s="253"/>
      <c r="D20" s="253"/>
      <c r="E20" s="253"/>
      <c r="F20" s="253"/>
      <c r="G20" s="253"/>
    </row>
    <row r="21" spans="1:7" ht="25.5" customHeight="1" x14ac:dyDescent="0.2">
      <c r="A21" s="159">
        <v>2</v>
      </c>
      <c r="B21" s="224" t="s">
        <v>318</v>
      </c>
      <c r="C21" s="224"/>
      <c r="D21" s="224"/>
      <c r="E21" s="224"/>
      <c r="F21" s="224"/>
      <c r="G21" s="224"/>
    </row>
    <row r="22" spans="1:7" ht="12.75" customHeight="1" x14ac:dyDescent="0.2">
      <c r="A22" s="158">
        <v>3</v>
      </c>
      <c r="B22" s="15" t="s">
        <v>319</v>
      </c>
    </row>
    <row r="23" spans="1:7" x14ac:dyDescent="0.2">
      <c r="A23" s="15" t="s">
        <v>130</v>
      </c>
      <c r="B23" s="248" t="s">
        <v>426</v>
      </c>
      <c r="C23" s="248"/>
      <c r="D23" s="248"/>
      <c r="E23" s="248"/>
      <c r="F23" s="248"/>
      <c r="G23" s="248"/>
    </row>
    <row r="24" spans="1:7" ht="13.15" customHeight="1" x14ac:dyDescent="0.2">
      <c r="A24" s="15" t="s">
        <v>262</v>
      </c>
      <c r="B24" s="248" t="s">
        <v>323</v>
      </c>
      <c r="C24" s="248"/>
      <c r="D24" s="248"/>
      <c r="E24" s="248"/>
      <c r="F24" s="248"/>
      <c r="G24" s="248"/>
    </row>
    <row r="25" spans="1:7" x14ac:dyDescent="0.2">
      <c r="A25" s="15" t="s">
        <v>121</v>
      </c>
      <c r="B25" s="249" t="s">
        <v>512</v>
      </c>
      <c r="C25" s="249"/>
      <c r="D25" s="249"/>
      <c r="E25" s="249"/>
      <c r="F25" s="249"/>
      <c r="G25" s="249"/>
    </row>
    <row r="29" spans="1:7" x14ac:dyDescent="0.2">
      <c r="E29" s="20"/>
    </row>
    <row r="30" spans="1:7" ht="40.15" customHeight="1" x14ac:dyDescent="0.2">
      <c r="D30" s="160"/>
      <c r="E30" s="31"/>
      <c r="F30" s="31"/>
    </row>
    <row r="31" spans="1:7" x14ac:dyDescent="0.2">
      <c r="D31" s="160"/>
      <c r="E31" s="31"/>
      <c r="F31" s="31"/>
    </row>
    <row r="32" spans="1:7" x14ac:dyDescent="0.2">
      <c r="D32" s="160"/>
      <c r="E32" s="31"/>
      <c r="F32" s="31"/>
    </row>
    <row r="33" spans="1:7" x14ac:dyDescent="0.2">
      <c r="D33" s="160"/>
      <c r="E33" s="31"/>
      <c r="F33" s="160"/>
      <c r="G33" s="31"/>
    </row>
    <row r="34" spans="1:7" x14ac:dyDescent="0.2">
      <c r="D34" s="81"/>
      <c r="E34" s="213"/>
      <c r="F34" s="81"/>
      <c r="G34" s="213"/>
    </row>
    <row r="35" spans="1:7" x14ac:dyDescent="0.2">
      <c r="D35" s="81"/>
      <c r="E35" s="213"/>
      <c r="F35" s="81"/>
      <c r="G35" s="213"/>
    </row>
    <row r="36" spans="1:7" x14ac:dyDescent="0.2">
      <c r="D36" s="81"/>
      <c r="E36" s="213"/>
      <c r="F36" s="81"/>
      <c r="G36" s="213"/>
    </row>
    <row r="37" spans="1:7" x14ac:dyDescent="0.2">
      <c r="D37" s="81"/>
      <c r="E37" s="213"/>
      <c r="F37" s="81"/>
      <c r="G37" s="213"/>
    </row>
    <row r="38" spans="1:7" ht="16.899999999999999" customHeight="1" x14ac:dyDescent="0.2"/>
    <row r="46" spans="1:7" x14ac:dyDescent="0.2">
      <c r="A46" s="79"/>
      <c r="B46" s="79"/>
      <c r="C46" s="79"/>
      <c r="D46" s="79"/>
    </row>
    <row r="63" ht="16.899999999999999" customHeight="1" x14ac:dyDescent="0.2"/>
    <row r="73" ht="52.15" customHeight="1" x14ac:dyDescent="0.2"/>
    <row r="104" ht="42.6" customHeight="1" x14ac:dyDescent="0.2"/>
  </sheetData>
  <mergeCells count="9">
    <mergeCell ref="B21:G21"/>
    <mergeCell ref="B23:G23"/>
    <mergeCell ref="B24:G24"/>
    <mergeCell ref="B25:G25"/>
    <mergeCell ref="A1:C1"/>
    <mergeCell ref="A2:G2"/>
    <mergeCell ref="A4:C4"/>
    <mergeCell ref="A15:E15"/>
    <mergeCell ref="B20:G20"/>
  </mergeCells>
  <conditionalFormatting sqref="E30:F32 E33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G33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H7:H18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{189C0708-E311-4CBC-9F0E-5BC5166A3C63}</x14:id>
        </ext>
      </extLst>
    </cfRule>
  </conditionalFormatting>
  <hyperlinks>
    <hyperlink ref="A1:B1" location="ContentsHead" display="ContentsHead" xr:uid="{36E65229-229A-4D57-A3CF-793BA175A879}"/>
  </hyperlink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9C0708-E311-4CBC-9F0E-5BC5166A3C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H7:H18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97384-9DAF-4351-B259-A4F2DF4120C8}">
  <sheetPr codeName="Sheet20">
    <tabColor theme="8" tint="0.79998168889431442"/>
  </sheetPr>
  <dimension ref="A1:U102"/>
  <sheetViews>
    <sheetView showGridLines="0" workbookViewId="0">
      <selection sqref="A1:B1"/>
    </sheetView>
  </sheetViews>
  <sheetFormatPr defaultColWidth="0" defaultRowHeight="12.75" x14ac:dyDescent="0.2"/>
  <cols>
    <col min="1" max="1" width="2.7109375" style="15" customWidth="1"/>
    <col min="2" max="2" width="16.140625" style="15" customWidth="1"/>
    <col min="3" max="3" width="11.140625" style="15" bestFit="1" customWidth="1"/>
    <col min="4" max="4" width="16.140625" style="15" bestFit="1" customWidth="1"/>
    <col min="5" max="5" width="15" style="15" customWidth="1"/>
    <col min="6" max="6" width="16.42578125" style="15" customWidth="1"/>
    <col min="7" max="8" width="8.85546875" style="15" customWidth="1"/>
    <col min="9" max="21" width="0" style="15" hidden="1" customWidth="1"/>
    <col min="22" max="16384" width="8.85546875" style="15" hidden="1"/>
  </cols>
  <sheetData>
    <row r="1" spans="1:6" ht="15" x14ac:dyDescent="0.2">
      <c r="A1" s="233" t="s">
        <v>132</v>
      </c>
      <c r="B1" s="233"/>
    </row>
    <row r="2" spans="1:6" x14ac:dyDescent="0.2">
      <c r="A2" s="254" t="s">
        <v>421</v>
      </c>
      <c r="B2" s="254"/>
      <c r="C2" s="254"/>
      <c r="D2" s="254"/>
      <c r="E2" s="254"/>
      <c r="F2" s="254"/>
    </row>
    <row r="4" spans="1:6" ht="16.899999999999999" customHeight="1" x14ac:dyDescent="0.35">
      <c r="A4" s="235" t="s">
        <v>264</v>
      </c>
      <c r="B4" s="235"/>
      <c r="C4" s="235" t="s">
        <v>348</v>
      </c>
      <c r="D4" s="235"/>
      <c r="E4" s="235"/>
      <c r="F4" s="235"/>
    </row>
    <row r="5" spans="1:6" ht="19.899999999999999" customHeight="1" x14ac:dyDescent="0.35">
      <c r="A5" s="231"/>
      <c r="B5" s="231"/>
      <c r="C5" s="231" t="s">
        <v>268</v>
      </c>
      <c r="D5" s="42" t="s">
        <v>269</v>
      </c>
      <c r="E5" s="231" t="s">
        <v>422</v>
      </c>
      <c r="F5" s="232" t="s">
        <v>423</v>
      </c>
    </row>
    <row r="6" spans="1:6" ht="19.899999999999999" customHeight="1" x14ac:dyDescent="0.35">
      <c r="A6" s="231"/>
      <c r="B6" s="231"/>
      <c r="C6" s="231"/>
      <c r="D6" s="42" t="s">
        <v>424</v>
      </c>
      <c r="E6" s="231"/>
      <c r="F6" s="232"/>
    </row>
    <row r="7" spans="1:6" ht="13.15" customHeight="1" x14ac:dyDescent="0.2">
      <c r="A7" s="150" t="s">
        <v>122</v>
      </c>
      <c r="B7" s="151"/>
      <c r="C7" s="81">
        <v>55690</v>
      </c>
      <c r="D7" s="152">
        <v>12390</v>
      </c>
      <c r="E7" s="81">
        <v>6160</v>
      </c>
      <c r="F7" s="82">
        <v>61850</v>
      </c>
    </row>
    <row r="8" spans="1:6" ht="13.15" customHeight="1" x14ac:dyDescent="0.2">
      <c r="B8" s="54" t="s">
        <v>183</v>
      </c>
      <c r="C8" s="79">
        <v>13220</v>
      </c>
      <c r="D8" s="153">
        <v>2980</v>
      </c>
      <c r="E8" s="79">
        <v>1430</v>
      </c>
      <c r="F8" s="86">
        <v>14650</v>
      </c>
    </row>
    <row r="9" spans="1:6" x14ac:dyDescent="0.2">
      <c r="B9" s="54" t="s">
        <v>184</v>
      </c>
      <c r="C9" s="79">
        <v>14850</v>
      </c>
      <c r="D9" s="153">
        <v>3160</v>
      </c>
      <c r="E9" s="79">
        <v>1490</v>
      </c>
      <c r="F9" s="86">
        <v>16340</v>
      </c>
    </row>
    <row r="10" spans="1:6" x14ac:dyDescent="0.2">
      <c r="B10" s="54" t="s">
        <v>185</v>
      </c>
      <c r="C10" s="79">
        <v>15760</v>
      </c>
      <c r="D10" s="153">
        <v>3350</v>
      </c>
      <c r="E10" s="79">
        <v>1690</v>
      </c>
      <c r="F10" s="86">
        <v>17450</v>
      </c>
    </row>
    <row r="11" spans="1:6" x14ac:dyDescent="0.2">
      <c r="B11" s="54" t="s">
        <v>186</v>
      </c>
      <c r="C11" s="79">
        <v>11860</v>
      </c>
      <c r="D11" s="153">
        <v>2910</v>
      </c>
      <c r="E11" s="79">
        <v>1560</v>
      </c>
      <c r="F11" s="86">
        <v>13420</v>
      </c>
    </row>
    <row r="12" spans="1:6" s="18" customFormat="1" ht="25.5" customHeight="1" x14ac:dyDescent="0.2">
      <c r="A12" s="119" t="s">
        <v>280</v>
      </c>
      <c r="B12" s="54"/>
      <c r="C12" s="81">
        <v>55130</v>
      </c>
      <c r="D12" s="152">
        <v>13680</v>
      </c>
      <c r="E12" s="81">
        <v>6060</v>
      </c>
      <c r="F12" s="82">
        <v>61190</v>
      </c>
    </row>
    <row r="13" spans="1:6" x14ac:dyDescent="0.2">
      <c r="B13" s="54" t="s">
        <v>187</v>
      </c>
      <c r="C13" s="79">
        <v>13240</v>
      </c>
      <c r="D13" s="153">
        <v>3140</v>
      </c>
      <c r="E13" s="79">
        <v>1520</v>
      </c>
      <c r="F13" s="86">
        <v>14750</v>
      </c>
    </row>
    <row r="14" spans="1:6" x14ac:dyDescent="0.2">
      <c r="B14" s="54" t="s">
        <v>188</v>
      </c>
      <c r="C14" s="79">
        <v>14910</v>
      </c>
      <c r="D14" s="153">
        <v>3540</v>
      </c>
      <c r="E14" s="79">
        <v>1560</v>
      </c>
      <c r="F14" s="86">
        <v>16470</v>
      </c>
    </row>
    <row r="15" spans="1:6" x14ac:dyDescent="0.2">
      <c r="B15" s="54" t="s">
        <v>425</v>
      </c>
      <c r="C15" s="79">
        <v>15170</v>
      </c>
      <c r="D15" s="153">
        <v>3670</v>
      </c>
      <c r="E15" s="79">
        <v>1510</v>
      </c>
      <c r="F15" s="86">
        <v>16680</v>
      </c>
    </row>
    <row r="16" spans="1:6" x14ac:dyDescent="0.2">
      <c r="B16" s="54" t="s">
        <v>190</v>
      </c>
      <c r="C16" s="79">
        <v>11810</v>
      </c>
      <c r="D16" s="153">
        <v>3340</v>
      </c>
      <c r="E16" s="79">
        <v>1470</v>
      </c>
      <c r="F16" s="86">
        <v>13280</v>
      </c>
    </row>
    <row r="17" spans="1:6" ht="2.65" customHeight="1" x14ac:dyDescent="0.2">
      <c r="A17" s="154"/>
      <c r="B17" s="155"/>
      <c r="C17" s="156"/>
      <c r="D17" s="157"/>
      <c r="E17" s="156"/>
      <c r="F17" s="121"/>
    </row>
    <row r="18" spans="1:6" ht="14.25" x14ac:dyDescent="0.2">
      <c r="A18" s="158">
        <v>1</v>
      </c>
      <c r="B18" s="15" t="s">
        <v>315</v>
      </c>
    </row>
    <row r="19" spans="1:6" ht="27" customHeight="1" x14ac:dyDescent="0.2">
      <c r="A19" s="159">
        <v>2</v>
      </c>
      <c r="B19" s="224" t="s">
        <v>318</v>
      </c>
      <c r="C19" s="224"/>
      <c r="D19" s="224"/>
      <c r="E19" s="224"/>
      <c r="F19" s="224"/>
    </row>
    <row r="20" spans="1:6" ht="14.25" x14ac:dyDescent="0.2">
      <c r="A20" s="158">
        <v>3</v>
      </c>
      <c r="B20" s="15" t="s">
        <v>319</v>
      </c>
    </row>
    <row r="21" spans="1:6" x14ac:dyDescent="0.2">
      <c r="A21" s="15" t="s">
        <v>130</v>
      </c>
      <c r="B21" s="15" t="s">
        <v>426</v>
      </c>
    </row>
    <row r="22" spans="1:6" ht="13.15" customHeight="1" x14ac:dyDescent="0.2">
      <c r="A22" s="15" t="s">
        <v>261</v>
      </c>
      <c r="B22" s="15" t="s">
        <v>427</v>
      </c>
    </row>
    <row r="27" spans="1:6" x14ac:dyDescent="0.2">
      <c r="D27" s="20"/>
    </row>
    <row r="28" spans="1:6" ht="40.15" customHeight="1" x14ac:dyDescent="0.2">
      <c r="C28" s="160"/>
      <c r="D28" s="31"/>
      <c r="E28" s="31"/>
    </row>
    <row r="29" spans="1:6" x14ac:dyDescent="0.2">
      <c r="C29" s="160"/>
      <c r="D29" s="31"/>
      <c r="E29" s="31"/>
    </row>
    <row r="30" spans="1:6" x14ac:dyDescent="0.2">
      <c r="C30" s="160"/>
      <c r="D30" s="31"/>
      <c r="E30" s="31"/>
    </row>
    <row r="31" spans="1:6" x14ac:dyDescent="0.2">
      <c r="C31" s="160"/>
      <c r="D31" s="31"/>
      <c r="E31" s="31"/>
    </row>
    <row r="36" spans="1:3" ht="16.899999999999999" customHeight="1" x14ac:dyDescent="0.2"/>
    <row r="44" spans="1:3" x14ac:dyDescent="0.2">
      <c r="A44" s="79"/>
      <c r="B44" s="79"/>
      <c r="C44" s="79"/>
    </row>
    <row r="61" ht="16.899999999999999" customHeight="1" x14ac:dyDescent="0.2"/>
    <row r="71" ht="52.15" customHeight="1" x14ac:dyDescent="0.2"/>
    <row r="102" ht="42.6" customHeight="1" x14ac:dyDescent="0.2"/>
  </sheetData>
  <mergeCells count="8">
    <mergeCell ref="B19:F19"/>
    <mergeCell ref="A1:B1"/>
    <mergeCell ref="A2:F2"/>
    <mergeCell ref="A4:B6"/>
    <mergeCell ref="C4:F4"/>
    <mergeCell ref="C5:C6"/>
    <mergeCell ref="E5:E6"/>
    <mergeCell ref="F5:F6"/>
  </mergeCells>
  <conditionalFormatting sqref="G8:G1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{CF2BE489-D4F1-4DE6-A3C1-470C8AA0D9E7}</x14:id>
        </ext>
      </extLst>
    </cfRule>
  </conditionalFormatting>
  <conditionalFormatting sqref="D28:E31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1:B1" location="ContentsHead" display="ContentsHead" xr:uid="{FA0FAF98-0157-4961-9CCA-6D4E18D864A2}"/>
  </hyperlink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2BE489-D4F1-4DE6-A3C1-470C8AA0D9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G8:G11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B4A3F-2603-4369-B1F9-0944CFE97988}">
  <sheetPr codeName="Sheet19">
    <tabColor theme="8" tint="0.79998168889431442"/>
  </sheetPr>
  <dimension ref="A1:X107"/>
  <sheetViews>
    <sheetView showGridLines="0" workbookViewId="0">
      <selection sqref="A1:B1"/>
    </sheetView>
  </sheetViews>
  <sheetFormatPr defaultColWidth="0" defaultRowHeight="12.75" x14ac:dyDescent="0.2"/>
  <cols>
    <col min="1" max="1" width="2.7109375" style="15" customWidth="1"/>
    <col min="2" max="2" width="16.5703125" style="15" customWidth="1"/>
    <col min="3" max="3" width="13.5703125" style="15" bestFit="1" customWidth="1"/>
    <col min="4" max="4" width="15.140625" style="15" customWidth="1"/>
    <col min="5" max="5" width="14.7109375" style="15" customWidth="1"/>
    <col min="6" max="6" width="12.7109375" style="15" customWidth="1"/>
    <col min="7" max="9" width="8.85546875" style="15" customWidth="1"/>
    <col min="10" max="24" width="0" style="15" hidden="1" customWidth="1"/>
    <col min="25" max="16384" width="8.85546875" style="15" hidden="1"/>
  </cols>
  <sheetData>
    <row r="1" spans="1:7" ht="15" x14ac:dyDescent="0.2">
      <c r="A1" s="233" t="s">
        <v>132</v>
      </c>
      <c r="B1" s="233"/>
    </row>
    <row r="2" spans="1:7" x14ac:dyDescent="0.2">
      <c r="A2" s="234" t="s">
        <v>428</v>
      </c>
      <c r="B2" s="234"/>
      <c r="C2" s="234"/>
      <c r="D2" s="234"/>
      <c r="E2" s="234"/>
      <c r="F2" s="234"/>
    </row>
    <row r="4" spans="1:7" ht="16.899999999999999" customHeight="1" x14ac:dyDescent="0.35">
      <c r="A4" s="235" t="s">
        <v>264</v>
      </c>
      <c r="B4" s="235"/>
      <c r="C4" s="235" t="s">
        <v>349</v>
      </c>
      <c r="D4" s="235"/>
      <c r="E4" s="235"/>
      <c r="F4" s="235"/>
    </row>
    <row r="5" spans="1:7" ht="16.899999999999999" customHeight="1" x14ac:dyDescent="0.35">
      <c r="A5" s="231"/>
      <c r="B5" s="231"/>
      <c r="C5" s="231" t="s">
        <v>429</v>
      </c>
      <c r="D5" s="42" t="s">
        <v>269</v>
      </c>
      <c r="E5" s="231" t="s">
        <v>381</v>
      </c>
      <c r="F5" s="232" t="s">
        <v>430</v>
      </c>
    </row>
    <row r="6" spans="1:7" ht="40.5" x14ac:dyDescent="0.35">
      <c r="A6" s="231"/>
      <c r="B6" s="231"/>
      <c r="C6" s="231"/>
      <c r="D6" s="42" t="s">
        <v>431</v>
      </c>
      <c r="E6" s="231"/>
      <c r="F6" s="232"/>
    </row>
    <row r="7" spans="1:7" ht="13.15" customHeight="1" x14ac:dyDescent="0.2">
      <c r="A7" s="150" t="s">
        <v>122</v>
      </c>
      <c r="B7" s="151"/>
      <c r="C7" s="161">
        <v>149.69999999999999</v>
      </c>
      <c r="D7" s="162">
        <v>55.2</v>
      </c>
      <c r="E7" s="161">
        <v>73</v>
      </c>
      <c r="F7" s="163">
        <v>222.7</v>
      </c>
    </row>
    <row r="8" spans="1:7" ht="13.15" customHeight="1" x14ac:dyDescent="0.2">
      <c r="B8" s="54" t="s">
        <v>183</v>
      </c>
      <c r="C8" s="47">
        <v>31.9</v>
      </c>
      <c r="D8" s="48">
        <v>12.5</v>
      </c>
      <c r="E8" s="47">
        <v>15.4</v>
      </c>
      <c r="F8" s="49">
        <v>47.3</v>
      </c>
    </row>
    <row r="9" spans="1:7" x14ac:dyDescent="0.2">
      <c r="B9" s="54" t="s">
        <v>184</v>
      </c>
      <c r="C9" s="47">
        <v>41.7</v>
      </c>
      <c r="D9" s="48">
        <v>14.4</v>
      </c>
      <c r="E9" s="47">
        <v>17.7</v>
      </c>
      <c r="F9" s="49">
        <v>59.4</v>
      </c>
    </row>
    <row r="10" spans="1:7" x14ac:dyDescent="0.2">
      <c r="B10" s="54" t="s">
        <v>185</v>
      </c>
      <c r="C10" s="47">
        <v>44.5</v>
      </c>
      <c r="D10" s="48">
        <v>15.7</v>
      </c>
      <c r="E10" s="47">
        <v>19.600000000000001</v>
      </c>
      <c r="F10" s="49">
        <v>64</v>
      </c>
    </row>
    <row r="11" spans="1:7" x14ac:dyDescent="0.2">
      <c r="B11" s="54" t="s">
        <v>186</v>
      </c>
      <c r="C11" s="47">
        <v>31.6</v>
      </c>
      <c r="D11" s="48">
        <v>12.5</v>
      </c>
      <c r="E11" s="47">
        <v>20.3</v>
      </c>
      <c r="F11" s="49">
        <v>51.9</v>
      </c>
    </row>
    <row r="12" spans="1:7" ht="25.5" customHeight="1" x14ac:dyDescent="0.2">
      <c r="A12" s="119" t="s">
        <v>280</v>
      </c>
      <c r="B12" s="54"/>
      <c r="C12" s="161">
        <v>166.7</v>
      </c>
      <c r="D12" s="162">
        <v>64.599999999999994</v>
      </c>
      <c r="E12" s="161">
        <v>67.2</v>
      </c>
      <c r="F12" s="163">
        <v>233.9</v>
      </c>
      <c r="G12" s="164"/>
    </row>
    <row r="13" spans="1:7" x14ac:dyDescent="0.2">
      <c r="B13" s="54" t="s">
        <v>187</v>
      </c>
      <c r="C13" s="47">
        <v>35.799999999999997</v>
      </c>
      <c r="D13" s="48">
        <v>14</v>
      </c>
      <c r="E13" s="47">
        <v>14.1</v>
      </c>
      <c r="F13" s="49">
        <v>49.9</v>
      </c>
    </row>
    <row r="14" spans="1:7" x14ac:dyDescent="0.2">
      <c r="B14" s="54" t="s">
        <v>188</v>
      </c>
      <c r="C14" s="47">
        <v>45</v>
      </c>
      <c r="D14" s="48">
        <v>17.100000000000001</v>
      </c>
      <c r="E14" s="47">
        <v>17</v>
      </c>
      <c r="F14" s="49">
        <v>62</v>
      </c>
    </row>
    <row r="15" spans="1:7" x14ac:dyDescent="0.2">
      <c r="B15" s="54" t="s">
        <v>425</v>
      </c>
      <c r="C15" s="47">
        <v>47.5</v>
      </c>
      <c r="D15" s="48">
        <v>17.899999999999999</v>
      </c>
      <c r="E15" s="47">
        <v>20</v>
      </c>
      <c r="F15" s="49">
        <v>67.599999999999994</v>
      </c>
    </row>
    <row r="16" spans="1:7" x14ac:dyDescent="0.2">
      <c r="B16" s="54" t="s">
        <v>190</v>
      </c>
      <c r="C16" s="47">
        <v>38.4</v>
      </c>
      <c r="D16" s="48">
        <v>15.6</v>
      </c>
      <c r="E16" s="47">
        <v>16</v>
      </c>
      <c r="F16" s="49">
        <v>54.4</v>
      </c>
    </row>
    <row r="17" spans="1:6" ht="38.25" customHeight="1" x14ac:dyDescent="0.2">
      <c r="A17" s="252" t="s">
        <v>313</v>
      </c>
      <c r="B17" s="252"/>
      <c r="C17" s="252"/>
      <c r="D17" s="252"/>
      <c r="E17" s="252"/>
      <c r="F17" s="49"/>
    </row>
    <row r="18" spans="1:6" x14ac:dyDescent="0.2">
      <c r="B18" s="54" t="s">
        <v>122</v>
      </c>
      <c r="C18" s="165" t="s">
        <v>262</v>
      </c>
      <c r="D18" s="166" t="s">
        <v>262</v>
      </c>
      <c r="E18" s="165" t="s">
        <v>262</v>
      </c>
      <c r="F18" s="117">
        <v>0</v>
      </c>
    </row>
    <row r="19" spans="1:6" x14ac:dyDescent="0.2">
      <c r="B19" s="54" t="s">
        <v>123</v>
      </c>
      <c r="C19" s="165" t="s">
        <v>262</v>
      </c>
      <c r="D19" s="166" t="s">
        <v>262</v>
      </c>
      <c r="E19" s="165" t="s">
        <v>262</v>
      </c>
      <c r="F19" s="117">
        <v>31</v>
      </c>
    </row>
    <row r="20" spans="1:6" ht="1.9" customHeight="1" x14ac:dyDescent="0.2">
      <c r="A20" s="154"/>
      <c r="B20" s="155"/>
      <c r="C20" s="65"/>
      <c r="D20" s="167"/>
      <c r="E20" s="65"/>
      <c r="F20" s="168"/>
    </row>
    <row r="21" spans="1:6" ht="3.6" customHeight="1" x14ac:dyDescent="0.2">
      <c r="B21" s="169"/>
      <c r="C21" s="47"/>
      <c r="D21" s="48"/>
      <c r="E21" s="47"/>
      <c r="F21" s="47"/>
    </row>
    <row r="22" spans="1:6" ht="27" customHeight="1" x14ac:dyDescent="0.2">
      <c r="A22" s="159">
        <v>1</v>
      </c>
      <c r="B22" s="255" t="s">
        <v>420</v>
      </c>
      <c r="C22" s="255"/>
      <c r="D22" s="255"/>
      <c r="E22" s="255"/>
      <c r="F22" s="255"/>
    </row>
    <row r="23" spans="1:6" ht="27" customHeight="1" x14ac:dyDescent="0.2">
      <c r="A23" s="159">
        <v>2</v>
      </c>
      <c r="B23" s="255" t="s">
        <v>320</v>
      </c>
      <c r="C23" s="255"/>
      <c r="D23" s="255"/>
      <c r="E23" s="255"/>
      <c r="F23" s="255"/>
    </row>
    <row r="24" spans="1:6" ht="27" customHeight="1" x14ac:dyDescent="0.2">
      <c r="A24" s="159">
        <v>3</v>
      </c>
      <c r="B24" s="255" t="s">
        <v>318</v>
      </c>
      <c r="C24" s="255"/>
      <c r="D24" s="255"/>
      <c r="E24" s="255"/>
      <c r="F24" s="255"/>
    </row>
    <row r="25" spans="1:6" ht="14.25" x14ac:dyDescent="0.2">
      <c r="A25" s="159">
        <v>4</v>
      </c>
      <c r="B25" s="255" t="s">
        <v>319</v>
      </c>
      <c r="C25" s="255"/>
      <c r="D25" s="255"/>
      <c r="E25" s="255"/>
      <c r="F25" s="255"/>
    </row>
    <row r="26" spans="1:6" x14ac:dyDescent="0.2">
      <c r="A26" s="15" t="s">
        <v>130</v>
      </c>
      <c r="B26" s="15" t="s">
        <v>426</v>
      </c>
    </row>
    <row r="27" spans="1:6" ht="13.15" customHeight="1" x14ac:dyDescent="0.2">
      <c r="A27" s="15" t="s">
        <v>261</v>
      </c>
      <c r="B27" s="15" t="s">
        <v>427</v>
      </c>
    </row>
    <row r="28" spans="1:6" x14ac:dyDescent="0.2">
      <c r="A28" s="15" t="s">
        <v>262</v>
      </c>
      <c r="B28" s="15" t="s">
        <v>323</v>
      </c>
    </row>
    <row r="33" ht="40.15" customHeight="1" x14ac:dyDescent="0.2"/>
    <row r="41" ht="16.899999999999999" customHeight="1" x14ac:dyDescent="0.2"/>
    <row r="49" spans="1:3" x14ac:dyDescent="0.2">
      <c r="A49" s="79"/>
      <c r="B49" s="79"/>
      <c r="C49" s="79"/>
    </row>
    <row r="66" ht="16.899999999999999" customHeight="1" x14ac:dyDescent="0.2"/>
    <row r="76" ht="52.15" customHeight="1" x14ac:dyDescent="0.2"/>
    <row r="107" ht="42.6" customHeight="1" x14ac:dyDescent="0.2"/>
  </sheetData>
  <mergeCells count="12">
    <mergeCell ref="A1:B1"/>
    <mergeCell ref="A2:F2"/>
    <mergeCell ref="A4:B6"/>
    <mergeCell ref="C4:F4"/>
    <mergeCell ref="C5:C6"/>
    <mergeCell ref="E5:E6"/>
    <mergeCell ref="F5:F6"/>
    <mergeCell ref="A17:E17"/>
    <mergeCell ref="B22:F22"/>
    <mergeCell ref="B23:F23"/>
    <mergeCell ref="B24:F24"/>
    <mergeCell ref="B25:F25"/>
  </mergeCells>
  <hyperlinks>
    <hyperlink ref="A1:B1" location="ContentsHead" display="ContentsHead" xr:uid="{1DA1D34F-19ED-4AA2-8EDE-C1B9943D0B8A}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E9D55-7F95-4B19-AD01-759963C5D605}">
  <sheetPr codeName="Sheet40">
    <tabColor theme="8" tint="0.79998168889431442"/>
  </sheetPr>
  <dimension ref="A1:AD63"/>
  <sheetViews>
    <sheetView showGridLines="0" zoomScaleNormal="100" workbookViewId="0">
      <pane ySplit="1" topLeftCell="A2" activePane="bottomLeft" state="frozen"/>
      <selection activeCell="A20" sqref="A20"/>
      <selection pane="bottomLeft" sqref="A1:C1"/>
    </sheetView>
  </sheetViews>
  <sheetFormatPr defaultColWidth="0" defaultRowHeight="12.75" x14ac:dyDescent="0.2"/>
  <cols>
    <col min="1" max="1" width="2.7109375" style="15" customWidth="1"/>
    <col min="2" max="2" width="13.85546875" style="15" customWidth="1"/>
    <col min="3" max="3" width="9" style="15" customWidth="1"/>
    <col min="4" max="4" width="9.7109375" style="15" customWidth="1"/>
    <col min="5" max="5" width="9.28515625" style="15" customWidth="1"/>
    <col min="6" max="6" width="5.28515625" style="15" bestFit="1" customWidth="1"/>
    <col min="7" max="7" width="1.140625" style="15" customWidth="1"/>
    <col min="8" max="8" width="8.85546875" style="15" customWidth="1"/>
    <col min="9" max="9" width="8.5703125" style="15" customWidth="1"/>
    <col min="10" max="10" width="9.5703125" style="15" customWidth="1"/>
    <col min="11" max="11" width="8.28515625" style="15" customWidth="1"/>
    <col min="12" max="12" width="8.85546875" style="2" customWidth="1"/>
    <col min="13" max="14" width="8.85546875" style="15" hidden="1" customWidth="1"/>
    <col min="15" max="15" width="16" style="15" hidden="1" customWidth="1"/>
    <col min="16" max="17" width="17.28515625" style="15" hidden="1" customWidth="1"/>
    <col min="18" max="18" width="15.140625" style="15" hidden="1" customWidth="1"/>
    <col min="19" max="22" width="0" style="15" hidden="1" customWidth="1"/>
    <col min="23" max="24" width="8.85546875" style="15" hidden="1" customWidth="1"/>
    <col min="25" max="25" width="16" style="15" hidden="1" customWidth="1"/>
    <col min="26" max="27" width="17.28515625" style="15" hidden="1" customWidth="1"/>
    <col min="28" max="28" width="15.140625" style="15" hidden="1" customWidth="1"/>
    <col min="29" max="29" width="17.28515625" style="15" hidden="1" customWidth="1"/>
    <col min="30" max="30" width="15.140625" style="15" hidden="1" customWidth="1"/>
    <col min="31" max="16384" width="8.85546875" style="15" hidden="1"/>
  </cols>
  <sheetData>
    <row r="1" spans="1:18" s="2" customFormat="1" ht="15" x14ac:dyDescent="0.2">
      <c r="A1" s="233" t="s">
        <v>132</v>
      </c>
      <c r="B1" s="233"/>
      <c r="C1" s="233"/>
      <c r="D1" s="37"/>
      <c r="E1" s="37"/>
      <c r="F1" s="37"/>
      <c r="G1" s="37"/>
      <c r="H1" s="37"/>
      <c r="I1" s="37"/>
      <c r="J1" s="15"/>
      <c r="K1" s="15"/>
      <c r="M1" s="15"/>
      <c r="N1" s="15"/>
      <c r="O1" s="15"/>
      <c r="P1" s="15"/>
      <c r="Q1" s="15"/>
      <c r="R1" s="15"/>
    </row>
    <row r="2" spans="1:18" s="2" customFormat="1" x14ac:dyDescent="0.2">
      <c r="A2" s="234" t="s">
        <v>439</v>
      </c>
      <c r="B2" s="234"/>
      <c r="C2" s="234"/>
      <c r="D2" s="234"/>
      <c r="E2" s="234"/>
      <c r="F2" s="234"/>
      <c r="G2" s="234"/>
      <c r="H2" s="234"/>
      <c r="I2" s="234"/>
      <c r="J2" s="234"/>
      <c r="K2" s="15"/>
      <c r="M2" s="15"/>
      <c r="N2" s="15"/>
      <c r="O2" s="15"/>
      <c r="P2" s="15"/>
      <c r="Q2" s="15"/>
      <c r="R2" s="15"/>
    </row>
    <row r="3" spans="1:18" s="2" customForma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M3" s="15"/>
      <c r="N3" s="15"/>
      <c r="O3" s="15"/>
      <c r="P3" s="15"/>
      <c r="Q3" s="15"/>
      <c r="R3" s="15"/>
    </row>
    <row r="4" spans="1:18" s="2" customFormat="1" ht="16.149999999999999" customHeight="1" x14ac:dyDescent="0.35">
      <c r="A4" s="256" t="s">
        <v>264</v>
      </c>
      <c r="B4" s="256"/>
      <c r="C4" s="256" t="s">
        <v>348</v>
      </c>
      <c r="D4" s="256"/>
      <c r="E4" s="256"/>
      <c r="F4" s="256"/>
      <c r="G4" s="256"/>
      <c r="H4" s="256"/>
      <c r="I4" s="256"/>
      <c r="J4" s="256"/>
      <c r="K4" s="41"/>
      <c r="M4" s="15"/>
      <c r="N4" s="15"/>
      <c r="O4" s="15"/>
      <c r="P4" s="15"/>
      <c r="Q4" s="15"/>
      <c r="R4" s="15"/>
    </row>
    <row r="5" spans="1:18" s="2" customFormat="1" ht="15" x14ac:dyDescent="0.35">
      <c r="A5" s="257"/>
      <c r="B5" s="257"/>
      <c r="C5" s="257" t="s">
        <v>209</v>
      </c>
      <c r="D5" s="257"/>
      <c r="E5" s="257"/>
      <c r="F5" s="257"/>
      <c r="G5" s="170"/>
      <c r="H5" s="257" t="s">
        <v>215</v>
      </c>
      <c r="I5" s="257"/>
      <c r="J5" s="171"/>
      <c r="K5" s="15"/>
      <c r="M5" s="15"/>
      <c r="N5" s="15"/>
      <c r="O5" s="15"/>
      <c r="P5" s="15"/>
      <c r="Q5" s="15"/>
      <c r="R5" s="15"/>
    </row>
    <row r="6" spans="1:18" s="2" customFormat="1" ht="57" x14ac:dyDescent="0.35">
      <c r="A6" s="257"/>
      <c r="B6" s="257"/>
      <c r="C6" s="170" t="s">
        <v>356</v>
      </c>
      <c r="D6" s="170" t="s">
        <v>211</v>
      </c>
      <c r="E6" s="172" t="s">
        <v>212</v>
      </c>
      <c r="F6" s="170" t="s">
        <v>213</v>
      </c>
      <c r="G6" s="170"/>
      <c r="H6" s="170" t="s">
        <v>353</v>
      </c>
      <c r="I6" s="170" t="s">
        <v>354</v>
      </c>
      <c r="J6" s="173" t="s">
        <v>355</v>
      </c>
      <c r="K6" s="15"/>
      <c r="M6" s="15"/>
      <c r="N6" s="15"/>
      <c r="O6" s="15"/>
      <c r="P6" s="15"/>
      <c r="Q6" s="15"/>
      <c r="R6" s="15"/>
    </row>
    <row r="7" spans="1:18" s="2" customFormat="1" x14ac:dyDescent="0.2">
      <c r="A7" s="150" t="s">
        <v>122</v>
      </c>
      <c r="B7" s="151"/>
      <c r="C7" s="81">
        <v>2440</v>
      </c>
      <c r="D7" s="81">
        <v>710</v>
      </c>
      <c r="E7" s="81">
        <v>1150</v>
      </c>
      <c r="F7" s="81">
        <v>360</v>
      </c>
      <c r="G7" s="81"/>
      <c r="H7" s="81">
        <v>1500</v>
      </c>
      <c r="I7" s="81">
        <v>180</v>
      </c>
      <c r="J7" s="82">
        <v>6160</v>
      </c>
      <c r="K7" s="15"/>
      <c r="M7" s="15"/>
      <c r="N7" s="15"/>
      <c r="O7" s="15"/>
      <c r="P7" s="15"/>
      <c r="Q7" s="15"/>
      <c r="R7" s="15"/>
    </row>
    <row r="8" spans="1:18" s="2" customFormat="1" x14ac:dyDescent="0.2">
      <c r="A8" s="15"/>
      <c r="B8" s="54" t="s">
        <v>440</v>
      </c>
      <c r="C8" s="79">
        <v>590</v>
      </c>
      <c r="D8" s="79">
        <v>170</v>
      </c>
      <c r="E8" s="79">
        <v>240</v>
      </c>
      <c r="F8" s="79">
        <v>80</v>
      </c>
      <c r="G8" s="79"/>
      <c r="H8" s="79">
        <v>350</v>
      </c>
      <c r="I8" s="79">
        <v>50</v>
      </c>
      <c r="J8" s="86">
        <v>1430</v>
      </c>
      <c r="K8" s="15"/>
      <c r="M8" s="15"/>
      <c r="N8" s="15"/>
      <c r="O8" s="15"/>
      <c r="P8" s="15"/>
      <c r="Q8" s="15"/>
      <c r="R8" s="15"/>
    </row>
    <row r="9" spans="1:18" s="2" customFormat="1" x14ac:dyDescent="0.2">
      <c r="A9" s="15"/>
      <c r="B9" s="54" t="s">
        <v>441</v>
      </c>
      <c r="C9" s="79">
        <v>600</v>
      </c>
      <c r="D9" s="79">
        <v>160</v>
      </c>
      <c r="E9" s="79">
        <v>280</v>
      </c>
      <c r="F9" s="79">
        <v>80</v>
      </c>
      <c r="G9" s="79"/>
      <c r="H9" s="79">
        <v>370</v>
      </c>
      <c r="I9" s="79">
        <v>40</v>
      </c>
      <c r="J9" s="86">
        <v>1490</v>
      </c>
      <c r="K9" s="15"/>
      <c r="M9" s="15"/>
      <c r="N9" s="15"/>
      <c r="O9" s="15"/>
      <c r="P9" s="15"/>
      <c r="Q9" s="15"/>
      <c r="R9" s="15"/>
    </row>
    <row r="10" spans="1:18" s="2" customFormat="1" x14ac:dyDescent="0.2">
      <c r="A10" s="15"/>
      <c r="B10" s="54" t="s">
        <v>442</v>
      </c>
      <c r="C10" s="79">
        <v>660</v>
      </c>
      <c r="D10" s="79">
        <v>200</v>
      </c>
      <c r="E10" s="79">
        <v>340</v>
      </c>
      <c r="F10" s="79">
        <v>100</v>
      </c>
      <c r="G10" s="79"/>
      <c r="H10" s="79">
        <v>390</v>
      </c>
      <c r="I10" s="79">
        <v>60</v>
      </c>
      <c r="J10" s="86">
        <v>1690</v>
      </c>
      <c r="K10" s="15"/>
      <c r="M10" s="15"/>
      <c r="N10" s="15"/>
      <c r="O10" s="15"/>
      <c r="P10" s="15"/>
      <c r="Q10" s="15"/>
      <c r="R10" s="15"/>
    </row>
    <row r="11" spans="1:18" x14ac:dyDescent="0.2">
      <c r="B11" s="54" t="s">
        <v>186</v>
      </c>
      <c r="C11" s="79">
        <v>580</v>
      </c>
      <c r="D11" s="79">
        <v>180</v>
      </c>
      <c r="E11" s="79">
        <v>290</v>
      </c>
      <c r="F11" s="79">
        <v>110</v>
      </c>
      <c r="G11" s="79"/>
      <c r="H11" s="79">
        <v>400</v>
      </c>
      <c r="I11" s="79">
        <v>30</v>
      </c>
      <c r="J11" s="86">
        <v>1560</v>
      </c>
    </row>
    <row r="12" spans="1:18" ht="25.5" customHeight="1" x14ac:dyDescent="0.2">
      <c r="A12" s="252" t="s">
        <v>280</v>
      </c>
      <c r="B12" s="252"/>
      <c r="C12" s="81">
        <v>2400</v>
      </c>
      <c r="D12" s="81">
        <v>690</v>
      </c>
      <c r="E12" s="81">
        <v>1120</v>
      </c>
      <c r="F12" s="81">
        <v>320</v>
      </c>
      <c r="G12" s="81"/>
      <c r="H12" s="81">
        <v>1530</v>
      </c>
      <c r="I12" s="81">
        <v>170</v>
      </c>
      <c r="J12" s="82">
        <v>6060</v>
      </c>
    </row>
    <row r="13" spans="1:18" x14ac:dyDescent="0.2">
      <c r="B13" s="54" t="s">
        <v>187</v>
      </c>
      <c r="C13" s="79">
        <v>650</v>
      </c>
      <c r="D13" s="79">
        <v>190</v>
      </c>
      <c r="E13" s="79">
        <v>250</v>
      </c>
      <c r="F13" s="79">
        <v>60</v>
      </c>
      <c r="G13" s="79"/>
      <c r="H13" s="79">
        <v>350</v>
      </c>
      <c r="I13" s="79">
        <v>40</v>
      </c>
      <c r="J13" s="86">
        <v>1520</v>
      </c>
    </row>
    <row r="14" spans="1:18" x14ac:dyDescent="0.2">
      <c r="B14" s="54" t="s">
        <v>188</v>
      </c>
      <c r="C14" s="79">
        <v>550</v>
      </c>
      <c r="D14" s="79">
        <v>170</v>
      </c>
      <c r="E14" s="79">
        <v>300</v>
      </c>
      <c r="F14" s="79">
        <v>100</v>
      </c>
      <c r="G14" s="79"/>
      <c r="H14" s="79">
        <v>450</v>
      </c>
      <c r="I14" s="79">
        <v>30</v>
      </c>
      <c r="J14" s="86">
        <v>1560</v>
      </c>
    </row>
    <row r="15" spans="1:18" x14ac:dyDescent="0.2">
      <c r="B15" s="54" t="s">
        <v>425</v>
      </c>
      <c r="C15" s="79">
        <v>630</v>
      </c>
      <c r="D15" s="79">
        <v>160</v>
      </c>
      <c r="E15" s="79">
        <v>290</v>
      </c>
      <c r="F15" s="79">
        <v>100</v>
      </c>
      <c r="G15" s="79"/>
      <c r="H15" s="79">
        <v>350</v>
      </c>
      <c r="I15" s="79">
        <v>30</v>
      </c>
      <c r="J15" s="86">
        <v>1510</v>
      </c>
    </row>
    <row r="16" spans="1:18" x14ac:dyDescent="0.2">
      <c r="B16" s="54" t="s">
        <v>190</v>
      </c>
      <c r="C16" s="79">
        <v>580</v>
      </c>
      <c r="D16" s="79">
        <v>180</v>
      </c>
      <c r="E16" s="79">
        <v>280</v>
      </c>
      <c r="F16" s="79">
        <v>60</v>
      </c>
      <c r="G16" s="79"/>
      <c r="H16" s="79">
        <v>380</v>
      </c>
      <c r="I16" s="79">
        <v>70</v>
      </c>
      <c r="J16" s="86">
        <v>1470</v>
      </c>
    </row>
    <row r="17" spans="1:13" ht="2.65" customHeight="1" x14ac:dyDescent="0.2">
      <c r="A17" s="154"/>
      <c r="B17" s="154"/>
      <c r="C17" s="154"/>
      <c r="D17" s="154"/>
      <c r="E17" s="154"/>
      <c r="F17" s="154"/>
      <c r="G17" s="154"/>
      <c r="H17" s="154"/>
      <c r="I17" s="154"/>
      <c r="J17" s="174"/>
    </row>
    <row r="18" spans="1:13" ht="27" customHeight="1" x14ac:dyDescent="0.2">
      <c r="A18" s="175" t="s">
        <v>432</v>
      </c>
      <c r="B18" s="230" t="s">
        <v>443</v>
      </c>
      <c r="C18" s="230"/>
      <c r="D18" s="230"/>
      <c r="E18" s="230"/>
      <c r="F18" s="230"/>
      <c r="G18" s="230"/>
      <c r="H18" s="230"/>
      <c r="I18" s="230"/>
      <c r="J18" s="230"/>
    </row>
    <row r="19" spans="1:13" ht="27" customHeight="1" x14ac:dyDescent="0.2">
      <c r="A19" s="175" t="s">
        <v>433</v>
      </c>
      <c r="B19" s="224" t="s">
        <v>359</v>
      </c>
      <c r="C19" s="224"/>
      <c r="D19" s="224"/>
      <c r="E19" s="224"/>
      <c r="F19" s="224"/>
      <c r="G19" s="224"/>
      <c r="H19" s="224"/>
      <c r="I19" s="224"/>
      <c r="J19" s="224"/>
    </row>
    <row r="20" spans="1:13" ht="38.65" customHeight="1" x14ac:dyDescent="0.2">
      <c r="A20" s="175" t="s">
        <v>434</v>
      </c>
      <c r="B20" s="224" t="s">
        <v>360</v>
      </c>
      <c r="C20" s="224"/>
      <c r="D20" s="224"/>
      <c r="E20" s="224"/>
      <c r="F20" s="224"/>
      <c r="G20" s="224"/>
      <c r="H20" s="224"/>
      <c r="I20" s="224"/>
      <c r="J20" s="224"/>
    </row>
    <row r="21" spans="1:13" ht="14.25" x14ac:dyDescent="0.2">
      <c r="A21" s="175" t="s">
        <v>435</v>
      </c>
      <c r="B21" s="224" t="s">
        <v>341</v>
      </c>
      <c r="C21" s="224"/>
      <c r="D21" s="224"/>
      <c r="E21" s="224"/>
      <c r="F21" s="224"/>
      <c r="G21" s="224"/>
      <c r="H21" s="224"/>
      <c r="I21" s="224"/>
      <c r="J21" s="224"/>
      <c r="M21" s="2"/>
    </row>
    <row r="22" spans="1:13" x14ac:dyDescent="0.2">
      <c r="A22" s="15" t="s">
        <v>130</v>
      </c>
      <c r="B22" s="15" t="s">
        <v>426</v>
      </c>
      <c r="M22" s="2"/>
    </row>
    <row r="23" spans="1:13" x14ac:dyDescent="0.2">
      <c r="A23" s="15" t="s">
        <v>261</v>
      </c>
      <c r="B23" s="15" t="s">
        <v>427</v>
      </c>
      <c r="M23" s="2"/>
    </row>
    <row r="24" spans="1:13" ht="14.25" x14ac:dyDescent="0.2">
      <c r="A24" s="175"/>
      <c r="B24" s="30"/>
      <c r="C24" s="30"/>
      <c r="D24" s="30"/>
      <c r="E24" s="30"/>
      <c r="F24" s="30"/>
      <c r="G24" s="30"/>
      <c r="H24" s="30"/>
      <c r="I24" s="30"/>
      <c r="J24" s="30"/>
      <c r="M24" s="2"/>
    </row>
    <row r="25" spans="1:13" ht="14.25" x14ac:dyDescent="0.2">
      <c r="A25" s="175"/>
      <c r="B25" s="30"/>
      <c r="C25" s="30"/>
      <c r="D25" s="30"/>
      <c r="E25" s="30"/>
      <c r="F25" s="30"/>
      <c r="G25" s="30"/>
      <c r="H25" s="30"/>
      <c r="I25" s="30"/>
      <c r="J25" s="30"/>
      <c r="M25" s="2"/>
    </row>
    <row r="26" spans="1:13" x14ac:dyDescent="0.2">
      <c r="A26" s="234" t="s">
        <v>444</v>
      </c>
      <c r="B26" s="234"/>
      <c r="C26" s="234"/>
      <c r="D26" s="234"/>
      <c r="E26" s="234"/>
      <c r="F26" s="234"/>
      <c r="G26" s="234"/>
      <c r="H26" s="234"/>
      <c r="I26" s="234"/>
      <c r="J26" s="234"/>
      <c r="M26" s="2"/>
    </row>
    <row r="27" spans="1:13" x14ac:dyDescent="0.2">
      <c r="M27" s="2"/>
    </row>
    <row r="28" spans="1:13" ht="16.149999999999999" customHeight="1" x14ac:dyDescent="0.35">
      <c r="A28" s="256" t="s">
        <v>264</v>
      </c>
      <c r="B28" s="256"/>
      <c r="C28" s="256" t="s">
        <v>349</v>
      </c>
      <c r="D28" s="256"/>
      <c r="E28" s="256"/>
      <c r="F28" s="256"/>
      <c r="G28" s="256"/>
      <c r="H28" s="256"/>
      <c r="I28" s="256"/>
      <c r="J28" s="256"/>
      <c r="M28" s="2"/>
    </row>
    <row r="29" spans="1:13" ht="15" x14ac:dyDescent="0.35">
      <c r="A29" s="257"/>
      <c r="B29" s="257"/>
      <c r="C29" s="257" t="s">
        <v>209</v>
      </c>
      <c r="D29" s="257"/>
      <c r="E29" s="257"/>
      <c r="F29" s="257"/>
      <c r="G29" s="176"/>
      <c r="H29" s="257" t="s">
        <v>215</v>
      </c>
      <c r="I29" s="257"/>
      <c r="J29" s="171"/>
      <c r="M29" s="2"/>
    </row>
    <row r="30" spans="1:13" ht="57" x14ac:dyDescent="0.35">
      <c r="A30" s="257"/>
      <c r="B30" s="257"/>
      <c r="C30" s="170" t="s">
        <v>356</v>
      </c>
      <c r="D30" s="170" t="s">
        <v>211</v>
      </c>
      <c r="E30" s="172" t="s">
        <v>212</v>
      </c>
      <c r="F30" s="170" t="s">
        <v>213</v>
      </c>
      <c r="G30" s="170"/>
      <c r="H30" s="170" t="s">
        <v>353</v>
      </c>
      <c r="I30" s="170" t="s">
        <v>445</v>
      </c>
      <c r="J30" s="173" t="s">
        <v>446</v>
      </c>
      <c r="M30" s="2"/>
    </row>
    <row r="31" spans="1:13" x14ac:dyDescent="0.2">
      <c r="A31" s="150" t="s">
        <v>122</v>
      </c>
      <c r="B31" s="151"/>
      <c r="C31" s="83">
        <v>0.1</v>
      </c>
      <c r="D31" s="83">
        <v>0.4</v>
      </c>
      <c r="E31" s="83">
        <v>12.5</v>
      </c>
      <c r="F31" s="83">
        <v>49.5</v>
      </c>
      <c r="G31" s="161"/>
      <c r="H31" s="83">
        <v>9.9</v>
      </c>
      <c r="I31" s="83">
        <v>0.5</v>
      </c>
      <c r="J31" s="84">
        <v>73</v>
      </c>
      <c r="M31" s="2"/>
    </row>
    <row r="32" spans="1:13" x14ac:dyDescent="0.2">
      <c r="B32" s="54" t="s">
        <v>183</v>
      </c>
      <c r="C32" s="87" t="s">
        <v>324</v>
      </c>
      <c r="D32" s="87">
        <v>0.1</v>
      </c>
      <c r="E32" s="87">
        <v>2.7</v>
      </c>
      <c r="F32" s="87">
        <v>10</v>
      </c>
      <c r="G32" s="47"/>
      <c r="H32" s="87">
        <v>2.5</v>
      </c>
      <c r="I32" s="87">
        <v>0.1</v>
      </c>
      <c r="J32" s="88">
        <v>15.4</v>
      </c>
      <c r="M32" s="2"/>
    </row>
    <row r="33" spans="1:13" x14ac:dyDescent="0.2">
      <c r="B33" s="54" t="s">
        <v>184</v>
      </c>
      <c r="C33" s="87" t="s">
        <v>324</v>
      </c>
      <c r="D33" s="87">
        <v>0.1</v>
      </c>
      <c r="E33" s="87">
        <v>3.1</v>
      </c>
      <c r="F33" s="87">
        <v>11.5</v>
      </c>
      <c r="G33" s="47"/>
      <c r="H33" s="87">
        <v>3</v>
      </c>
      <c r="I33" s="87">
        <v>0.1</v>
      </c>
      <c r="J33" s="88">
        <v>17.7</v>
      </c>
      <c r="M33" s="2"/>
    </row>
    <row r="34" spans="1:13" x14ac:dyDescent="0.2">
      <c r="B34" s="54" t="s">
        <v>185</v>
      </c>
      <c r="C34" s="87" t="s">
        <v>324</v>
      </c>
      <c r="D34" s="87">
        <v>0.1</v>
      </c>
      <c r="E34" s="87">
        <v>3.7</v>
      </c>
      <c r="F34" s="87">
        <v>13.7</v>
      </c>
      <c r="G34" s="47"/>
      <c r="H34" s="87">
        <v>2</v>
      </c>
      <c r="I34" s="87">
        <v>0.1</v>
      </c>
      <c r="J34" s="88">
        <v>19.600000000000001</v>
      </c>
    </row>
    <row r="35" spans="1:13" x14ac:dyDescent="0.2">
      <c r="B35" s="54" t="s">
        <v>186</v>
      </c>
      <c r="C35" s="87" t="s">
        <v>324</v>
      </c>
      <c r="D35" s="87">
        <v>0.1</v>
      </c>
      <c r="E35" s="87">
        <v>3</v>
      </c>
      <c r="F35" s="87">
        <v>14.4</v>
      </c>
      <c r="G35" s="47"/>
      <c r="H35" s="87">
        <v>2.5</v>
      </c>
      <c r="I35" s="87" t="s">
        <v>314</v>
      </c>
      <c r="J35" s="88">
        <v>20.3</v>
      </c>
    </row>
    <row r="36" spans="1:13" ht="25.5" customHeight="1" x14ac:dyDescent="0.2">
      <c r="A36" s="252" t="s">
        <v>280</v>
      </c>
      <c r="B36" s="252"/>
      <c r="C36" s="83">
        <v>0.1</v>
      </c>
      <c r="D36" s="83">
        <v>0.4</v>
      </c>
      <c r="E36" s="83">
        <v>12.4</v>
      </c>
      <c r="F36" s="83">
        <v>43</v>
      </c>
      <c r="G36" s="161"/>
      <c r="H36" s="83">
        <v>10.3</v>
      </c>
      <c r="I36" s="83">
        <v>1.1000000000000001</v>
      </c>
      <c r="J36" s="84">
        <v>67.2</v>
      </c>
    </row>
    <row r="37" spans="1:13" x14ac:dyDescent="0.2">
      <c r="B37" s="54" t="s">
        <v>187</v>
      </c>
      <c r="C37" s="87" t="s">
        <v>324</v>
      </c>
      <c r="D37" s="87">
        <v>0.1</v>
      </c>
      <c r="E37" s="87">
        <v>2.7</v>
      </c>
      <c r="F37" s="87">
        <v>6.7</v>
      </c>
      <c r="G37" s="47"/>
      <c r="H37" s="87">
        <v>4.5</v>
      </c>
      <c r="I37" s="87">
        <v>0.1</v>
      </c>
      <c r="J37" s="88">
        <v>14.1</v>
      </c>
    </row>
    <row r="38" spans="1:13" x14ac:dyDescent="0.2">
      <c r="B38" s="54" t="s">
        <v>188</v>
      </c>
      <c r="C38" s="87" t="s">
        <v>324</v>
      </c>
      <c r="D38" s="87">
        <v>0.1</v>
      </c>
      <c r="E38" s="87">
        <v>3.3</v>
      </c>
      <c r="F38" s="87">
        <v>11.6</v>
      </c>
      <c r="G38" s="47"/>
      <c r="H38" s="87">
        <v>2</v>
      </c>
      <c r="I38" s="87">
        <v>0.1</v>
      </c>
      <c r="J38" s="88">
        <v>17</v>
      </c>
    </row>
    <row r="39" spans="1:13" x14ac:dyDescent="0.2">
      <c r="B39" s="54" t="s">
        <v>425</v>
      </c>
      <c r="C39" s="87" t="s">
        <v>324</v>
      </c>
      <c r="D39" s="87">
        <v>0.1</v>
      </c>
      <c r="E39" s="87">
        <v>3.5</v>
      </c>
      <c r="F39" s="87">
        <v>13.7</v>
      </c>
      <c r="G39" s="47"/>
      <c r="H39" s="87">
        <v>2.6</v>
      </c>
      <c r="I39" s="87">
        <v>0.2</v>
      </c>
      <c r="J39" s="88">
        <v>20</v>
      </c>
    </row>
    <row r="40" spans="1:13" x14ac:dyDescent="0.2">
      <c r="B40" s="54" t="s">
        <v>190</v>
      </c>
      <c r="C40" s="87" t="s">
        <v>324</v>
      </c>
      <c r="D40" s="87">
        <v>0.1</v>
      </c>
      <c r="E40" s="87">
        <v>2.9</v>
      </c>
      <c r="F40" s="87">
        <v>11.1</v>
      </c>
      <c r="G40" s="47"/>
      <c r="H40" s="87">
        <v>1.2</v>
      </c>
      <c r="I40" s="87">
        <v>0.8</v>
      </c>
      <c r="J40" s="88">
        <v>16</v>
      </c>
    </row>
    <row r="41" spans="1:13" ht="2.65" customHeight="1" x14ac:dyDescent="0.2">
      <c r="A41" s="154"/>
      <c r="B41" s="154"/>
      <c r="C41" s="154"/>
      <c r="D41" s="154"/>
      <c r="E41" s="154"/>
      <c r="F41" s="154"/>
      <c r="G41" s="154"/>
      <c r="H41" s="154"/>
      <c r="J41" s="174"/>
    </row>
    <row r="42" spans="1:13" ht="27" customHeight="1" x14ac:dyDescent="0.2">
      <c r="A42" s="175" t="s">
        <v>436</v>
      </c>
      <c r="B42" s="258" t="s">
        <v>443</v>
      </c>
      <c r="C42" s="258"/>
      <c r="D42" s="258"/>
      <c r="E42" s="258"/>
      <c r="F42" s="258"/>
      <c r="G42" s="258"/>
      <c r="H42" s="258"/>
      <c r="I42" s="258"/>
    </row>
    <row r="43" spans="1:13" ht="27" customHeight="1" x14ac:dyDescent="0.2">
      <c r="A43" s="175" t="s">
        <v>437</v>
      </c>
      <c r="B43" s="224" t="s">
        <v>359</v>
      </c>
      <c r="C43" s="224"/>
      <c r="D43" s="224"/>
      <c r="E43" s="224"/>
      <c r="F43" s="224"/>
      <c r="G43" s="224"/>
      <c r="H43" s="224"/>
      <c r="I43" s="224"/>
      <c r="J43" s="224"/>
    </row>
    <row r="44" spans="1:13" ht="14.25" x14ac:dyDescent="0.2">
      <c r="A44" s="175" t="s">
        <v>434</v>
      </c>
      <c r="B44" s="224" t="s">
        <v>341</v>
      </c>
      <c r="C44" s="224"/>
      <c r="D44" s="224"/>
      <c r="E44" s="224"/>
      <c r="F44" s="224"/>
      <c r="G44" s="224"/>
      <c r="H44" s="224"/>
      <c r="I44" s="224"/>
      <c r="J44" s="224"/>
    </row>
    <row r="45" spans="1:13" x14ac:dyDescent="0.2">
      <c r="A45" s="15" t="s">
        <v>130</v>
      </c>
      <c r="B45" s="15" t="s">
        <v>426</v>
      </c>
    </row>
    <row r="46" spans="1:13" x14ac:dyDescent="0.2">
      <c r="A46" s="15" t="s">
        <v>261</v>
      </c>
      <c r="B46" s="15" t="s">
        <v>427</v>
      </c>
    </row>
    <row r="47" spans="1:13" x14ac:dyDescent="0.2">
      <c r="A47" s="15" t="s">
        <v>438</v>
      </c>
      <c r="B47" s="224" t="s">
        <v>363</v>
      </c>
      <c r="C47" s="224"/>
      <c r="D47" s="224"/>
      <c r="E47" s="224"/>
      <c r="F47" s="224"/>
      <c r="G47" s="224"/>
      <c r="H47" s="224"/>
      <c r="I47" s="224"/>
      <c r="J47" s="224"/>
    </row>
    <row r="48" spans="1:13" ht="25.15" customHeight="1" x14ac:dyDescent="0.2">
      <c r="A48" s="177" t="s">
        <v>314</v>
      </c>
      <c r="B48" s="224" t="s">
        <v>364</v>
      </c>
      <c r="C48" s="224"/>
      <c r="D48" s="224"/>
      <c r="E48" s="224"/>
      <c r="F48" s="224"/>
      <c r="G48" s="224"/>
      <c r="H48" s="224"/>
      <c r="I48" s="224"/>
      <c r="J48" s="224"/>
    </row>
    <row r="53" spans="15:18" x14ac:dyDescent="0.2">
      <c r="O53" s="178"/>
      <c r="P53" s="178"/>
      <c r="Q53" s="178"/>
      <c r="R53" s="178"/>
    </row>
    <row r="54" spans="15:18" x14ac:dyDescent="0.2">
      <c r="O54" s="178"/>
      <c r="P54" s="178"/>
      <c r="Q54" s="178"/>
      <c r="R54" s="178"/>
    </row>
    <row r="55" spans="15:18" ht="42.6" customHeight="1" x14ac:dyDescent="0.2">
      <c r="O55" s="178"/>
      <c r="P55" s="178"/>
      <c r="Q55" s="178"/>
      <c r="R55" s="178"/>
    </row>
    <row r="56" spans="15:18" x14ac:dyDescent="0.2">
      <c r="O56" s="178"/>
      <c r="P56" s="178"/>
      <c r="Q56" s="178"/>
      <c r="R56" s="178"/>
    </row>
    <row r="57" spans="15:18" x14ac:dyDescent="0.2">
      <c r="O57" s="178"/>
      <c r="P57" s="178"/>
      <c r="Q57" s="178"/>
      <c r="R57" s="178"/>
    </row>
    <row r="58" spans="15:18" x14ac:dyDescent="0.2">
      <c r="O58" s="178"/>
      <c r="P58" s="178"/>
      <c r="Q58" s="178"/>
      <c r="R58" s="178"/>
    </row>
    <row r="59" spans="15:18" x14ac:dyDescent="0.2">
      <c r="O59" s="178"/>
      <c r="P59" s="178"/>
      <c r="Q59" s="178"/>
      <c r="R59" s="178"/>
    </row>
    <row r="60" spans="15:18" x14ac:dyDescent="0.2">
      <c r="O60" s="178"/>
      <c r="P60" s="178"/>
      <c r="Q60" s="178"/>
      <c r="R60" s="178"/>
    </row>
    <row r="61" spans="15:18" x14ac:dyDescent="0.2">
      <c r="O61" s="178"/>
      <c r="P61" s="178"/>
      <c r="Q61" s="178"/>
      <c r="R61" s="178"/>
    </row>
    <row r="62" spans="15:18" x14ac:dyDescent="0.2">
      <c r="O62" s="178"/>
      <c r="P62" s="178"/>
      <c r="Q62" s="178"/>
      <c r="R62" s="178"/>
    </row>
    <row r="63" spans="15:18" x14ac:dyDescent="0.2">
      <c r="O63" s="178"/>
      <c r="P63" s="178"/>
      <c r="Q63" s="178"/>
      <c r="R63" s="178"/>
    </row>
  </sheetData>
  <mergeCells count="22">
    <mergeCell ref="A26:J26"/>
    <mergeCell ref="A1:C1"/>
    <mergeCell ref="A2:J2"/>
    <mergeCell ref="A4:B6"/>
    <mergeCell ref="C4:J4"/>
    <mergeCell ref="C5:F5"/>
    <mergeCell ref="H5:I5"/>
    <mergeCell ref="A12:B12"/>
    <mergeCell ref="B18:J18"/>
    <mergeCell ref="B19:J19"/>
    <mergeCell ref="B20:J20"/>
    <mergeCell ref="B21:J21"/>
    <mergeCell ref="B43:J43"/>
    <mergeCell ref="B44:J44"/>
    <mergeCell ref="B47:J47"/>
    <mergeCell ref="B48:J48"/>
    <mergeCell ref="A28:B30"/>
    <mergeCell ref="C28:J28"/>
    <mergeCell ref="C29:F29"/>
    <mergeCell ref="H29:I29"/>
    <mergeCell ref="A36:B36"/>
    <mergeCell ref="B42:I42"/>
  </mergeCells>
  <hyperlinks>
    <hyperlink ref="A1:C1" location="ContentsHead" display="ContentsHead" xr:uid="{764DF058-3122-4220-B9EC-5021AA486321}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C1F01-A5CE-470E-9889-CACAE87E6ED1}">
  <sheetPr codeName="Sheet21">
    <tabColor theme="8" tint="0.79998168889431442"/>
  </sheetPr>
  <dimension ref="A1:R91"/>
  <sheetViews>
    <sheetView showGridLines="0" workbookViewId="0">
      <selection sqref="A1:B1"/>
    </sheetView>
  </sheetViews>
  <sheetFormatPr defaultColWidth="0" defaultRowHeight="12.75" x14ac:dyDescent="0.2"/>
  <cols>
    <col min="1" max="1" width="3.28515625" style="15" customWidth="1"/>
    <col min="2" max="2" width="18.7109375" style="15" customWidth="1"/>
    <col min="3" max="3" width="13.5703125" style="32" bestFit="1" customWidth="1"/>
    <col min="4" max="4" width="19.140625" style="15" customWidth="1"/>
    <col min="5" max="5" width="16.28515625" style="15" bestFit="1" customWidth="1"/>
    <col min="6" max="18" width="0" style="15" hidden="1" customWidth="1"/>
    <col min="19" max="16384" width="8.85546875" style="15" hidden="1"/>
  </cols>
  <sheetData>
    <row r="1" spans="1:5" ht="15" x14ac:dyDescent="0.2">
      <c r="A1" s="233" t="s">
        <v>132</v>
      </c>
      <c r="B1" s="233"/>
    </row>
    <row r="2" spans="1:5" ht="30" customHeight="1" x14ac:dyDescent="0.2">
      <c r="A2" s="240" t="s">
        <v>448</v>
      </c>
      <c r="B2" s="240"/>
      <c r="C2" s="240"/>
      <c r="D2" s="240"/>
      <c r="E2" s="18"/>
    </row>
    <row r="3" spans="1:5" ht="15" x14ac:dyDescent="0.35">
      <c r="A3" s="179"/>
      <c r="B3" s="179"/>
      <c r="C3" s="180"/>
      <c r="D3" s="42"/>
      <c r="E3" s="179"/>
    </row>
    <row r="4" spans="1:5" ht="34.15" customHeight="1" x14ac:dyDescent="0.35">
      <c r="A4" s="259" t="s">
        <v>264</v>
      </c>
      <c r="B4" s="259"/>
      <c r="C4" s="127" t="s">
        <v>348</v>
      </c>
      <c r="D4" s="181" t="s">
        <v>383</v>
      </c>
      <c r="E4" s="179"/>
    </row>
    <row r="5" spans="1:5" ht="13.15" customHeight="1" x14ac:dyDescent="0.2">
      <c r="A5" s="150" t="s">
        <v>447</v>
      </c>
      <c r="C5" s="182">
        <v>1490</v>
      </c>
      <c r="D5" s="183">
        <v>11.2</v>
      </c>
      <c r="E5" s="161"/>
    </row>
    <row r="6" spans="1:5" ht="13.15" customHeight="1" x14ac:dyDescent="0.2">
      <c r="B6" s="54" t="s">
        <v>449</v>
      </c>
      <c r="C6" s="129">
        <v>390</v>
      </c>
      <c r="D6" s="184">
        <v>2.9</v>
      </c>
      <c r="E6" s="47"/>
    </row>
    <row r="7" spans="1:5" x14ac:dyDescent="0.2">
      <c r="B7" s="54" t="s">
        <v>450</v>
      </c>
      <c r="C7" s="129">
        <v>460</v>
      </c>
      <c r="D7" s="184">
        <v>3.5</v>
      </c>
      <c r="E7" s="47"/>
    </row>
    <row r="8" spans="1:5" x14ac:dyDescent="0.2">
      <c r="B8" s="54" t="s">
        <v>451</v>
      </c>
      <c r="C8" s="129">
        <v>380</v>
      </c>
      <c r="D8" s="184">
        <v>3</v>
      </c>
      <c r="E8" s="47"/>
    </row>
    <row r="9" spans="1:5" x14ac:dyDescent="0.2">
      <c r="B9" s="54" t="s">
        <v>452</v>
      </c>
      <c r="C9" s="129">
        <v>250</v>
      </c>
      <c r="D9" s="184">
        <v>1.8</v>
      </c>
      <c r="E9" s="47"/>
    </row>
    <row r="10" spans="1:5" ht="25.5" customHeight="1" x14ac:dyDescent="0.2">
      <c r="A10" s="119" t="s">
        <v>280</v>
      </c>
      <c r="B10" s="54"/>
      <c r="C10" s="182">
        <v>690</v>
      </c>
      <c r="D10" s="183">
        <v>5.6</v>
      </c>
      <c r="E10" s="47"/>
    </row>
    <row r="11" spans="1:5" x14ac:dyDescent="0.2">
      <c r="B11" s="54" t="s">
        <v>453</v>
      </c>
      <c r="C11" s="129">
        <v>280</v>
      </c>
      <c r="D11" s="184">
        <v>2.2000000000000002</v>
      </c>
      <c r="E11" s="47"/>
    </row>
    <row r="12" spans="1:5" x14ac:dyDescent="0.2">
      <c r="B12" s="54" t="s">
        <v>454</v>
      </c>
      <c r="C12" s="129">
        <v>230</v>
      </c>
      <c r="D12" s="184">
        <v>1.9</v>
      </c>
      <c r="E12" s="47"/>
    </row>
    <row r="13" spans="1:5" x14ac:dyDescent="0.2">
      <c r="B13" s="54" t="s">
        <v>425</v>
      </c>
      <c r="C13" s="129">
        <v>130</v>
      </c>
      <c r="D13" s="184">
        <v>1.2</v>
      </c>
      <c r="E13" s="47"/>
    </row>
    <row r="14" spans="1:5" x14ac:dyDescent="0.2">
      <c r="B14" s="54" t="s">
        <v>190</v>
      </c>
      <c r="C14" s="129">
        <v>40</v>
      </c>
      <c r="D14" s="184">
        <v>0.4</v>
      </c>
      <c r="E14" s="47"/>
    </row>
    <row r="15" spans="1:5" ht="2.65" customHeight="1" x14ac:dyDescent="0.2">
      <c r="A15" s="154"/>
      <c r="B15" s="169"/>
      <c r="C15" s="129"/>
      <c r="D15" s="185"/>
      <c r="E15" s="47"/>
    </row>
    <row r="16" spans="1:5" ht="25.9" customHeight="1" x14ac:dyDescent="0.2">
      <c r="A16" s="159">
        <v>1</v>
      </c>
      <c r="B16" s="253" t="s">
        <v>406</v>
      </c>
      <c r="C16" s="253"/>
      <c r="D16" s="253"/>
    </row>
    <row r="17" spans="1:4" ht="25.5" customHeight="1" x14ac:dyDescent="0.2">
      <c r="A17" s="186" t="s">
        <v>130</v>
      </c>
      <c r="B17" s="224" t="s">
        <v>426</v>
      </c>
      <c r="C17" s="224"/>
      <c r="D17" s="224"/>
    </row>
    <row r="18" spans="1:4" x14ac:dyDescent="0.2">
      <c r="A18" s="15" t="s">
        <v>261</v>
      </c>
      <c r="B18" s="15" t="s">
        <v>427</v>
      </c>
      <c r="C18" s="15"/>
    </row>
    <row r="25" spans="1:4" ht="16.899999999999999" customHeight="1" x14ac:dyDescent="0.2"/>
    <row r="33" spans="1:3" x14ac:dyDescent="0.2">
      <c r="A33" s="79"/>
      <c r="B33" s="79"/>
      <c r="C33" s="79"/>
    </row>
    <row r="50" ht="16.899999999999999" customHeight="1" x14ac:dyDescent="0.2"/>
    <row r="60" ht="52.15" customHeight="1" x14ac:dyDescent="0.2"/>
    <row r="91" ht="42.6" customHeight="1" x14ac:dyDescent="0.2"/>
  </sheetData>
  <mergeCells count="5">
    <mergeCell ref="A1:B1"/>
    <mergeCell ref="A2:D2"/>
    <mergeCell ref="A4:B4"/>
    <mergeCell ref="B16:D16"/>
    <mergeCell ref="B17:D17"/>
  </mergeCells>
  <hyperlinks>
    <hyperlink ref="A1:B1" location="ContentsHead" display="ContentsHead" xr:uid="{5BCEC8AF-3B01-4927-83CE-EF603100C3D8}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32ECE-D76C-4C46-904B-B68716E48AD6}">
  <sheetPr codeName="Sheet28"/>
  <dimension ref="A1:Y127"/>
  <sheetViews>
    <sheetView workbookViewId="0">
      <selection sqref="A1:D1"/>
    </sheetView>
  </sheetViews>
  <sheetFormatPr defaultColWidth="0" defaultRowHeight="15" x14ac:dyDescent="0.25"/>
  <cols>
    <col min="1" max="1" width="3.28515625" style="109" customWidth="1"/>
    <col min="2" max="2" width="10.42578125" style="109" customWidth="1"/>
    <col min="3" max="3" width="2" style="109" customWidth="1"/>
    <col min="4" max="5" width="10.7109375" style="109" bestFit="1" customWidth="1"/>
    <col min="6" max="6" width="11.28515625" style="109" bestFit="1" customWidth="1"/>
    <col min="7" max="7" width="13.5703125" style="109" bestFit="1" customWidth="1"/>
    <col min="8" max="8" width="16.42578125" style="109" customWidth="1"/>
    <col min="9" max="13" width="8.85546875" style="187" customWidth="1"/>
    <col min="14" max="14" width="10.5703125" style="187" bestFit="1" customWidth="1"/>
    <col min="15" max="24" width="8.85546875" style="187" customWidth="1"/>
    <col min="25" max="25" width="0" style="187" hidden="1" customWidth="1"/>
    <col min="26" max="16384" width="8.85546875" style="109" hidden="1"/>
  </cols>
  <sheetData>
    <row r="1" spans="1:25" x14ac:dyDescent="0.25">
      <c r="A1" s="260" t="s">
        <v>132</v>
      </c>
      <c r="B1" s="260"/>
      <c r="C1" s="260"/>
      <c r="D1" s="260"/>
      <c r="E1" s="10"/>
      <c r="F1" s="10"/>
      <c r="G1" s="10"/>
      <c r="H1" s="10"/>
      <c r="K1" s="187">
        <v>56</v>
      </c>
      <c r="R1" s="187" t="s">
        <v>455</v>
      </c>
      <c r="S1" s="187">
        <v>1</v>
      </c>
    </row>
    <row r="2" spans="1:25" s="2" customFormat="1" ht="14.45" customHeight="1" x14ac:dyDescent="0.2">
      <c r="A2" s="261" t="s">
        <v>457</v>
      </c>
      <c r="B2" s="261"/>
      <c r="C2" s="261"/>
      <c r="D2" s="261"/>
      <c r="E2" s="261"/>
      <c r="F2" s="261"/>
      <c r="G2" s="261"/>
      <c r="H2" s="261"/>
      <c r="I2" s="14"/>
      <c r="J2" s="14"/>
      <c r="K2" s="14">
        <v>46</v>
      </c>
      <c r="L2" s="14">
        <v>23</v>
      </c>
      <c r="M2" s="14">
        <v>25</v>
      </c>
      <c r="N2" s="14"/>
      <c r="O2" s="14"/>
      <c r="P2" s="14"/>
      <c r="Q2" s="14"/>
      <c r="R2" s="14" t="s">
        <v>456</v>
      </c>
      <c r="S2" s="14">
        <v>25</v>
      </c>
      <c r="T2" s="14"/>
      <c r="U2" s="14"/>
      <c r="V2" s="14"/>
      <c r="W2" s="14"/>
      <c r="X2" s="14"/>
      <c r="Y2" s="14"/>
    </row>
    <row r="3" spans="1:25" s="2" customFormat="1" ht="12.75" x14ac:dyDescent="0.2">
      <c r="B3" s="188"/>
      <c r="C3" s="188"/>
      <c r="D3" s="188"/>
      <c r="E3" s="188"/>
      <c r="F3" s="188"/>
      <c r="G3" s="188"/>
      <c r="H3" s="188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ht="17.45" customHeight="1" x14ac:dyDescent="0.35">
      <c r="A4" s="235" t="s">
        <v>458</v>
      </c>
      <c r="B4" s="235"/>
      <c r="C4" s="235"/>
      <c r="D4" s="235" t="s">
        <v>459</v>
      </c>
      <c r="E4" s="235"/>
      <c r="F4" s="235"/>
      <c r="G4" s="235" t="s">
        <v>460</v>
      </c>
      <c r="H4" s="235"/>
      <c r="K4" s="187">
        <v>47</v>
      </c>
      <c r="L4" s="187">
        <v>38</v>
      </c>
      <c r="M4" s="187">
        <v>39</v>
      </c>
      <c r="V4" s="187" t="s">
        <v>461</v>
      </c>
      <c r="W4" s="187">
        <v>25</v>
      </c>
    </row>
    <row r="5" spans="1:25" ht="16.899999999999999" customHeight="1" x14ac:dyDescent="0.25">
      <c r="A5" s="231"/>
      <c r="B5" s="231"/>
      <c r="C5" s="231"/>
      <c r="D5" s="189" t="s">
        <v>462</v>
      </c>
      <c r="E5" s="189" t="s">
        <v>463</v>
      </c>
      <c r="F5" s="189" t="s">
        <v>464</v>
      </c>
      <c r="G5" s="189" t="s">
        <v>465</v>
      </c>
      <c r="H5" s="189" t="s">
        <v>466</v>
      </c>
      <c r="K5" s="187">
        <v>40</v>
      </c>
      <c r="L5" s="187">
        <v>41</v>
      </c>
      <c r="M5" s="187">
        <v>42</v>
      </c>
      <c r="N5" s="187">
        <v>43</v>
      </c>
      <c r="O5" s="187">
        <v>44</v>
      </c>
      <c r="P5" s="187">
        <v>45</v>
      </c>
      <c r="Q5" s="187">
        <v>48</v>
      </c>
      <c r="V5" s="187" t="s">
        <v>467</v>
      </c>
      <c r="W5" s="187">
        <v>26</v>
      </c>
    </row>
    <row r="6" spans="1:25" x14ac:dyDescent="0.25">
      <c r="B6" s="190" t="s">
        <v>468</v>
      </c>
      <c r="C6" s="191"/>
      <c r="D6" s="192">
        <v>3940</v>
      </c>
      <c r="E6" s="193">
        <v>4350</v>
      </c>
      <c r="F6" s="193">
        <v>4370</v>
      </c>
      <c r="G6" s="194">
        <v>0.10434120335110442</v>
      </c>
      <c r="H6" s="194">
        <v>3.9080459770115539E-3</v>
      </c>
      <c r="V6" s="187" t="s">
        <v>469</v>
      </c>
      <c r="W6" s="187">
        <v>27</v>
      </c>
    </row>
    <row r="7" spans="1:25" x14ac:dyDescent="0.25">
      <c r="B7" s="190" t="s">
        <v>470</v>
      </c>
      <c r="C7" s="191"/>
      <c r="D7" s="193">
        <v>4450</v>
      </c>
      <c r="E7" s="193">
        <v>4760</v>
      </c>
      <c r="F7" s="193">
        <v>4790</v>
      </c>
      <c r="G7" s="194">
        <v>7.1524966261808265E-2</v>
      </c>
      <c r="H7" s="194">
        <v>4.6179680940385825E-3</v>
      </c>
      <c r="K7" s="195"/>
      <c r="V7" s="187" t="s">
        <v>471</v>
      </c>
      <c r="W7" s="187">
        <v>28</v>
      </c>
    </row>
    <row r="8" spans="1:25" x14ac:dyDescent="0.25">
      <c r="B8" s="190" t="s">
        <v>472</v>
      </c>
      <c r="C8" s="191"/>
      <c r="D8" s="193">
        <v>5090</v>
      </c>
      <c r="E8" s="193">
        <v>5390</v>
      </c>
      <c r="F8" s="193">
        <v>5420</v>
      </c>
      <c r="G8" s="194">
        <v>5.8892815076560634E-2</v>
      </c>
      <c r="H8" s="194">
        <v>5.5617352614014681E-3</v>
      </c>
    </row>
    <row r="9" spans="1:25" x14ac:dyDescent="0.25">
      <c r="B9" s="190" t="s">
        <v>473</v>
      </c>
      <c r="C9" s="191"/>
      <c r="D9" s="193">
        <v>4930</v>
      </c>
      <c r="E9" s="193">
        <v>5300</v>
      </c>
      <c r="F9" s="193">
        <v>5310</v>
      </c>
      <c r="G9" s="194">
        <v>7.548701298701288E-2</v>
      </c>
      <c r="H9" s="194">
        <v>2.2641509433962703E-3</v>
      </c>
    </row>
    <row r="10" spans="1:25" x14ac:dyDescent="0.25">
      <c r="B10" s="190" t="s">
        <v>474</v>
      </c>
      <c r="C10" s="191"/>
      <c r="D10" s="193">
        <v>5660</v>
      </c>
      <c r="E10" s="193">
        <v>5950</v>
      </c>
      <c r="F10" s="193">
        <v>5970</v>
      </c>
      <c r="G10" s="194">
        <v>5.1069093479413352E-2</v>
      </c>
      <c r="H10" s="194">
        <v>3.3624747814391398E-3</v>
      </c>
    </row>
    <row r="11" spans="1:25" x14ac:dyDescent="0.25">
      <c r="B11" s="190" t="s">
        <v>475</v>
      </c>
      <c r="C11" s="191"/>
      <c r="D11" s="193">
        <v>4790</v>
      </c>
      <c r="E11" s="193">
        <v>4980</v>
      </c>
      <c r="F11" s="193">
        <v>4990</v>
      </c>
      <c r="G11" s="194">
        <v>3.9883065358112368E-2</v>
      </c>
      <c r="H11" s="194">
        <v>2.8112449799195804E-3</v>
      </c>
    </row>
    <row r="12" spans="1:25" x14ac:dyDescent="0.25">
      <c r="B12" s="190" t="s">
        <v>476</v>
      </c>
      <c r="C12" s="191"/>
      <c r="D12" s="193">
        <v>5460</v>
      </c>
      <c r="E12" s="193">
        <v>5620</v>
      </c>
      <c r="F12" s="193">
        <v>5630</v>
      </c>
      <c r="G12" s="194">
        <v>2.8943029858948588E-2</v>
      </c>
      <c r="H12" s="194">
        <v>1.7803097739006457E-3</v>
      </c>
    </row>
    <row r="13" spans="1:25" x14ac:dyDescent="0.25">
      <c r="B13" s="190" t="s">
        <v>477</v>
      </c>
      <c r="C13" s="191"/>
      <c r="D13" s="193">
        <v>6090</v>
      </c>
      <c r="E13" s="193">
        <v>6300</v>
      </c>
      <c r="F13" s="193">
        <v>6320</v>
      </c>
      <c r="G13" s="194">
        <v>3.4675431388660582E-2</v>
      </c>
      <c r="H13" s="194">
        <v>3.6531130876746865E-3</v>
      </c>
      <c r="N13" s="196"/>
    </row>
    <row r="14" spans="1:25" x14ac:dyDescent="0.25">
      <c r="B14" s="190" t="s">
        <v>478</v>
      </c>
      <c r="C14" s="191"/>
      <c r="D14" s="193">
        <v>5360</v>
      </c>
      <c r="E14" s="193">
        <v>5430</v>
      </c>
      <c r="F14" s="193">
        <v>5440</v>
      </c>
      <c r="G14" s="194">
        <v>1.3067015120403314E-2</v>
      </c>
      <c r="H14" s="194">
        <v>1.4741109268472385E-3</v>
      </c>
    </row>
    <row r="15" spans="1:25" x14ac:dyDescent="0.25">
      <c r="B15" s="190" t="s">
        <v>479</v>
      </c>
      <c r="C15" s="191"/>
      <c r="D15" s="193">
        <v>3900</v>
      </c>
      <c r="E15" s="193">
        <v>4000</v>
      </c>
      <c r="F15" s="193">
        <v>4010</v>
      </c>
      <c r="G15" s="194">
        <v>2.5660764690787818E-2</v>
      </c>
      <c r="H15" s="194">
        <v>2.2516887665748886E-3</v>
      </c>
    </row>
    <row r="16" spans="1:25" x14ac:dyDescent="0.25">
      <c r="B16" s="190" t="s">
        <v>480</v>
      </c>
      <c r="C16" s="191"/>
      <c r="D16" s="193">
        <v>4240</v>
      </c>
      <c r="E16" s="193">
        <v>4290</v>
      </c>
      <c r="F16" s="193">
        <v>4300</v>
      </c>
      <c r="G16" s="194">
        <v>1.2983947119924455E-2</v>
      </c>
      <c r="H16" s="194">
        <v>2.5635050104870771E-3</v>
      </c>
    </row>
    <row r="17" spans="1:11" x14ac:dyDescent="0.25">
      <c r="B17" s="190" t="s">
        <v>481</v>
      </c>
      <c r="C17" s="197"/>
      <c r="D17" s="193">
        <v>4900</v>
      </c>
      <c r="E17" s="193">
        <v>5050</v>
      </c>
      <c r="F17" s="193">
        <v>5050</v>
      </c>
      <c r="G17" s="194">
        <v>3.0222585256279411E-2</v>
      </c>
      <c r="H17" s="194">
        <v>0</v>
      </c>
    </row>
    <row r="18" spans="1:11" x14ac:dyDescent="0.25">
      <c r="B18" s="190" t="s">
        <v>482</v>
      </c>
      <c r="C18" s="197"/>
      <c r="D18" s="193">
        <v>4450</v>
      </c>
      <c r="E18" s="193">
        <v>4510</v>
      </c>
      <c r="F18" s="193">
        <v>4520</v>
      </c>
      <c r="G18" s="194">
        <v>1.4848143982002293E-2</v>
      </c>
      <c r="H18" s="194">
        <v>2.8818443804035088E-3</v>
      </c>
    </row>
    <row r="19" spans="1:11" x14ac:dyDescent="0.25">
      <c r="B19" s="190" t="s">
        <v>483</v>
      </c>
      <c r="C19" s="197"/>
      <c r="D19" s="193">
        <v>4950</v>
      </c>
      <c r="E19" s="193">
        <v>5040</v>
      </c>
      <c r="F19" s="193">
        <v>5050</v>
      </c>
      <c r="G19" s="194">
        <v>1.8387553041018467E-2</v>
      </c>
      <c r="H19" s="194">
        <v>1.5873015873015817E-3</v>
      </c>
    </row>
    <row r="20" spans="1:11" x14ac:dyDescent="0.25">
      <c r="B20" s="190" t="s">
        <v>251</v>
      </c>
      <c r="C20" s="197"/>
      <c r="D20" s="193">
        <v>4940</v>
      </c>
      <c r="E20" s="193">
        <v>5100</v>
      </c>
      <c r="F20" s="193">
        <v>5110</v>
      </c>
      <c r="G20" s="194">
        <v>3.2617504051863921E-2</v>
      </c>
      <c r="H20" s="194">
        <v>1.5695507161075373E-3</v>
      </c>
    </row>
    <row r="21" spans="1:11" x14ac:dyDescent="0.25">
      <c r="B21" s="190" t="s">
        <v>484</v>
      </c>
      <c r="C21" s="197"/>
      <c r="D21" s="193">
        <v>5510</v>
      </c>
      <c r="E21" s="193">
        <v>5570</v>
      </c>
      <c r="F21" s="193">
        <v>5590</v>
      </c>
      <c r="G21" s="194">
        <v>1.2168543407192089E-2</v>
      </c>
      <c r="H21" s="194">
        <v>2.5121119684192728E-3</v>
      </c>
    </row>
    <row r="22" spans="1:11" x14ac:dyDescent="0.25">
      <c r="B22" s="190" t="s">
        <v>485</v>
      </c>
      <c r="C22" s="197"/>
      <c r="D22" s="193">
        <v>5560</v>
      </c>
      <c r="E22" s="193">
        <v>5710</v>
      </c>
      <c r="F22" s="193">
        <v>5720</v>
      </c>
      <c r="G22" s="194">
        <v>2.6784109293546576E-2</v>
      </c>
      <c r="H22" s="194">
        <v>1.5756302521008347E-3</v>
      </c>
    </row>
    <row r="23" spans="1:11" x14ac:dyDescent="0.25">
      <c r="B23" s="190" t="s">
        <v>486</v>
      </c>
      <c r="C23" s="197"/>
      <c r="D23" s="193">
        <v>5060</v>
      </c>
      <c r="E23" s="193">
        <v>5120</v>
      </c>
      <c r="F23" s="193">
        <v>5140</v>
      </c>
      <c r="G23" s="194">
        <v>1.1850681414181219E-2</v>
      </c>
      <c r="H23" s="194">
        <v>2.7327737653719542E-3</v>
      </c>
    </row>
    <row r="24" spans="1:11" x14ac:dyDescent="0.25">
      <c r="B24" s="190" t="s">
        <v>255</v>
      </c>
      <c r="C24" s="197"/>
      <c r="D24" s="193">
        <v>5500</v>
      </c>
      <c r="E24" s="193">
        <v>5580</v>
      </c>
      <c r="F24" s="193">
        <v>5580</v>
      </c>
      <c r="G24" s="194">
        <v>1.4548099654482671E-2</v>
      </c>
      <c r="H24" s="194">
        <v>3.5848718408315605E-4</v>
      </c>
    </row>
    <row r="25" spans="1:11" x14ac:dyDescent="0.25">
      <c r="B25" s="190" t="s">
        <v>487</v>
      </c>
      <c r="C25" s="197"/>
      <c r="D25" s="193">
        <v>5530</v>
      </c>
      <c r="E25" s="193">
        <v>5670</v>
      </c>
      <c r="F25" s="193">
        <v>5680</v>
      </c>
      <c r="G25" s="194">
        <v>2.5492677635147398E-2</v>
      </c>
      <c r="H25" s="194">
        <v>7.0521861777161909E-4</v>
      </c>
    </row>
    <row r="26" spans="1:11" x14ac:dyDescent="0.25">
      <c r="B26" s="190" t="s">
        <v>488</v>
      </c>
      <c r="C26" s="197"/>
      <c r="D26" s="193">
        <v>5360</v>
      </c>
      <c r="E26" s="193">
        <v>5390</v>
      </c>
      <c r="F26" s="193">
        <v>5400</v>
      </c>
      <c r="G26" s="194">
        <v>4.4767767207609666E-3</v>
      </c>
      <c r="H26" s="194">
        <v>2.9712163416899529E-3</v>
      </c>
    </row>
    <row r="27" spans="1:11" x14ac:dyDescent="0.25">
      <c r="B27" s="190" t="s">
        <v>258</v>
      </c>
      <c r="C27" s="197"/>
      <c r="D27" s="193">
        <v>4210</v>
      </c>
      <c r="E27" s="193">
        <v>4350</v>
      </c>
      <c r="F27" s="193">
        <v>4360</v>
      </c>
      <c r="G27" s="194">
        <v>3.3761293390394576E-2</v>
      </c>
      <c r="H27" s="194">
        <v>1.8399264029438367E-3</v>
      </c>
    </row>
    <row r="28" spans="1:11" x14ac:dyDescent="0.25">
      <c r="B28" s="190" t="s">
        <v>489</v>
      </c>
      <c r="C28" s="197"/>
      <c r="D28" s="193">
        <v>4240</v>
      </c>
      <c r="E28" s="193">
        <v>4350</v>
      </c>
      <c r="F28" s="193" t="s">
        <v>214</v>
      </c>
      <c r="G28" s="194">
        <v>2.4976437323279921E-2</v>
      </c>
      <c r="H28" s="194" t="s">
        <v>214</v>
      </c>
    </row>
    <row r="29" spans="1:11" x14ac:dyDescent="0.25">
      <c r="B29" s="190" t="s">
        <v>490</v>
      </c>
      <c r="C29" s="197"/>
      <c r="D29" s="193">
        <v>4570</v>
      </c>
      <c r="E29" s="193" t="s">
        <v>214</v>
      </c>
      <c r="F29" s="193" t="s">
        <v>214</v>
      </c>
      <c r="G29" s="194" t="s">
        <v>214</v>
      </c>
      <c r="H29" s="194" t="s">
        <v>214</v>
      </c>
    </row>
    <row r="30" spans="1:11" x14ac:dyDescent="0.25">
      <c r="A30" s="198"/>
      <c r="B30" s="199"/>
      <c r="C30" s="200"/>
      <c r="D30" s="201"/>
      <c r="E30" s="201"/>
      <c r="F30" s="199"/>
      <c r="G30" s="201"/>
      <c r="H30" s="201"/>
    </row>
    <row r="31" spans="1:11" x14ac:dyDescent="0.25">
      <c r="A31" s="202">
        <v>1</v>
      </c>
      <c r="B31" s="2" t="s">
        <v>491</v>
      </c>
      <c r="D31" s="203"/>
      <c r="E31" s="203"/>
      <c r="F31" s="203"/>
      <c r="G31" s="203"/>
      <c r="K31" s="187">
        <v>49</v>
      </c>
    </row>
    <row r="33" spans="1:25" x14ac:dyDescent="0.25">
      <c r="B33" s="10" t="s">
        <v>214</v>
      </c>
      <c r="C33" s="10"/>
      <c r="D33" s="10"/>
      <c r="E33" s="10"/>
      <c r="F33" s="10"/>
      <c r="G33" s="10"/>
      <c r="H33" s="10"/>
    </row>
    <row r="34" spans="1:25" s="2" customFormat="1" x14ac:dyDescent="0.25">
      <c r="A34" s="234" t="s">
        <v>467</v>
      </c>
      <c r="B34" s="234"/>
      <c r="C34" s="234"/>
      <c r="D34" s="234"/>
      <c r="E34" s="234"/>
      <c r="F34" s="234"/>
      <c r="G34" s="234"/>
      <c r="H34" s="234"/>
      <c r="I34" s="14"/>
      <c r="J34" s="14"/>
      <c r="K34" s="187">
        <v>46</v>
      </c>
      <c r="L34" s="14">
        <v>23</v>
      </c>
      <c r="M34" s="14">
        <v>26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5" s="2" customFormat="1" x14ac:dyDescent="0.25">
      <c r="B35" s="10"/>
      <c r="C35" s="10"/>
      <c r="D35" s="204"/>
      <c r="E35" s="204"/>
      <c r="F35" s="204"/>
      <c r="G35" s="204"/>
      <c r="H35" s="204"/>
      <c r="I35" s="14"/>
      <c r="J35" s="14"/>
      <c r="K35" s="187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5" ht="17.45" customHeight="1" x14ac:dyDescent="0.35">
      <c r="A36" s="235" t="s">
        <v>458</v>
      </c>
      <c r="B36" s="235"/>
      <c r="C36" s="235"/>
      <c r="D36" s="235" t="s">
        <v>459</v>
      </c>
      <c r="E36" s="235"/>
      <c r="F36" s="235"/>
      <c r="G36" s="235" t="s">
        <v>460</v>
      </c>
      <c r="H36" s="235"/>
      <c r="K36" s="187">
        <v>47</v>
      </c>
      <c r="L36" s="187">
        <v>38</v>
      </c>
      <c r="M36" s="187">
        <v>39</v>
      </c>
    </row>
    <row r="37" spans="1:25" ht="16.899999999999999" customHeight="1" x14ac:dyDescent="0.25">
      <c r="A37" s="231"/>
      <c r="B37" s="231"/>
      <c r="C37" s="231"/>
      <c r="D37" s="189" t="s">
        <v>462</v>
      </c>
      <c r="E37" s="189" t="s">
        <v>463</v>
      </c>
      <c r="F37" s="189" t="s">
        <v>464</v>
      </c>
      <c r="G37" s="189" t="s">
        <v>465</v>
      </c>
      <c r="H37" s="189" t="s">
        <v>466</v>
      </c>
      <c r="K37" s="187">
        <v>40</v>
      </c>
      <c r="L37" s="187">
        <v>41</v>
      </c>
      <c r="M37" s="187">
        <v>42</v>
      </c>
      <c r="N37" s="187">
        <v>43</v>
      </c>
      <c r="O37" s="187">
        <v>44</v>
      </c>
      <c r="P37" s="187">
        <v>45</v>
      </c>
      <c r="Q37" s="187">
        <v>48</v>
      </c>
    </row>
    <row r="38" spans="1:25" x14ac:dyDescent="0.25">
      <c r="B38" s="190" t="s">
        <v>468</v>
      </c>
      <c r="C38" s="191"/>
      <c r="D38" s="193">
        <v>3560</v>
      </c>
      <c r="E38" s="193">
        <v>3870</v>
      </c>
      <c r="F38" s="193">
        <v>3880</v>
      </c>
      <c r="G38" s="194">
        <v>8.7970770095559203E-2</v>
      </c>
      <c r="H38" s="194">
        <v>3.0999741668820135E-3</v>
      </c>
    </row>
    <row r="39" spans="1:25" x14ac:dyDescent="0.25">
      <c r="B39" s="190" t="s">
        <v>470</v>
      </c>
      <c r="C39" s="191"/>
      <c r="D39" s="193">
        <v>4090</v>
      </c>
      <c r="E39" s="193">
        <v>4320</v>
      </c>
      <c r="F39" s="193">
        <v>4340</v>
      </c>
      <c r="G39" s="194">
        <v>5.7988744800587133E-2</v>
      </c>
      <c r="H39" s="194">
        <v>3.4690101757632874E-3</v>
      </c>
    </row>
    <row r="40" spans="1:25" x14ac:dyDescent="0.25">
      <c r="B40" s="190" t="s">
        <v>472</v>
      </c>
      <c r="C40" s="191"/>
      <c r="D40" s="193">
        <v>4700</v>
      </c>
      <c r="E40" s="193">
        <v>4940</v>
      </c>
      <c r="F40" s="193">
        <v>4960</v>
      </c>
      <c r="G40" s="194">
        <v>5.1042109740536024E-2</v>
      </c>
      <c r="H40" s="194">
        <v>3.6422501011736941E-3</v>
      </c>
    </row>
    <row r="41" spans="1:25" x14ac:dyDescent="0.25">
      <c r="B41" s="190" t="s">
        <v>473</v>
      </c>
      <c r="C41" s="191"/>
      <c r="D41" s="193">
        <v>4540</v>
      </c>
      <c r="E41" s="193">
        <v>4830</v>
      </c>
      <c r="F41" s="193">
        <v>4840</v>
      </c>
      <c r="G41" s="194">
        <v>6.3408190224570671E-2</v>
      </c>
      <c r="H41" s="194">
        <v>1.4492753623187582E-3</v>
      </c>
    </row>
    <row r="42" spans="1:25" x14ac:dyDescent="0.25">
      <c r="B42" s="190" t="s">
        <v>474</v>
      </c>
      <c r="C42" s="191"/>
      <c r="D42" s="193">
        <v>5230</v>
      </c>
      <c r="E42" s="193">
        <v>5450</v>
      </c>
      <c r="F42" s="193">
        <v>5460</v>
      </c>
      <c r="G42" s="194">
        <v>4.1108986615678855E-2</v>
      </c>
      <c r="H42" s="194">
        <v>1.8365472910928382E-3</v>
      </c>
    </row>
    <row r="43" spans="1:25" x14ac:dyDescent="0.25">
      <c r="B43" s="190" t="s">
        <v>475</v>
      </c>
      <c r="C43" s="191"/>
      <c r="D43" s="193">
        <v>4400</v>
      </c>
      <c r="E43" s="193">
        <v>4530</v>
      </c>
      <c r="F43" s="193">
        <v>4540</v>
      </c>
      <c r="G43" s="194">
        <v>2.8623353021353992E-2</v>
      </c>
      <c r="H43" s="194">
        <v>1.7667844522968323E-3</v>
      </c>
    </row>
    <row r="44" spans="1:25" x14ac:dyDescent="0.25">
      <c r="B44" s="190" t="s">
        <v>476</v>
      </c>
      <c r="C44" s="191"/>
      <c r="D44" s="193">
        <v>4920</v>
      </c>
      <c r="E44" s="193">
        <v>5040</v>
      </c>
      <c r="F44" s="193">
        <v>5040</v>
      </c>
      <c r="G44" s="194">
        <v>2.3964256701868303E-2</v>
      </c>
      <c r="H44" s="194">
        <v>3.9666798889337329E-4</v>
      </c>
    </row>
    <row r="45" spans="1:25" x14ac:dyDescent="0.25">
      <c r="B45" s="190" t="s">
        <v>477</v>
      </c>
      <c r="C45" s="191"/>
      <c r="D45" s="193">
        <v>5590</v>
      </c>
      <c r="E45" s="193">
        <v>5770</v>
      </c>
      <c r="F45" s="193">
        <v>5780</v>
      </c>
      <c r="G45" s="194">
        <v>3.1104755094744307E-2</v>
      </c>
      <c r="H45" s="194">
        <v>2.6005547850207478E-3</v>
      </c>
    </row>
    <row r="46" spans="1:25" x14ac:dyDescent="0.25">
      <c r="B46" s="190" t="s">
        <v>478</v>
      </c>
      <c r="C46" s="191"/>
      <c r="D46" s="193">
        <v>4850</v>
      </c>
      <c r="E46" s="193">
        <v>4900</v>
      </c>
      <c r="F46" s="193">
        <v>4910</v>
      </c>
      <c r="G46" s="194">
        <v>9.4806265457543226E-3</v>
      </c>
      <c r="H46" s="194">
        <v>2.8583095140872761E-3</v>
      </c>
    </row>
    <row r="47" spans="1:25" x14ac:dyDescent="0.25">
      <c r="B47" s="190" t="s">
        <v>479</v>
      </c>
      <c r="C47" s="191"/>
      <c r="D47" s="193">
        <v>3510</v>
      </c>
      <c r="E47" s="193">
        <v>3570</v>
      </c>
      <c r="F47" s="193">
        <v>3580</v>
      </c>
      <c r="G47" s="194">
        <v>1.8523795953263145E-2</v>
      </c>
      <c r="H47" s="194">
        <v>1.1191941801902416E-3</v>
      </c>
    </row>
    <row r="48" spans="1:25" x14ac:dyDescent="0.25">
      <c r="B48" s="190" t="s">
        <v>480</v>
      </c>
      <c r="C48" s="197"/>
      <c r="D48" s="193">
        <v>3810</v>
      </c>
      <c r="E48" s="193">
        <v>3850</v>
      </c>
      <c r="F48" s="193">
        <v>3850</v>
      </c>
      <c r="G48" s="194">
        <v>1.0236220472440882E-2</v>
      </c>
      <c r="H48" s="194">
        <v>1.2990387113536173E-3</v>
      </c>
    </row>
    <row r="49" spans="1:11" x14ac:dyDescent="0.25">
      <c r="B49" s="190" t="s">
        <v>481</v>
      </c>
      <c r="C49" s="197"/>
      <c r="D49" s="193">
        <v>4310</v>
      </c>
      <c r="E49" s="193">
        <v>4400</v>
      </c>
      <c r="F49" s="193">
        <v>4400</v>
      </c>
      <c r="G49" s="194">
        <v>1.9012288430326985E-2</v>
      </c>
      <c r="H49" s="194">
        <v>9.101251422070078E-4</v>
      </c>
    </row>
    <row r="50" spans="1:11" x14ac:dyDescent="0.25">
      <c r="B50" s="190" t="s">
        <v>482</v>
      </c>
      <c r="C50" s="197"/>
      <c r="D50" s="193">
        <v>3960</v>
      </c>
      <c r="E50" s="193">
        <v>4000</v>
      </c>
      <c r="F50" s="193">
        <v>4010</v>
      </c>
      <c r="G50" s="194">
        <v>9.5886954327528695E-3</v>
      </c>
      <c r="H50" s="194">
        <v>1.4996250937264755E-3</v>
      </c>
    </row>
    <row r="51" spans="1:11" x14ac:dyDescent="0.25">
      <c r="B51" s="190" t="s">
        <v>483</v>
      </c>
      <c r="C51" s="197"/>
      <c r="D51" s="193">
        <v>4500</v>
      </c>
      <c r="E51" s="193">
        <v>4550</v>
      </c>
      <c r="F51" s="193">
        <v>4560</v>
      </c>
      <c r="G51" s="194">
        <v>1.2458286985539413E-2</v>
      </c>
      <c r="H51" s="194">
        <v>1.0986596352449141E-3</v>
      </c>
    </row>
    <row r="52" spans="1:11" x14ac:dyDescent="0.25">
      <c r="B52" s="190" t="s">
        <v>251</v>
      </c>
      <c r="C52" s="197"/>
      <c r="D52" s="193">
        <v>4540</v>
      </c>
      <c r="E52" s="193">
        <v>4660</v>
      </c>
      <c r="F52" s="193">
        <v>4660</v>
      </c>
      <c r="G52" s="194">
        <v>2.5319242624394445E-2</v>
      </c>
      <c r="H52" s="194">
        <v>1.0736525660295371E-3</v>
      </c>
    </row>
    <row r="53" spans="1:11" x14ac:dyDescent="0.25">
      <c r="B53" s="190" t="s">
        <v>484</v>
      </c>
      <c r="C53" s="197"/>
      <c r="D53" s="193">
        <v>4950</v>
      </c>
      <c r="E53" s="193">
        <v>5000</v>
      </c>
      <c r="F53" s="193">
        <v>5000</v>
      </c>
      <c r="G53" s="194">
        <v>9.0909090909090384E-3</v>
      </c>
      <c r="H53" s="194">
        <v>1.6016016016016099E-3</v>
      </c>
    </row>
    <row r="54" spans="1:11" x14ac:dyDescent="0.25">
      <c r="B54" s="190" t="s">
        <v>485</v>
      </c>
      <c r="C54" s="197"/>
      <c r="D54" s="193">
        <v>5140</v>
      </c>
      <c r="E54" s="193">
        <v>5250</v>
      </c>
      <c r="F54" s="193">
        <v>5260</v>
      </c>
      <c r="G54" s="194">
        <v>2.1202100758607179E-2</v>
      </c>
      <c r="H54" s="194">
        <v>1.1428571428571122E-3</v>
      </c>
    </row>
    <row r="55" spans="1:11" x14ac:dyDescent="0.25">
      <c r="B55" s="190" t="s">
        <v>486</v>
      </c>
      <c r="C55" s="197"/>
      <c r="D55" s="193">
        <v>4600</v>
      </c>
      <c r="E55" s="193">
        <v>4640</v>
      </c>
      <c r="F55" s="193">
        <v>4640</v>
      </c>
      <c r="G55" s="194">
        <v>7.3896978917626921E-3</v>
      </c>
      <c r="H55" s="194">
        <v>1.2944983818770073E-3</v>
      </c>
    </row>
    <row r="56" spans="1:11" x14ac:dyDescent="0.25">
      <c r="B56" s="190" t="s">
        <v>255</v>
      </c>
      <c r="C56" s="197"/>
      <c r="D56" s="193">
        <v>5000</v>
      </c>
      <c r="E56" s="193">
        <v>5060</v>
      </c>
      <c r="F56" s="193">
        <v>5060</v>
      </c>
      <c r="G56" s="194">
        <v>1.1193284029582307E-2</v>
      </c>
      <c r="H56" s="194">
        <v>0</v>
      </c>
    </row>
    <row r="57" spans="1:11" x14ac:dyDescent="0.25">
      <c r="B57" s="190" t="s">
        <v>487</v>
      </c>
      <c r="C57" s="197"/>
      <c r="D57" s="193">
        <v>5110</v>
      </c>
      <c r="E57" s="193">
        <v>5220</v>
      </c>
      <c r="F57" s="193">
        <v>5220</v>
      </c>
      <c r="G57" s="194">
        <v>2.0547945205479534E-2</v>
      </c>
      <c r="H57" s="194">
        <v>0</v>
      </c>
    </row>
    <row r="58" spans="1:11" x14ac:dyDescent="0.25">
      <c r="B58" s="190" t="s">
        <v>488</v>
      </c>
      <c r="C58" s="197"/>
      <c r="D58" s="193">
        <v>4860</v>
      </c>
      <c r="E58" s="193">
        <v>4880</v>
      </c>
      <c r="F58" s="193">
        <v>4890</v>
      </c>
      <c r="G58" s="194">
        <v>3.2908268202385127E-3</v>
      </c>
      <c r="H58" s="194">
        <v>1.435014350143593E-3</v>
      </c>
    </row>
    <row r="59" spans="1:11" x14ac:dyDescent="0.25">
      <c r="B59" s="190" t="s">
        <v>258</v>
      </c>
      <c r="C59" s="197"/>
      <c r="D59" s="193">
        <v>3740</v>
      </c>
      <c r="E59" s="193">
        <v>3830</v>
      </c>
      <c r="F59" s="193">
        <v>3840</v>
      </c>
      <c r="G59" s="194">
        <v>2.4057738572574205E-2</v>
      </c>
      <c r="H59" s="194">
        <v>1.0441138084051893E-3</v>
      </c>
    </row>
    <row r="60" spans="1:11" x14ac:dyDescent="0.25">
      <c r="B60" s="190" t="s">
        <v>489</v>
      </c>
      <c r="C60" s="197"/>
      <c r="D60" s="193">
        <v>3850</v>
      </c>
      <c r="E60" s="193">
        <v>3930</v>
      </c>
      <c r="F60" s="193" t="s">
        <v>214</v>
      </c>
      <c r="G60" s="194">
        <v>2.1066319895968855E-2</v>
      </c>
      <c r="H60" s="194" t="s">
        <v>214</v>
      </c>
    </row>
    <row r="61" spans="1:11" x14ac:dyDescent="0.25">
      <c r="B61" s="190" t="s">
        <v>490</v>
      </c>
      <c r="C61" s="197"/>
      <c r="D61" s="193">
        <v>4050</v>
      </c>
      <c r="E61" s="193" t="s">
        <v>214</v>
      </c>
      <c r="F61" s="193" t="s">
        <v>214</v>
      </c>
      <c r="G61" s="194" t="s">
        <v>214</v>
      </c>
      <c r="H61" s="194" t="s">
        <v>214</v>
      </c>
    </row>
    <row r="62" spans="1:11" x14ac:dyDescent="0.25">
      <c r="A62" s="198"/>
      <c r="B62" s="199"/>
      <c r="C62" s="200"/>
      <c r="D62" s="201"/>
      <c r="E62" s="201"/>
      <c r="F62" s="199"/>
      <c r="G62" s="201"/>
      <c r="H62" s="201"/>
    </row>
    <row r="63" spans="1:11" x14ac:dyDescent="0.25">
      <c r="A63" s="202">
        <v>1</v>
      </c>
      <c r="B63" s="2" t="s">
        <v>491</v>
      </c>
      <c r="C63" s="203"/>
      <c r="E63" s="203"/>
      <c r="F63" s="203"/>
      <c r="G63" s="203"/>
      <c r="K63" s="187">
        <v>49</v>
      </c>
    </row>
    <row r="66" spans="1:25" s="2" customFormat="1" ht="14.45" customHeight="1" x14ac:dyDescent="0.2">
      <c r="A66" s="234" t="s">
        <v>469</v>
      </c>
      <c r="B66" s="234"/>
      <c r="C66" s="234"/>
      <c r="D66" s="234"/>
      <c r="E66" s="234"/>
      <c r="F66" s="234"/>
      <c r="G66" s="234"/>
      <c r="H66" s="234"/>
      <c r="I66" s="14"/>
      <c r="J66" s="14"/>
      <c r="K66" s="14">
        <v>46</v>
      </c>
      <c r="L66" s="14">
        <v>23</v>
      </c>
      <c r="M66" s="14">
        <v>27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</row>
    <row r="67" spans="1:25" s="2" customFormat="1" ht="12.75" x14ac:dyDescent="0.2">
      <c r="B67" s="10"/>
      <c r="C67" s="10"/>
      <c r="D67" s="204"/>
      <c r="E67" s="204"/>
      <c r="F67" s="204"/>
      <c r="G67" s="204"/>
      <c r="H67" s="20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</row>
    <row r="68" spans="1:25" ht="17.45" customHeight="1" x14ac:dyDescent="0.35">
      <c r="A68" s="235" t="s">
        <v>458</v>
      </c>
      <c r="B68" s="235"/>
      <c r="C68" s="235"/>
      <c r="D68" s="235" t="s">
        <v>459</v>
      </c>
      <c r="E68" s="235"/>
      <c r="F68" s="235"/>
      <c r="G68" s="235" t="s">
        <v>460</v>
      </c>
      <c r="H68" s="235"/>
      <c r="K68" s="187">
        <v>47</v>
      </c>
      <c r="L68" s="187">
        <v>38</v>
      </c>
      <c r="M68" s="187">
        <v>39</v>
      </c>
    </row>
    <row r="69" spans="1:25" ht="16.899999999999999" customHeight="1" x14ac:dyDescent="0.25">
      <c r="A69" s="231"/>
      <c r="B69" s="231"/>
      <c r="C69" s="231"/>
      <c r="D69" s="189" t="s">
        <v>462</v>
      </c>
      <c r="E69" s="189" t="s">
        <v>463</v>
      </c>
      <c r="F69" s="189" t="s">
        <v>464</v>
      </c>
      <c r="G69" s="189" t="s">
        <v>465</v>
      </c>
      <c r="H69" s="189" t="s">
        <v>466</v>
      </c>
      <c r="K69" s="187">
        <v>40</v>
      </c>
      <c r="L69" s="187">
        <v>41</v>
      </c>
      <c r="M69" s="187">
        <v>42</v>
      </c>
      <c r="N69" s="187">
        <v>43</v>
      </c>
      <c r="O69" s="187">
        <v>44</v>
      </c>
      <c r="P69" s="187">
        <v>45</v>
      </c>
      <c r="Q69" s="187">
        <v>48</v>
      </c>
    </row>
    <row r="70" spans="1:25" x14ac:dyDescent="0.25">
      <c r="B70" s="190" t="s">
        <v>468</v>
      </c>
      <c r="C70" s="191"/>
      <c r="D70" s="193">
        <v>920</v>
      </c>
      <c r="E70" s="193">
        <v>1000</v>
      </c>
      <c r="F70" s="193">
        <v>1000</v>
      </c>
      <c r="G70" s="194">
        <v>8.7852494577006501E-2</v>
      </c>
      <c r="H70" s="194">
        <v>-9.9700897308074854E-4</v>
      </c>
    </row>
    <row r="71" spans="1:25" x14ac:dyDescent="0.25">
      <c r="B71" s="190" t="s">
        <v>470</v>
      </c>
      <c r="C71" s="191"/>
      <c r="D71" s="193">
        <v>1000</v>
      </c>
      <c r="E71" s="193">
        <v>1080</v>
      </c>
      <c r="F71" s="193">
        <v>1080</v>
      </c>
      <c r="G71" s="194">
        <v>7.8685258964143356E-2</v>
      </c>
      <c r="H71" s="194">
        <v>-3.6934441366573978E-3</v>
      </c>
    </row>
    <row r="72" spans="1:25" x14ac:dyDescent="0.25">
      <c r="B72" s="190" t="s">
        <v>472</v>
      </c>
      <c r="C72" s="191"/>
      <c r="D72" s="193">
        <v>1130</v>
      </c>
      <c r="E72" s="193">
        <v>1180</v>
      </c>
      <c r="F72" s="193">
        <v>1180</v>
      </c>
      <c r="G72" s="194">
        <v>4.3209876543209846E-2</v>
      </c>
      <c r="H72" s="194">
        <v>-2.5359256128486551E-3</v>
      </c>
    </row>
    <row r="73" spans="1:25" x14ac:dyDescent="0.25">
      <c r="B73" s="190" t="s">
        <v>473</v>
      </c>
      <c r="C73" s="191"/>
      <c r="D73" s="193">
        <v>1120</v>
      </c>
      <c r="E73" s="193">
        <v>1190</v>
      </c>
      <c r="F73" s="193">
        <v>1180</v>
      </c>
      <c r="G73" s="194">
        <v>5.966162065894931E-2</v>
      </c>
      <c r="H73" s="194">
        <v>-7.5630252100840067E-3</v>
      </c>
    </row>
    <row r="74" spans="1:25" x14ac:dyDescent="0.25">
      <c r="B74" s="190" t="s">
        <v>474</v>
      </c>
      <c r="C74" s="191"/>
      <c r="D74" s="193">
        <v>1210</v>
      </c>
      <c r="E74" s="193">
        <v>1260</v>
      </c>
      <c r="F74" s="193">
        <v>1240</v>
      </c>
      <c r="G74" s="194">
        <v>3.8842975206611507E-2</v>
      </c>
      <c r="H74" s="194">
        <v>-1.6706443914081159E-2</v>
      </c>
    </row>
    <row r="75" spans="1:25" x14ac:dyDescent="0.25">
      <c r="B75" s="190" t="s">
        <v>475</v>
      </c>
      <c r="C75" s="191"/>
      <c r="D75" s="193">
        <v>1000</v>
      </c>
      <c r="E75" s="193">
        <v>1020</v>
      </c>
      <c r="F75" s="193">
        <v>1020</v>
      </c>
      <c r="G75" s="194">
        <v>1.7964071856287456E-2</v>
      </c>
      <c r="H75" s="194">
        <v>2.9411764705882248E-3</v>
      </c>
    </row>
    <row r="76" spans="1:25" x14ac:dyDescent="0.25">
      <c r="B76" s="190" t="s">
        <v>476</v>
      </c>
      <c r="C76" s="191"/>
      <c r="D76" s="193">
        <v>1160</v>
      </c>
      <c r="E76" s="193">
        <v>1200</v>
      </c>
      <c r="F76" s="193">
        <v>1190</v>
      </c>
      <c r="G76" s="194">
        <v>4.0692640692640669E-2</v>
      </c>
      <c r="H76" s="194">
        <v>-8.3194675540765317E-3</v>
      </c>
    </row>
    <row r="77" spans="1:25" x14ac:dyDescent="0.25">
      <c r="B77" s="190" t="s">
        <v>477</v>
      </c>
      <c r="C77" s="191"/>
      <c r="D77" s="193">
        <v>1280</v>
      </c>
      <c r="E77" s="193">
        <v>1320</v>
      </c>
      <c r="F77" s="193">
        <v>1310</v>
      </c>
      <c r="G77" s="194">
        <v>3.4455755677368805E-2</v>
      </c>
      <c r="H77" s="194">
        <v>-6.0560181680544556E-3</v>
      </c>
    </row>
    <row r="78" spans="1:25" x14ac:dyDescent="0.25">
      <c r="B78" s="190" t="s">
        <v>478</v>
      </c>
      <c r="C78" s="191"/>
      <c r="D78" s="193">
        <v>1090</v>
      </c>
      <c r="E78" s="193">
        <v>1100</v>
      </c>
      <c r="F78" s="193">
        <v>1090</v>
      </c>
      <c r="G78" s="194">
        <v>7.3394495412844041E-3</v>
      </c>
      <c r="H78" s="194">
        <v>-7.2859744990892983E-3</v>
      </c>
    </row>
    <row r="79" spans="1:25" x14ac:dyDescent="0.25">
      <c r="B79" s="190" t="s">
        <v>479</v>
      </c>
      <c r="C79" s="191"/>
      <c r="D79" s="193">
        <v>920</v>
      </c>
      <c r="E79" s="193">
        <v>940</v>
      </c>
      <c r="F79" s="193">
        <v>940</v>
      </c>
      <c r="G79" s="194">
        <v>2.7203482045701888E-2</v>
      </c>
      <c r="H79" s="194">
        <v>-9.5338983050847759E-3</v>
      </c>
    </row>
    <row r="80" spans="1:25" x14ac:dyDescent="0.25">
      <c r="B80" s="190" t="s">
        <v>480</v>
      </c>
      <c r="C80" s="197"/>
      <c r="D80" s="193">
        <v>970</v>
      </c>
      <c r="E80" s="193">
        <v>970</v>
      </c>
      <c r="F80" s="193">
        <v>970</v>
      </c>
      <c r="G80" s="194">
        <v>6.2111801242235032E-3</v>
      </c>
      <c r="H80" s="194">
        <v>-5.1440329218106484E-3</v>
      </c>
    </row>
    <row r="81" spans="1:11" x14ac:dyDescent="0.25">
      <c r="B81" s="190" t="s">
        <v>481</v>
      </c>
      <c r="C81" s="197"/>
      <c r="D81" s="193">
        <v>1150</v>
      </c>
      <c r="E81" s="193">
        <v>1160</v>
      </c>
      <c r="F81" s="193">
        <v>1150</v>
      </c>
      <c r="G81" s="194">
        <v>9.5403295750216E-3</v>
      </c>
      <c r="H81" s="194">
        <v>-9.4501718213058084E-3</v>
      </c>
    </row>
    <row r="82" spans="1:11" x14ac:dyDescent="0.25">
      <c r="B82" s="190" t="s">
        <v>482</v>
      </c>
      <c r="C82" s="197"/>
      <c r="D82" s="193">
        <v>1050</v>
      </c>
      <c r="E82" s="193">
        <v>1050</v>
      </c>
      <c r="F82" s="193">
        <v>1040</v>
      </c>
      <c r="G82" s="194">
        <v>-2.8571428571428914E-3</v>
      </c>
      <c r="H82" s="194">
        <v>-9.5510983763132939E-3</v>
      </c>
    </row>
    <row r="83" spans="1:11" x14ac:dyDescent="0.25">
      <c r="B83" s="190" t="s">
        <v>483</v>
      </c>
      <c r="C83" s="197"/>
      <c r="D83" s="193">
        <v>1150</v>
      </c>
      <c r="E83" s="193">
        <v>1170</v>
      </c>
      <c r="F83" s="193">
        <v>1160</v>
      </c>
      <c r="G83" s="194">
        <v>1.8292682926829285E-2</v>
      </c>
      <c r="H83" s="194">
        <v>-6.8434559452523747E-3</v>
      </c>
    </row>
    <row r="84" spans="1:11" x14ac:dyDescent="0.25">
      <c r="B84" s="190" t="s">
        <v>251</v>
      </c>
      <c r="C84" s="197"/>
      <c r="D84" s="193">
        <v>1110</v>
      </c>
      <c r="E84" s="193">
        <v>1140</v>
      </c>
      <c r="F84" s="193">
        <v>1130</v>
      </c>
      <c r="G84" s="194">
        <v>2.9783393501805033E-2</v>
      </c>
      <c r="H84" s="194">
        <v>-8.76424189307623E-3</v>
      </c>
    </row>
    <row r="85" spans="1:11" x14ac:dyDescent="0.25">
      <c r="B85" s="190" t="s">
        <v>484</v>
      </c>
      <c r="C85" s="197"/>
      <c r="D85" s="193">
        <v>1250</v>
      </c>
      <c r="E85" s="193">
        <v>1250</v>
      </c>
      <c r="F85" s="193">
        <v>1250</v>
      </c>
      <c r="G85" s="194">
        <v>2.3980815347721673E-3</v>
      </c>
      <c r="H85" s="194">
        <v>-2.3923444976076125E-3</v>
      </c>
    </row>
    <row r="86" spans="1:11" x14ac:dyDescent="0.25">
      <c r="B86" s="190" t="s">
        <v>485</v>
      </c>
      <c r="C86" s="197"/>
      <c r="D86" s="193">
        <v>1260</v>
      </c>
      <c r="E86" s="193">
        <v>1280</v>
      </c>
      <c r="F86" s="193">
        <v>1280</v>
      </c>
      <c r="G86" s="194">
        <v>1.8312101910828105E-2</v>
      </c>
      <c r="H86" s="194">
        <v>-2.3455824863174435E-3</v>
      </c>
    </row>
    <row r="87" spans="1:11" x14ac:dyDescent="0.25">
      <c r="B87" s="190" t="s">
        <v>486</v>
      </c>
      <c r="C87" s="197"/>
      <c r="D87" s="193">
        <v>1160</v>
      </c>
      <c r="E87" s="193">
        <v>1160</v>
      </c>
      <c r="F87" s="193">
        <v>1160</v>
      </c>
      <c r="G87" s="194">
        <v>8.6206896551721535E-4</v>
      </c>
      <c r="H87" s="194">
        <v>-5.1679586563307955E-3</v>
      </c>
    </row>
    <row r="88" spans="1:11" x14ac:dyDescent="0.25">
      <c r="B88" s="190" t="s">
        <v>255</v>
      </c>
      <c r="C88" s="197"/>
      <c r="D88" s="193">
        <v>1280</v>
      </c>
      <c r="E88" s="193">
        <v>1300</v>
      </c>
      <c r="F88" s="193">
        <v>1290</v>
      </c>
      <c r="G88" s="194">
        <v>1.6431924882629012E-2</v>
      </c>
      <c r="H88" s="194">
        <v>-1.000769822940728E-2</v>
      </c>
    </row>
    <row r="89" spans="1:11" x14ac:dyDescent="0.25">
      <c r="B89" s="190" t="s">
        <v>487</v>
      </c>
      <c r="C89" s="197"/>
      <c r="D89" s="193">
        <v>1200</v>
      </c>
      <c r="E89" s="193">
        <v>1210</v>
      </c>
      <c r="F89" s="193">
        <v>1210</v>
      </c>
      <c r="G89" s="194">
        <v>1.3355592654423987E-2</v>
      </c>
      <c r="H89" s="194">
        <v>-3.2948929159802853E-3</v>
      </c>
    </row>
    <row r="90" spans="1:11" x14ac:dyDescent="0.25">
      <c r="B90" s="190" t="s">
        <v>488</v>
      </c>
      <c r="C90" s="197"/>
      <c r="D90" s="193">
        <v>1240</v>
      </c>
      <c r="E90" s="193">
        <v>1240</v>
      </c>
      <c r="F90" s="193">
        <v>1240</v>
      </c>
      <c r="G90" s="194">
        <v>-8.0710250201776468E-4</v>
      </c>
      <c r="H90" s="194">
        <v>0</v>
      </c>
    </row>
    <row r="91" spans="1:11" x14ac:dyDescent="0.25">
      <c r="B91" s="190" t="s">
        <v>258</v>
      </c>
      <c r="C91" s="197"/>
      <c r="D91" s="193">
        <v>1110</v>
      </c>
      <c r="E91" s="193">
        <v>1150</v>
      </c>
      <c r="F91" s="193">
        <v>1140</v>
      </c>
      <c r="G91" s="194">
        <v>3.7871956717763666E-2</v>
      </c>
      <c r="H91" s="194">
        <v>-1.3900955690703709E-2</v>
      </c>
    </row>
    <row r="92" spans="1:11" x14ac:dyDescent="0.25">
      <c r="B92" s="190" t="s">
        <v>489</v>
      </c>
      <c r="C92" s="197"/>
      <c r="D92" s="193">
        <v>1100</v>
      </c>
      <c r="E92" s="193">
        <v>1120</v>
      </c>
      <c r="F92" s="193" t="s">
        <v>214</v>
      </c>
      <c r="G92" s="194">
        <v>1.7241379310344751E-2</v>
      </c>
      <c r="H92" s="194" t="s">
        <v>214</v>
      </c>
    </row>
    <row r="93" spans="1:11" x14ac:dyDescent="0.25">
      <c r="B93" s="190" t="s">
        <v>490</v>
      </c>
      <c r="C93" s="197"/>
      <c r="D93" s="193">
        <v>1080</v>
      </c>
      <c r="E93" s="193" t="s">
        <v>214</v>
      </c>
      <c r="F93" s="193" t="s">
        <v>214</v>
      </c>
      <c r="G93" s="194" t="s">
        <v>214</v>
      </c>
      <c r="H93" s="194" t="s">
        <v>214</v>
      </c>
    </row>
    <row r="94" spans="1:11" x14ac:dyDescent="0.25">
      <c r="A94" s="198"/>
      <c r="B94" s="199"/>
      <c r="C94" s="200"/>
      <c r="D94" s="201"/>
      <c r="E94" s="201"/>
      <c r="F94" s="199"/>
      <c r="G94" s="201"/>
      <c r="H94" s="201"/>
    </row>
    <row r="95" spans="1:11" x14ac:dyDescent="0.25">
      <c r="A95" s="202">
        <v>1</v>
      </c>
      <c r="B95" s="2" t="s">
        <v>491</v>
      </c>
      <c r="C95" s="203"/>
      <c r="E95" s="203"/>
      <c r="F95" s="203"/>
      <c r="G95" s="203"/>
      <c r="K95" s="187">
        <v>49</v>
      </c>
    </row>
    <row r="98" spans="1:25" s="2" customFormat="1" ht="14.45" customHeight="1" x14ac:dyDescent="0.2">
      <c r="A98" s="234" t="s">
        <v>471</v>
      </c>
      <c r="B98" s="234"/>
      <c r="C98" s="234"/>
      <c r="D98" s="234"/>
      <c r="E98" s="234"/>
      <c r="F98" s="234"/>
      <c r="G98" s="234"/>
      <c r="H98" s="234"/>
      <c r="I98" s="14"/>
      <c r="J98" s="14"/>
      <c r="K98" s="14">
        <v>46</v>
      </c>
      <c r="L98" s="14">
        <v>23</v>
      </c>
      <c r="M98" s="14">
        <v>28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</row>
    <row r="99" spans="1:25" s="2" customFormat="1" ht="12.75" x14ac:dyDescent="0.2">
      <c r="B99" s="10"/>
      <c r="C99" s="10"/>
      <c r="D99" s="10"/>
      <c r="E99" s="10"/>
      <c r="F99" s="10"/>
      <c r="G99" s="10"/>
      <c r="H99" s="10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</row>
    <row r="100" spans="1:25" ht="17.45" customHeight="1" x14ac:dyDescent="0.35">
      <c r="A100" s="235" t="s">
        <v>458</v>
      </c>
      <c r="B100" s="235"/>
      <c r="C100" s="235"/>
      <c r="D100" s="235" t="s">
        <v>459</v>
      </c>
      <c r="E100" s="235"/>
      <c r="F100" s="235"/>
      <c r="G100" s="235" t="s">
        <v>460</v>
      </c>
      <c r="H100" s="235"/>
      <c r="K100" s="187">
        <v>47</v>
      </c>
      <c r="L100" s="187">
        <v>38</v>
      </c>
      <c r="M100" s="187">
        <v>39</v>
      </c>
    </row>
    <row r="101" spans="1:25" ht="16.899999999999999" customHeight="1" x14ac:dyDescent="0.25">
      <c r="A101" s="231"/>
      <c r="B101" s="231"/>
      <c r="C101" s="231"/>
      <c r="D101" s="189" t="s">
        <v>462</v>
      </c>
      <c r="E101" s="189" t="s">
        <v>463</v>
      </c>
      <c r="F101" s="189" t="s">
        <v>464</v>
      </c>
      <c r="G101" s="189" t="s">
        <v>465</v>
      </c>
      <c r="H101" s="189" t="s">
        <v>466</v>
      </c>
      <c r="K101" s="187">
        <v>40</v>
      </c>
      <c r="L101" s="187">
        <v>41</v>
      </c>
      <c r="M101" s="187">
        <v>42</v>
      </c>
      <c r="N101" s="187">
        <v>43</v>
      </c>
      <c r="O101" s="187">
        <v>44</v>
      </c>
      <c r="P101" s="187">
        <v>45</v>
      </c>
      <c r="Q101" s="187">
        <v>48</v>
      </c>
    </row>
    <row r="102" spans="1:25" x14ac:dyDescent="0.25">
      <c r="B102" s="190" t="s">
        <v>468</v>
      </c>
      <c r="C102" s="191"/>
      <c r="D102" s="193">
        <v>380</v>
      </c>
      <c r="E102" s="193">
        <v>480</v>
      </c>
      <c r="F102" s="193">
        <v>480</v>
      </c>
      <c r="G102" s="194">
        <v>0.25721784776902878</v>
      </c>
      <c r="H102" s="194">
        <v>1.0438413361169019E-2</v>
      </c>
    </row>
    <row r="103" spans="1:25" x14ac:dyDescent="0.25">
      <c r="B103" s="190" t="s">
        <v>470</v>
      </c>
      <c r="C103" s="191"/>
      <c r="D103" s="193">
        <v>360</v>
      </c>
      <c r="E103" s="193">
        <v>440</v>
      </c>
      <c r="F103" s="193">
        <v>450</v>
      </c>
      <c r="G103" s="194">
        <v>0.22562674094707513</v>
      </c>
      <c r="H103" s="194">
        <v>1.5909090909090873E-2</v>
      </c>
    </row>
    <row r="104" spans="1:25" x14ac:dyDescent="0.25">
      <c r="B104" s="190" t="s">
        <v>472</v>
      </c>
      <c r="C104" s="191"/>
      <c r="D104" s="193">
        <v>390</v>
      </c>
      <c r="E104" s="193">
        <v>450</v>
      </c>
      <c r="F104" s="193">
        <v>470</v>
      </c>
      <c r="G104" s="194">
        <v>0.15306122448979598</v>
      </c>
      <c r="H104" s="194">
        <v>2.8761061946902755E-2</v>
      </c>
    </row>
    <row r="105" spans="1:25" x14ac:dyDescent="0.25">
      <c r="B105" s="190" t="s">
        <v>473</v>
      </c>
      <c r="C105" s="191"/>
      <c r="D105" s="193">
        <v>390</v>
      </c>
      <c r="E105" s="193">
        <v>470</v>
      </c>
      <c r="F105" s="193">
        <v>480</v>
      </c>
      <c r="G105" s="194">
        <v>0.21761658031088094</v>
      </c>
      <c r="H105" s="194">
        <v>1.0638297872340496E-2</v>
      </c>
    </row>
    <row r="106" spans="1:25" x14ac:dyDescent="0.25">
      <c r="B106" s="190" t="s">
        <v>474</v>
      </c>
      <c r="C106" s="191"/>
      <c r="D106" s="193">
        <v>430</v>
      </c>
      <c r="E106" s="193">
        <v>500</v>
      </c>
      <c r="F106" s="193">
        <v>510</v>
      </c>
      <c r="G106" s="194">
        <v>0.16166281755196299</v>
      </c>
      <c r="H106" s="194">
        <v>1.9880715705765439E-2</v>
      </c>
    </row>
    <row r="107" spans="1:25" x14ac:dyDescent="0.25">
      <c r="B107" s="190" t="s">
        <v>475</v>
      </c>
      <c r="C107" s="191"/>
      <c r="D107" s="193">
        <v>390</v>
      </c>
      <c r="E107" s="193">
        <v>450</v>
      </c>
      <c r="F107" s="193">
        <v>460</v>
      </c>
      <c r="G107" s="194">
        <v>0.15897435897435908</v>
      </c>
      <c r="H107" s="194">
        <v>1.327433628318575E-2</v>
      </c>
    </row>
    <row r="108" spans="1:25" x14ac:dyDescent="0.25">
      <c r="B108" s="190" t="s">
        <v>476</v>
      </c>
      <c r="C108" s="191"/>
      <c r="D108" s="193">
        <v>540</v>
      </c>
      <c r="E108" s="193">
        <v>580</v>
      </c>
      <c r="F108" s="193">
        <v>580</v>
      </c>
      <c r="G108" s="194">
        <v>7.4766355140186924E-2</v>
      </c>
      <c r="H108" s="194">
        <v>1.3913043478260834E-2</v>
      </c>
    </row>
    <row r="109" spans="1:25" x14ac:dyDescent="0.25">
      <c r="B109" s="190" t="s">
        <v>477</v>
      </c>
      <c r="C109" s="191"/>
      <c r="D109" s="193">
        <v>490</v>
      </c>
      <c r="E109" s="193">
        <v>530</v>
      </c>
      <c r="F109" s="193">
        <v>540</v>
      </c>
      <c r="G109" s="194">
        <v>7.5356415478615046E-2</v>
      </c>
      <c r="H109" s="194">
        <v>2.0833333333333259E-2</v>
      </c>
    </row>
    <row r="110" spans="1:25" x14ac:dyDescent="0.25">
      <c r="B110" s="190" t="s">
        <v>478</v>
      </c>
      <c r="C110" s="191"/>
      <c r="D110" s="193">
        <v>510</v>
      </c>
      <c r="E110" s="193">
        <v>530</v>
      </c>
      <c r="F110" s="193">
        <v>520</v>
      </c>
      <c r="G110" s="194">
        <v>3.9603960396039639E-2</v>
      </c>
      <c r="H110" s="194">
        <v>-3.8095238095238182E-3</v>
      </c>
    </row>
    <row r="111" spans="1:25" x14ac:dyDescent="0.25">
      <c r="B111" s="190" t="s">
        <v>479</v>
      </c>
      <c r="C111" s="191"/>
      <c r="D111" s="193">
        <v>390</v>
      </c>
      <c r="E111" s="193">
        <v>420</v>
      </c>
      <c r="F111" s="193">
        <v>430</v>
      </c>
      <c r="G111" s="194">
        <v>8.1841432225064015E-2</v>
      </c>
      <c r="H111" s="194">
        <v>1.1820330969267046E-2</v>
      </c>
    </row>
    <row r="112" spans="1:25" x14ac:dyDescent="0.25">
      <c r="B112" s="190" t="s">
        <v>480</v>
      </c>
      <c r="C112" s="197"/>
      <c r="D112" s="193">
        <v>430</v>
      </c>
      <c r="E112" s="193">
        <v>440</v>
      </c>
      <c r="F112" s="193">
        <v>440</v>
      </c>
      <c r="G112" s="194">
        <v>4.0000000000000036E-2</v>
      </c>
      <c r="H112" s="194">
        <v>2.2624434389140191E-3</v>
      </c>
    </row>
    <row r="113" spans="1:11" x14ac:dyDescent="0.25">
      <c r="B113" s="190" t="s">
        <v>481</v>
      </c>
      <c r="C113" s="197"/>
      <c r="D113" s="193">
        <v>580</v>
      </c>
      <c r="E113" s="193">
        <v>640</v>
      </c>
      <c r="F113" s="193">
        <v>650</v>
      </c>
      <c r="G113" s="194">
        <v>9.5890410958904049E-2</v>
      </c>
      <c r="H113" s="194">
        <v>9.3749999999999112E-3</v>
      </c>
    </row>
    <row r="114" spans="1:11" x14ac:dyDescent="0.25">
      <c r="B114" s="190" t="s">
        <v>482</v>
      </c>
      <c r="C114" s="197"/>
      <c r="D114" s="193">
        <v>490</v>
      </c>
      <c r="E114" s="193">
        <v>510</v>
      </c>
      <c r="F114" s="193">
        <v>520</v>
      </c>
      <c r="G114" s="194">
        <v>4.081632653061229E-2</v>
      </c>
      <c r="H114" s="194">
        <v>1.3725490196078383E-2</v>
      </c>
    </row>
    <row r="115" spans="1:11" x14ac:dyDescent="0.25">
      <c r="B115" s="190" t="s">
        <v>483</v>
      </c>
      <c r="C115" s="197"/>
      <c r="D115" s="193">
        <v>450</v>
      </c>
      <c r="E115" s="193">
        <v>490</v>
      </c>
      <c r="F115" s="193">
        <v>490</v>
      </c>
      <c r="G115" s="194">
        <v>7.7092511013215903E-2</v>
      </c>
      <c r="H115" s="194">
        <v>6.1349693251533388E-3</v>
      </c>
    </row>
    <row r="116" spans="1:11" x14ac:dyDescent="0.25">
      <c r="B116" s="190" t="s">
        <v>251</v>
      </c>
      <c r="C116" s="197"/>
      <c r="D116" s="193">
        <v>390</v>
      </c>
      <c r="E116" s="193">
        <v>440</v>
      </c>
      <c r="F116" s="193">
        <v>440</v>
      </c>
      <c r="G116" s="194">
        <v>0.11675126903553301</v>
      </c>
      <c r="H116" s="194">
        <v>6.8181818181818343E-3</v>
      </c>
    </row>
    <row r="117" spans="1:11" x14ac:dyDescent="0.25">
      <c r="B117" s="190" t="s">
        <v>484</v>
      </c>
      <c r="C117" s="197"/>
      <c r="D117" s="193">
        <v>560</v>
      </c>
      <c r="E117" s="193">
        <v>580</v>
      </c>
      <c r="F117" s="193">
        <v>580</v>
      </c>
      <c r="G117" s="194">
        <v>3.9568345323740983E-2</v>
      </c>
      <c r="H117" s="194">
        <v>1.0380622837370179E-2</v>
      </c>
    </row>
    <row r="118" spans="1:11" x14ac:dyDescent="0.25">
      <c r="B118" s="190" t="s">
        <v>485</v>
      </c>
      <c r="C118" s="197"/>
      <c r="D118" s="193">
        <v>420</v>
      </c>
      <c r="E118" s="193">
        <v>460</v>
      </c>
      <c r="F118" s="193">
        <v>470</v>
      </c>
      <c r="G118" s="194">
        <v>9.4786729857819996E-2</v>
      </c>
      <c r="H118" s="194">
        <v>6.4935064935065512E-3</v>
      </c>
    </row>
    <row r="119" spans="1:11" x14ac:dyDescent="0.25">
      <c r="B119" s="190" t="s">
        <v>486</v>
      </c>
      <c r="C119" s="197"/>
      <c r="D119" s="193">
        <v>460</v>
      </c>
      <c r="E119" s="193">
        <v>490</v>
      </c>
      <c r="F119" s="193">
        <v>500</v>
      </c>
      <c r="G119" s="194">
        <v>5.6277056277056259E-2</v>
      </c>
      <c r="H119" s="194">
        <v>1.6393442622950838E-2</v>
      </c>
    </row>
    <row r="120" spans="1:11" x14ac:dyDescent="0.25">
      <c r="B120" s="190" t="s">
        <v>255</v>
      </c>
      <c r="C120" s="197"/>
      <c r="D120" s="193">
        <v>500</v>
      </c>
      <c r="E120" s="193">
        <v>520</v>
      </c>
      <c r="F120" s="193">
        <v>520</v>
      </c>
      <c r="G120" s="194">
        <v>4.8387096774193505E-2</v>
      </c>
      <c r="H120" s="194">
        <v>3.8461538461538325E-3</v>
      </c>
    </row>
    <row r="121" spans="1:11" x14ac:dyDescent="0.25">
      <c r="B121" s="190" t="s">
        <v>487</v>
      </c>
      <c r="C121" s="197"/>
      <c r="D121" s="193">
        <v>420</v>
      </c>
      <c r="E121" s="193">
        <v>460</v>
      </c>
      <c r="F121" s="193">
        <v>460</v>
      </c>
      <c r="G121" s="194">
        <v>8.5510688836104576E-2</v>
      </c>
      <c r="H121" s="194">
        <v>8.7527352297593897E-3</v>
      </c>
    </row>
    <row r="122" spans="1:11" x14ac:dyDescent="0.25">
      <c r="B122" s="190" t="s">
        <v>488</v>
      </c>
      <c r="C122" s="197"/>
      <c r="D122" s="193">
        <v>500</v>
      </c>
      <c r="E122" s="193">
        <v>510</v>
      </c>
      <c r="F122" s="193">
        <v>520</v>
      </c>
      <c r="G122" s="194">
        <v>1.6032064128256529E-2</v>
      </c>
      <c r="H122" s="194">
        <v>1.7751479289940919E-2</v>
      </c>
    </row>
    <row r="123" spans="1:11" x14ac:dyDescent="0.25">
      <c r="B123" s="190" t="s">
        <v>258</v>
      </c>
      <c r="C123" s="197"/>
      <c r="D123" s="193">
        <v>470</v>
      </c>
      <c r="E123" s="193">
        <v>520</v>
      </c>
      <c r="F123" s="193">
        <v>520</v>
      </c>
      <c r="G123" s="194">
        <v>0.1118279569892473</v>
      </c>
      <c r="H123" s="194">
        <v>7.7369439071566237E-3</v>
      </c>
    </row>
    <row r="124" spans="1:11" x14ac:dyDescent="0.25">
      <c r="B124" s="190" t="s">
        <v>489</v>
      </c>
      <c r="C124" s="197"/>
      <c r="D124" s="193">
        <v>400</v>
      </c>
      <c r="E124" s="193">
        <v>420</v>
      </c>
      <c r="F124" s="193" t="s">
        <v>214</v>
      </c>
      <c r="G124" s="194">
        <v>6.2656641604009966E-2</v>
      </c>
      <c r="H124" s="194" t="s">
        <v>214</v>
      </c>
    </row>
    <row r="125" spans="1:11" x14ac:dyDescent="0.25">
      <c r="B125" s="190" t="s">
        <v>490</v>
      </c>
      <c r="C125" s="197"/>
      <c r="D125" s="193">
        <v>530</v>
      </c>
      <c r="E125" s="193" t="s">
        <v>214</v>
      </c>
      <c r="F125" s="193" t="s">
        <v>214</v>
      </c>
      <c r="G125" s="194" t="s">
        <v>214</v>
      </c>
      <c r="H125" s="194" t="s">
        <v>214</v>
      </c>
    </row>
    <row r="126" spans="1:11" x14ac:dyDescent="0.25">
      <c r="A126" s="198"/>
      <c r="B126" s="199"/>
      <c r="C126" s="200"/>
      <c r="D126" s="201"/>
      <c r="E126" s="201"/>
      <c r="F126" s="199"/>
      <c r="G126" s="201"/>
      <c r="H126" s="201"/>
    </row>
    <row r="127" spans="1:11" x14ac:dyDescent="0.25">
      <c r="A127" s="202">
        <v>1</v>
      </c>
      <c r="B127" s="2" t="s">
        <v>491</v>
      </c>
      <c r="C127" s="203"/>
      <c r="E127" s="203"/>
      <c r="F127" s="203"/>
      <c r="G127" s="203"/>
      <c r="K127" s="187">
        <v>49</v>
      </c>
    </row>
  </sheetData>
  <mergeCells count="17">
    <mergeCell ref="A34:H34"/>
    <mergeCell ref="A1:D1"/>
    <mergeCell ref="A2:H2"/>
    <mergeCell ref="A4:C5"/>
    <mergeCell ref="D4:F4"/>
    <mergeCell ref="G4:H4"/>
    <mergeCell ref="A98:H98"/>
    <mergeCell ref="A100:C101"/>
    <mergeCell ref="D100:F100"/>
    <mergeCell ref="G100:H100"/>
    <mergeCell ref="A36:C37"/>
    <mergeCell ref="D36:F36"/>
    <mergeCell ref="G36:H36"/>
    <mergeCell ref="A66:H66"/>
    <mergeCell ref="A68:C69"/>
    <mergeCell ref="D68:F68"/>
    <mergeCell ref="G68:H68"/>
  </mergeCells>
  <hyperlinks>
    <hyperlink ref="A1:D1" location="Contents!A1" display="Contents!A1" xr:uid="{A5BDEB7C-D1E9-49E0-B6DE-83908D57929E}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79289-4B0C-4A2C-BCBE-14EEABBB9FEC}">
  <sheetPr codeName="Sheet36"/>
  <dimension ref="A1:X132"/>
  <sheetViews>
    <sheetView zoomScaleNormal="100" workbookViewId="0">
      <selection sqref="A1:D1"/>
    </sheetView>
  </sheetViews>
  <sheetFormatPr defaultColWidth="0" defaultRowHeight="15" x14ac:dyDescent="0.25"/>
  <cols>
    <col min="1" max="1" width="3.28515625" style="109" customWidth="1"/>
    <col min="2" max="2" width="10.42578125" style="109" customWidth="1"/>
    <col min="3" max="3" width="2.7109375" style="109" customWidth="1"/>
    <col min="4" max="5" width="10.7109375" style="109" bestFit="1" customWidth="1"/>
    <col min="6" max="6" width="11.28515625" style="109" bestFit="1" customWidth="1"/>
    <col min="7" max="7" width="13.5703125" style="109" bestFit="1" customWidth="1"/>
    <col min="8" max="8" width="16.42578125" style="109" customWidth="1"/>
    <col min="9" max="22" width="8.85546875" style="187" customWidth="1"/>
    <col min="23" max="24" width="8.85546875" style="109" customWidth="1"/>
    <col min="25" max="16384" width="8.85546875" style="109" hidden="1"/>
  </cols>
  <sheetData>
    <row r="1" spans="1:23" x14ac:dyDescent="0.25">
      <c r="A1" s="260" t="s">
        <v>132</v>
      </c>
      <c r="B1" s="260"/>
      <c r="C1" s="260"/>
      <c r="D1" s="260"/>
      <c r="E1" s="10"/>
      <c r="F1" s="10"/>
      <c r="G1" s="10"/>
      <c r="H1" s="10"/>
      <c r="K1" s="187">
        <v>56</v>
      </c>
    </row>
    <row r="2" spans="1:23" s="2" customFormat="1" ht="13.15" customHeight="1" x14ac:dyDescent="0.2">
      <c r="A2" s="243" t="s">
        <v>492</v>
      </c>
      <c r="B2" s="243"/>
      <c r="C2" s="243"/>
      <c r="D2" s="243"/>
      <c r="E2" s="243"/>
      <c r="F2" s="243"/>
      <c r="G2" s="243"/>
      <c r="H2" s="243"/>
      <c r="I2" s="14"/>
      <c r="J2" s="14"/>
      <c r="K2" s="14">
        <v>46</v>
      </c>
      <c r="L2" s="14">
        <v>24</v>
      </c>
      <c r="M2" s="14">
        <v>25</v>
      </c>
      <c r="N2" s="14"/>
      <c r="O2" s="14"/>
      <c r="P2" s="14"/>
      <c r="Q2" s="14"/>
      <c r="R2" s="14"/>
      <c r="S2" s="14"/>
      <c r="T2" s="14"/>
      <c r="U2" s="14"/>
      <c r="V2" s="14"/>
    </row>
    <row r="3" spans="1:23" s="2" customFormat="1" ht="12.75" x14ac:dyDescent="0.2">
      <c r="B3" s="205"/>
      <c r="C3" s="205"/>
      <c r="D3" s="205"/>
      <c r="E3" s="205"/>
      <c r="F3" s="205"/>
      <c r="G3" s="205"/>
      <c r="H3" s="20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3" ht="17.45" customHeight="1" x14ac:dyDescent="0.35">
      <c r="A4" s="235" t="s">
        <v>458</v>
      </c>
      <c r="B4" s="235"/>
      <c r="C4" s="235"/>
      <c r="D4" s="235" t="s">
        <v>459</v>
      </c>
      <c r="E4" s="235"/>
      <c r="F4" s="235"/>
      <c r="G4" s="235" t="s">
        <v>460</v>
      </c>
      <c r="H4" s="235"/>
      <c r="K4" s="187">
        <v>47</v>
      </c>
      <c r="L4" s="187">
        <v>38</v>
      </c>
      <c r="M4" s="187">
        <v>39</v>
      </c>
    </row>
    <row r="5" spans="1:23" ht="16.899999999999999" customHeight="1" x14ac:dyDescent="0.25">
      <c r="A5" s="231"/>
      <c r="B5" s="231"/>
      <c r="C5" s="231"/>
      <c r="D5" s="189" t="s">
        <v>462</v>
      </c>
      <c r="E5" s="189" t="s">
        <v>463</v>
      </c>
      <c r="F5" s="189" t="s">
        <v>464</v>
      </c>
      <c r="G5" s="189" t="s">
        <v>465</v>
      </c>
      <c r="H5" s="189" t="s">
        <v>466</v>
      </c>
      <c r="K5" s="187">
        <v>40</v>
      </c>
      <c r="L5" s="187">
        <v>41</v>
      </c>
      <c r="M5" s="187">
        <v>42</v>
      </c>
      <c r="N5" s="187">
        <v>43</v>
      </c>
      <c r="O5" s="187">
        <v>44</v>
      </c>
      <c r="P5" s="187">
        <v>45</v>
      </c>
      <c r="Q5" s="187">
        <v>48</v>
      </c>
    </row>
    <row r="6" spans="1:23" x14ac:dyDescent="0.25">
      <c r="B6" s="190" t="s">
        <v>468</v>
      </c>
      <c r="C6" s="191"/>
      <c r="D6" s="206">
        <v>12</v>
      </c>
      <c r="E6" s="206">
        <v>15.6</v>
      </c>
      <c r="F6" s="206">
        <v>15.5</v>
      </c>
      <c r="G6" s="194">
        <v>0.29743166531229215</v>
      </c>
      <c r="H6" s="194">
        <v>-5.0480559149596038E-3</v>
      </c>
    </row>
    <row r="7" spans="1:23" x14ac:dyDescent="0.25">
      <c r="B7" s="190" t="s">
        <v>470</v>
      </c>
      <c r="C7" s="191"/>
      <c r="D7" s="206">
        <v>13.5</v>
      </c>
      <c r="E7" s="206">
        <v>14.4</v>
      </c>
      <c r="F7" s="206">
        <v>14.3</v>
      </c>
      <c r="G7" s="194">
        <v>6.182327536697918E-2</v>
      </c>
      <c r="H7" s="194">
        <v>-3.0596757329259816E-3</v>
      </c>
    </row>
    <row r="8" spans="1:23" x14ac:dyDescent="0.25">
      <c r="B8" s="190" t="s">
        <v>472</v>
      </c>
      <c r="C8" s="191"/>
      <c r="D8" s="206">
        <v>18</v>
      </c>
      <c r="E8" s="206">
        <v>19.600000000000001</v>
      </c>
      <c r="F8" s="206">
        <v>19.7</v>
      </c>
      <c r="G8" s="194">
        <v>9.1373040987763998E-2</v>
      </c>
      <c r="H8" s="194">
        <v>4.8183363564868742E-3</v>
      </c>
    </row>
    <row r="9" spans="1:23" x14ac:dyDescent="0.25">
      <c r="B9" s="190" t="s">
        <v>473</v>
      </c>
      <c r="C9" s="191"/>
      <c r="D9" s="206">
        <v>19.7</v>
      </c>
      <c r="E9" s="206">
        <v>22.1</v>
      </c>
      <c r="F9" s="206">
        <v>22</v>
      </c>
      <c r="G9" s="194">
        <v>0.12200618980660694</v>
      </c>
      <c r="H9" s="194">
        <v>-1.2911151067064308E-3</v>
      </c>
    </row>
    <row r="10" spans="1:23" x14ac:dyDescent="0.25">
      <c r="B10" s="190" t="s">
        <v>474</v>
      </c>
      <c r="C10" s="191"/>
      <c r="D10" s="206">
        <v>19.100000000000001</v>
      </c>
      <c r="E10" s="206">
        <v>20</v>
      </c>
      <c r="F10" s="206">
        <v>19.8</v>
      </c>
      <c r="G10" s="194">
        <v>5.1864099472532788E-2</v>
      </c>
      <c r="H10" s="194">
        <v>-1.0217138893968691E-2</v>
      </c>
      <c r="V10" s="187" t="s">
        <v>461</v>
      </c>
      <c r="W10" s="109">
        <v>25</v>
      </c>
    </row>
    <row r="11" spans="1:23" x14ac:dyDescent="0.25">
      <c r="B11" s="190" t="s">
        <v>475</v>
      </c>
      <c r="C11" s="191"/>
      <c r="D11" s="206">
        <v>19.399999999999999</v>
      </c>
      <c r="E11" s="206">
        <v>19.899999999999999</v>
      </c>
      <c r="F11" s="206">
        <v>20.2</v>
      </c>
      <c r="G11" s="194">
        <v>2.7122760507440002E-2</v>
      </c>
      <c r="H11" s="194">
        <v>1.2169485402479863E-2</v>
      </c>
      <c r="V11" s="187" t="s">
        <v>467</v>
      </c>
      <c r="W11" s="109">
        <v>26</v>
      </c>
    </row>
    <row r="12" spans="1:23" x14ac:dyDescent="0.25">
      <c r="B12" s="190" t="s">
        <v>476</v>
      </c>
      <c r="C12" s="191"/>
      <c r="D12" s="206">
        <v>21.3</v>
      </c>
      <c r="E12" s="206">
        <v>21.8</v>
      </c>
      <c r="F12" s="206">
        <v>21.7</v>
      </c>
      <c r="G12" s="194">
        <v>2.4266184728858997E-2</v>
      </c>
      <c r="H12" s="194">
        <v>-5.7083132668881431E-3</v>
      </c>
      <c r="V12" s="187" t="s">
        <v>469</v>
      </c>
      <c r="W12" s="109">
        <v>27</v>
      </c>
    </row>
    <row r="13" spans="1:23" x14ac:dyDescent="0.25">
      <c r="B13" s="190" t="s">
        <v>477</v>
      </c>
      <c r="C13" s="191"/>
      <c r="D13" s="206">
        <v>22.7</v>
      </c>
      <c r="E13" s="206">
        <v>23.3</v>
      </c>
      <c r="F13" s="206">
        <v>23.3</v>
      </c>
      <c r="G13" s="194">
        <v>2.749829492502287E-2</v>
      </c>
      <c r="H13" s="194">
        <v>-3.3437218633470822E-3</v>
      </c>
      <c r="V13" s="187" t="s">
        <v>471</v>
      </c>
      <c r="W13" s="109">
        <v>28</v>
      </c>
    </row>
    <row r="14" spans="1:23" x14ac:dyDescent="0.25">
      <c r="B14" s="190" t="s">
        <v>478</v>
      </c>
      <c r="C14" s="191"/>
      <c r="D14" s="206">
        <v>21.4</v>
      </c>
      <c r="E14" s="206">
        <v>21.5</v>
      </c>
      <c r="F14" s="206">
        <v>21.5</v>
      </c>
      <c r="G14" s="194">
        <v>4.5113452542320243E-3</v>
      </c>
      <c r="H14" s="194">
        <v>-2.0115025394483732E-3</v>
      </c>
    </row>
    <row r="15" spans="1:23" x14ac:dyDescent="0.25">
      <c r="B15" s="190" t="s">
        <v>479</v>
      </c>
      <c r="C15" s="191"/>
      <c r="D15" s="206">
        <v>16.899999999999999</v>
      </c>
      <c r="E15" s="206">
        <v>17.3</v>
      </c>
      <c r="F15" s="206">
        <v>17.3</v>
      </c>
      <c r="G15" s="194">
        <v>2.4766746845294563E-2</v>
      </c>
      <c r="H15" s="194">
        <v>1.0937120589336047E-3</v>
      </c>
    </row>
    <row r="16" spans="1:23" x14ac:dyDescent="0.25">
      <c r="B16" s="190" t="s">
        <v>480</v>
      </c>
      <c r="C16" s="197"/>
      <c r="D16" s="206">
        <v>15.1</v>
      </c>
      <c r="E16" s="206">
        <v>15.6</v>
      </c>
      <c r="F16" s="206">
        <v>15.7</v>
      </c>
      <c r="G16" s="194">
        <v>3.5711167517317621E-2</v>
      </c>
      <c r="H16" s="194">
        <v>2.3087229441696167E-3</v>
      </c>
    </row>
    <row r="17" spans="1:22" x14ac:dyDescent="0.25">
      <c r="B17" s="190" t="s">
        <v>481</v>
      </c>
      <c r="C17" s="207"/>
      <c r="D17" s="206">
        <v>19.7</v>
      </c>
      <c r="E17" s="206">
        <v>20</v>
      </c>
      <c r="F17" s="206">
        <v>19.899999999999999</v>
      </c>
      <c r="G17" s="194">
        <v>1.8017156287696512E-2</v>
      </c>
      <c r="H17" s="194">
        <v>-3.9383471936768055E-3</v>
      </c>
    </row>
    <row r="18" spans="1:22" x14ac:dyDescent="0.25">
      <c r="B18" s="190" t="s">
        <v>482</v>
      </c>
      <c r="C18" s="207">
        <v>2</v>
      </c>
      <c r="D18" s="206">
        <v>14.5</v>
      </c>
      <c r="E18" s="206">
        <v>14.1</v>
      </c>
      <c r="F18" s="206">
        <v>14</v>
      </c>
      <c r="G18" s="194">
        <v>-3.0852339609937274E-2</v>
      </c>
      <c r="H18" s="194">
        <v>-5.3584423580269602E-3</v>
      </c>
    </row>
    <row r="19" spans="1:22" x14ac:dyDescent="0.25">
      <c r="B19" s="190" t="s">
        <v>483</v>
      </c>
      <c r="C19" s="207"/>
      <c r="D19" s="206">
        <v>17.7</v>
      </c>
      <c r="E19" s="206">
        <v>18</v>
      </c>
      <c r="F19" s="206">
        <v>20.100000000000001</v>
      </c>
      <c r="G19" s="194">
        <v>1.5440735983392351E-2</v>
      </c>
      <c r="H19" s="194">
        <v>0.11469074416264435</v>
      </c>
    </row>
    <row r="20" spans="1:22" x14ac:dyDescent="0.25">
      <c r="B20" s="190" t="s">
        <v>251</v>
      </c>
      <c r="C20" s="197"/>
      <c r="D20" s="206">
        <v>15.8</v>
      </c>
      <c r="E20" s="206">
        <v>17.2</v>
      </c>
      <c r="F20" s="206">
        <v>17.100000000000001</v>
      </c>
      <c r="G20" s="194">
        <v>8.9102346982946612E-2</v>
      </c>
      <c r="H20" s="194">
        <v>-8.099027881968035E-3</v>
      </c>
    </row>
    <row r="21" spans="1:22" x14ac:dyDescent="0.25">
      <c r="B21" s="190" t="s">
        <v>484</v>
      </c>
      <c r="C21" s="197"/>
      <c r="D21" s="206">
        <v>19.600000000000001</v>
      </c>
      <c r="E21" s="206">
        <v>19.8</v>
      </c>
      <c r="F21" s="206">
        <v>19.8</v>
      </c>
      <c r="G21" s="194">
        <v>1.1441159094722098E-2</v>
      </c>
      <c r="H21" s="194">
        <v>-1.187193125467223E-3</v>
      </c>
    </row>
    <row r="22" spans="1:22" x14ac:dyDescent="0.25">
      <c r="B22" s="190" t="s">
        <v>485</v>
      </c>
      <c r="C22" s="197"/>
      <c r="D22" s="206">
        <v>20.8</v>
      </c>
      <c r="E22" s="206">
        <v>21.4</v>
      </c>
      <c r="F22" s="206">
        <v>21.4</v>
      </c>
      <c r="G22" s="194">
        <v>3.1490990616660053E-2</v>
      </c>
      <c r="H22" s="194">
        <v>-4.2109264817047354E-4</v>
      </c>
    </row>
    <row r="23" spans="1:22" x14ac:dyDescent="0.25">
      <c r="B23" s="190" t="s">
        <v>486</v>
      </c>
      <c r="C23" s="197"/>
      <c r="D23" s="206">
        <v>19.2</v>
      </c>
      <c r="E23" s="206">
        <v>22.3</v>
      </c>
      <c r="F23" s="206">
        <v>22.2</v>
      </c>
      <c r="G23" s="194">
        <v>0.15841685805045413</v>
      </c>
      <c r="H23" s="194">
        <v>-2.4222841060769218E-3</v>
      </c>
    </row>
    <row r="24" spans="1:22" x14ac:dyDescent="0.25">
      <c r="B24" s="190" t="s">
        <v>255</v>
      </c>
      <c r="C24" s="197"/>
      <c r="D24" s="206">
        <v>20.3</v>
      </c>
      <c r="E24" s="206">
        <v>20.7</v>
      </c>
      <c r="F24" s="206">
        <v>20.5</v>
      </c>
      <c r="G24" s="194">
        <v>1.9157895659545288E-2</v>
      </c>
      <c r="H24" s="194">
        <v>-5.3428682388443338E-3</v>
      </c>
    </row>
    <row r="25" spans="1:22" x14ac:dyDescent="0.25">
      <c r="B25" s="190" t="s">
        <v>487</v>
      </c>
      <c r="C25" s="197"/>
      <c r="D25" s="206">
        <v>23.2</v>
      </c>
      <c r="E25" s="206">
        <v>23.5</v>
      </c>
      <c r="F25" s="206">
        <v>23.4</v>
      </c>
      <c r="G25" s="194">
        <v>1.3392401829710243E-2</v>
      </c>
      <c r="H25" s="194">
        <v>-4.2636850384248914E-3</v>
      </c>
    </row>
    <row r="26" spans="1:22" x14ac:dyDescent="0.25">
      <c r="B26" s="190" t="s">
        <v>488</v>
      </c>
      <c r="C26" s="197"/>
      <c r="D26" s="206">
        <v>24.4</v>
      </c>
      <c r="E26" s="206">
        <v>24.3</v>
      </c>
      <c r="F26" s="206">
        <v>24.3</v>
      </c>
      <c r="G26" s="194">
        <v>-1.8407601802791218E-3</v>
      </c>
      <c r="H26" s="194">
        <v>7.1884087109364003E-4</v>
      </c>
    </row>
    <row r="27" spans="1:22" x14ac:dyDescent="0.25">
      <c r="B27" s="190" t="s">
        <v>258</v>
      </c>
      <c r="C27" s="197"/>
      <c r="D27" s="206">
        <v>16.2</v>
      </c>
      <c r="E27" s="206">
        <v>20.6</v>
      </c>
      <c r="F27" s="206">
        <v>20.3</v>
      </c>
      <c r="G27" s="194">
        <v>0.26596390328824682</v>
      </c>
      <c r="H27" s="194">
        <v>-1.1386198994492891E-2</v>
      </c>
    </row>
    <row r="28" spans="1:22" x14ac:dyDescent="0.25">
      <c r="B28" s="190" t="s">
        <v>489</v>
      </c>
      <c r="C28" s="197"/>
      <c r="D28" s="206">
        <v>16.5</v>
      </c>
      <c r="E28" s="206">
        <v>16.600000000000001</v>
      </c>
      <c r="F28" s="206" t="s">
        <v>214</v>
      </c>
      <c r="G28" s="194">
        <v>8.8695419087907457E-3</v>
      </c>
      <c r="H28" s="194" t="s">
        <v>214</v>
      </c>
    </row>
    <row r="29" spans="1:22" x14ac:dyDescent="0.25">
      <c r="B29" s="190" t="s">
        <v>490</v>
      </c>
      <c r="C29" s="197"/>
      <c r="D29" s="206">
        <v>17.399999999999999</v>
      </c>
      <c r="E29" s="206" t="s">
        <v>214</v>
      </c>
      <c r="F29" s="206" t="s">
        <v>214</v>
      </c>
      <c r="G29" s="194" t="s">
        <v>214</v>
      </c>
      <c r="H29" s="194" t="s">
        <v>214</v>
      </c>
    </row>
    <row r="30" spans="1:22" x14ac:dyDescent="0.25">
      <c r="A30" s="198"/>
      <c r="B30" s="199"/>
      <c r="C30" s="200"/>
      <c r="D30" s="201"/>
      <c r="E30" s="201"/>
      <c r="F30" s="199"/>
      <c r="G30" s="201"/>
      <c r="H30" s="201"/>
    </row>
    <row r="31" spans="1:22" s="2" customFormat="1" ht="13.15" customHeight="1" x14ac:dyDescent="0.2">
      <c r="A31" s="202">
        <v>1</v>
      </c>
      <c r="B31" s="263" t="s">
        <v>493</v>
      </c>
      <c r="C31" s="263"/>
      <c r="D31" s="263"/>
      <c r="E31" s="263"/>
      <c r="F31" s="263"/>
      <c r="G31" s="263"/>
      <c r="H31" s="263"/>
      <c r="I31" s="14"/>
      <c r="J31" s="14"/>
      <c r="K31" s="14">
        <v>50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2" customFormat="1" ht="30" customHeight="1" x14ac:dyDescent="0.2">
      <c r="B32" s="242" t="s">
        <v>494</v>
      </c>
      <c r="C32" s="242"/>
      <c r="D32" s="242"/>
      <c r="E32" s="242"/>
      <c r="F32" s="242"/>
      <c r="G32" s="242"/>
      <c r="H32" s="242"/>
      <c r="I32" s="14"/>
      <c r="J32" s="14"/>
      <c r="K32" s="14">
        <v>51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ht="37.9" customHeight="1" x14ac:dyDescent="0.25">
      <c r="A33" s="202">
        <v>2</v>
      </c>
      <c r="B33" s="242" t="s">
        <v>362</v>
      </c>
      <c r="C33" s="242"/>
      <c r="D33" s="242"/>
      <c r="E33" s="242"/>
      <c r="F33" s="242"/>
      <c r="G33" s="242"/>
      <c r="H33" s="242"/>
      <c r="K33" s="187">
        <v>52</v>
      </c>
    </row>
    <row r="34" spans="1:22" x14ac:dyDescent="0.25">
      <c r="B34" s="10" t="s">
        <v>214</v>
      </c>
      <c r="C34" s="10"/>
      <c r="D34" s="10"/>
      <c r="E34" s="10"/>
      <c r="F34" s="10"/>
      <c r="G34" s="10"/>
      <c r="H34" s="10"/>
    </row>
    <row r="36" spans="1:22" s="2" customFormat="1" ht="14.45" customHeight="1" x14ac:dyDescent="0.25">
      <c r="A36" s="240" t="s">
        <v>467</v>
      </c>
      <c r="B36" s="240"/>
      <c r="C36" s="240"/>
      <c r="D36" s="240"/>
      <c r="E36" s="240"/>
      <c r="F36" s="240"/>
      <c r="G36" s="240"/>
      <c r="H36" s="240"/>
      <c r="I36" s="14"/>
      <c r="J36" s="14"/>
      <c r="K36" s="187">
        <v>46</v>
      </c>
      <c r="L36" s="14">
        <v>24</v>
      </c>
      <c r="M36" s="14">
        <v>26</v>
      </c>
      <c r="N36" s="14"/>
      <c r="O36" s="14"/>
      <c r="P36" s="14"/>
      <c r="Q36" s="14"/>
      <c r="R36" s="14"/>
      <c r="S36" s="14"/>
      <c r="T36" s="14"/>
      <c r="U36" s="14"/>
      <c r="V36" s="14"/>
    </row>
    <row r="37" spans="1:22" s="2" customFormat="1" x14ac:dyDescent="0.25">
      <c r="B37" s="208"/>
      <c r="C37" s="208"/>
      <c r="D37" s="209"/>
      <c r="E37" s="209"/>
      <c r="F37" s="209"/>
      <c r="G37" s="209"/>
      <c r="H37" s="209"/>
      <c r="I37" s="14"/>
      <c r="J37" s="14"/>
      <c r="K37" s="187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ht="17.45" customHeight="1" x14ac:dyDescent="0.35">
      <c r="A38" s="235" t="s">
        <v>458</v>
      </c>
      <c r="B38" s="235"/>
      <c r="C38" s="235"/>
      <c r="D38" s="235" t="s">
        <v>459</v>
      </c>
      <c r="E38" s="235"/>
      <c r="F38" s="235"/>
      <c r="G38" s="235" t="s">
        <v>460</v>
      </c>
      <c r="H38" s="235"/>
      <c r="K38" s="187">
        <v>47</v>
      </c>
      <c r="L38" s="187">
        <v>38</v>
      </c>
      <c r="M38" s="187">
        <v>39</v>
      </c>
    </row>
    <row r="39" spans="1:22" ht="16.899999999999999" customHeight="1" x14ac:dyDescent="0.25">
      <c r="A39" s="231"/>
      <c r="B39" s="231"/>
      <c r="C39" s="231"/>
      <c r="D39" s="189" t="s">
        <v>462</v>
      </c>
      <c r="E39" s="189" t="s">
        <v>463</v>
      </c>
      <c r="F39" s="189" t="s">
        <v>464</v>
      </c>
      <c r="G39" s="189" t="s">
        <v>465</v>
      </c>
      <c r="H39" s="189" t="s">
        <v>466</v>
      </c>
      <c r="K39" s="187">
        <v>40</v>
      </c>
      <c r="L39" s="187">
        <v>41</v>
      </c>
      <c r="M39" s="187">
        <v>42</v>
      </c>
      <c r="N39" s="187">
        <v>43</v>
      </c>
      <c r="O39" s="187">
        <v>44</v>
      </c>
      <c r="P39" s="187">
        <v>45</v>
      </c>
      <c r="Q39" s="187">
        <v>48</v>
      </c>
    </row>
    <row r="40" spans="1:22" x14ac:dyDescent="0.25">
      <c r="B40" s="190" t="s">
        <v>468</v>
      </c>
      <c r="C40" s="191"/>
      <c r="D40" s="206">
        <v>8.6</v>
      </c>
      <c r="E40" s="206">
        <v>9.6</v>
      </c>
      <c r="F40" s="206">
        <v>9.5</v>
      </c>
      <c r="G40" s="194">
        <v>0.11229334841084815</v>
      </c>
      <c r="H40" s="194">
        <v>-8.2297026736602996E-3</v>
      </c>
    </row>
    <row r="41" spans="1:22" x14ac:dyDescent="0.25">
      <c r="B41" s="190" t="s">
        <v>470</v>
      </c>
      <c r="C41" s="191"/>
      <c r="D41" s="206">
        <v>10.199999999999999</v>
      </c>
      <c r="E41" s="206">
        <v>10.8</v>
      </c>
      <c r="F41" s="206">
        <v>10.8</v>
      </c>
      <c r="G41" s="194">
        <v>6.3379347990584201E-2</v>
      </c>
      <c r="H41" s="194">
        <v>-5.1817125941532316E-3</v>
      </c>
    </row>
    <row r="42" spans="1:22" x14ac:dyDescent="0.25">
      <c r="B42" s="190" t="s">
        <v>472</v>
      </c>
      <c r="C42" s="191"/>
      <c r="D42" s="206">
        <v>13.3</v>
      </c>
      <c r="E42" s="206">
        <v>13.8</v>
      </c>
      <c r="F42" s="206">
        <v>13.9</v>
      </c>
      <c r="G42" s="194">
        <v>3.2867546546158088E-2</v>
      </c>
      <c r="H42" s="194">
        <v>8.703135646875193E-3</v>
      </c>
    </row>
    <row r="43" spans="1:22" x14ac:dyDescent="0.25">
      <c r="B43" s="190" t="s">
        <v>473</v>
      </c>
      <c r="C43" s="191"/>
      <c r="D43" s="206">
        <v>13.4</v>
      </c>
      <c r="E43" s="206">
        <v>14.2</v>
      </c>
      <c r="F43" s="206">
        <v>14.2</v>
      </c>
      <c r="G43" s="194">
        <v>5.7056369109767635E-2</v>
      </c>
      <c r="H43" s="194">
        <v>-6.5325774647884138E-4</v>
      </c>
    </row>
    <row r="44" spans="1:22" x14ac:dyDescent="0.25">
      <c r="B44" s="190" t="s">
        <v>474</v>
      </c>
      <c r="C44" s="191"/>
      <c r="D44" s="206">
        <v>15.8</v>
      </c>
      <c r="E44" s="206">
        <v>16.399999999999999</v>
      </c>
      <c r="F44" s="206">
        <v>16.100000000000001</v>
      </c>
      <c r="G44" s="194">
        <v>3.5542718354430347E-2</v>
      </c>
      <c r="H44" s="194">
        <v>-1.3714755497911235E-2</v>
      </c>
    </row>
    <row r="45" spans="1:22" x14ac:dyDescent="0.25">
      <c r="B45" s="190" t="s">
        <v>475</v>
      </c>
      <c r="C45" s="191"/>
      <c r="D45" s="206">
        <v>14.1</v>
      </c>
      <c r="E45" s="206">
        <v>14.3</v>
      </c>
      <c r="F45" s="206">
        <v>14.3</v>
      </c>
      <c r="G45" s="194">
        <v>1.9963837466369982E-2</v>
      </c>
      <c r="H45" s="194">
        <v>-2.2473055471768921E-3</v>
      </c>
    </row>
    <row r="46" spans="1:22" x14ac:dyDescent="0.25">
      <c r="B46" s="190" t="s">
        <v>476</v>
      </c>
      <c r="C46" s="191"/>
      <c r="D46" s="206">
        <v>14.9</v>
      </c>
      <c r="E46" s="206">
        <v>15.2</v>
      </c>
      <c r="F46" s="206">
        <v>15.1</v>
      </c>
      <c r="G46" s="194">
        <v>2.2265358580836336E-2</v>
      </c>
      <c r="H46" s="194">
        <v>-8.8097432506520912E-3</v>
      </c>
    </row>
    <row r="47" spans="1:22" x14ac:dyDescent="0.25">
      <c r="B47" s="190" t="s">
        <v>477</v>
      </c>
      <c r="C47" s="191"/>
      <c r="D47" s="206">
        <v>17.399999999999999</v>
      </c>
      <c r="E47" s="206">
        <v>17.899999999999999</v>
      </c>
      <c r="F47" s="206">
        <v>17.8</v>
      </c>
      <c r="G47" s="194">
        <v>2.7001600669714687E-2</v>
      </c>
      <c r="H47" s="194">
        <v>-5.4790582919311825E-3</v>
      </c>
    </row>
    <row r="48" spans="1:22" x14ac:dyDescent="0.25">
      <c r="B48" s="190" t="s">
        <v>478</v>
      </c>
      <c r="C48" s="191"/>
      <c r="D48" s="206">
        <v>14.1</v>
      </c>
      <c r="E48" s="206">
        <v>14.2</v>
      </c>
      <c r="F48" s="206">
        <v>14.1</v>
      </c>
      <c r="G48" s="194">
        <v>1.9454343040432587E-3</v>
      </c>
      <c r="H48" s="194">
        <v>-4.0028362965133235E-3</v>
      </c>
    </row>
    <row r="49" spans="1:8" x14ac:dyDescent="0.25">
      <c r="B49" s="190" t="s">
        <v>479</v>
      </c>
      <c r="C49" s="191"/>
      <c r="D49" s="206">
        <v>10.5</v>
      </c>
      <c r="E49" s="206">
        <v>10.9</v>
      </c>
      <c r="F49" s="206">
        <v>10.8</v>
      </c>
      <c r="G49" s="194">
        <v>3.1670606456521089E-2</v>
      </c>
      <c r="H49" s="194">
        <v>-8.9584203060734113E-3</v>
      </c>
    </row>
    <row r="50" spans="1:8" x14ac:dyDescent="0.25">
      <c r="B50" s="190" t="s">
        <v>480</v>
      </c>
      <c r="C50" s="197"/>
      <c r="D50" s="206">
        <v>10.3</v>
      </c>
      <c r="E50" s="206">
        <v>10.3</v>
      </c>
      <c r="F50" s="206">
        <v>10.3</v>
      </c>
      <c r="G50" s="194">
        <v>-1.9390829915736374E-3</v>
      </c>
      <c r="H50" s="194">
        <v>-4.095336027120644E-3</v>
      </c>
    </row>
    <row r="51" spans="1:8" x14ac:dyDescent="0.25">
      <c r="B51" s="190" t="s">
        <v>481</v>
      </c>
      <c r="C51" s="197"/>
      <c r="D51" s="206">
        <v>12</v>
      </c>
      <c r="E51" s="206">
        <v>12.1</v>
      </c>
      <c r="F51" s="206">
        <v>12</v>
      </c>
      <c r="G51" s="194">
        <v>1.087817685297976E-2</v>
      </c>
      <c r="H51" s="194">
        <v>-6.6878204877897085E-3</v>
      </c>
    </row>
    <row r="52" spans="1:8" x14ac:dyDescent="0.25">
      <c r="B52" s="190" t="s">
        <v>482</v>
      </c>
      <c r="C52" s="197"/>
      <c r="D52" s="206">
        <v>11.1</v>
      </c>
      <c r="E52" s="206">
        <v>11.2</v>
      </c>
      <c r="F52" s="206">
        <v>11.1</v>
      </c>
      <c r="G52" s="194">
        <v>8.0404713828958752E-3</v>
      </c>
      <c r="H52" s="194">
        <v>-7.2162125797758936E-3</v>
      </c>
    </row>
    <row r="53" spans="1:8" x14ac:dyDescent="0.25">
      <c r="B53" s="190" t="s">
        <v>483</v>
      </c>
      <c r="C53" s="207"/>
      <c r="D53" s="206">
        <v>12.6</v>
      </c>
      <c r="E53" s="206">
        <v>12.8</v>
      </c>
      <c r="F53" s="206">
        <v>12.7</v>
      </c>
      <c r="G53" s="194">
        <v>1.3883540170618991E-2</v>
      </c>
      <c r="H53" s="194">
        <v>-7.3489063527394372E-3</v>
      </c>
    </row>
    <row r="54" spans="1:8" x14ac:dyDescent="0.25">
      <c r="B54" s="190" t="s">
        <v>251</v>
      </c>
      <c r="C54" s="197"/>
      <c r="D54" s="206">
        <v>13.5</v>
      </c>
      <c r="E54" s="206">
        <v>13.8</v>
      </c>
      <c r="F54" s="206">
        <v>13.6</v>
      </c>
      <c r="G54" s="194">
        <v>2.2052188753206137E-2</v>
      </c>
      <c r="H54" s="194">
        <v>-1.0755266748139536E-2</v>
      </c>
    </row>
    <row r="55" spans="1:8" x14ac:dyDescent="0.25">
      <c r="B55" s="190" t="s">
        <v>484</v>
      </c>
      <c r="C55" s="197"/>
      <c r="D55" s="206">
        <v>14.8</v>
      </c>
      <c r="E55" s="206">
        <v>14.9</v>
      </c>
      <c r="F55" s="206">
        <v>14.8</v>
      </c>
      <c r="G55" s="194">
        <v>6.8071597769518988E-3</v>
      </c>
      <c r="H55" s="194">
        <v>-5.7632071995544765E-3</v>
      </c>
    </row>
    <row r="56" spans="1:8" x14ac:dyDescent="0.25">
      <c r="B56" s="190" t="s">
        <v>485</v>
      </c>
      <c r="C56" s="197"/>
      <c r="D56" s="206">
        <v>17.5</v>
      </c>
      <c r="E56" s="206">
        <v>17.7</v>
      </c>
      <c r="F56" s="206">
        <v>17.7</v>
      </c>
      <c r="G56" s="194">
        <v>1.2564381831008831E-2</v>
      </c>
      <c r="H56" s="194">
        <v>-5.3815819115876629E-4</v>
      </c>
    </row>
    <row r="57" spans="1:8" x14ac:dyDescent="0.25">
      <c r="B57" s="190" t="s">
        <v>486</v>
      </c>
      <c r="C57" s="197"/>
      <c r="D57" s="206">
        <v>14</v>
      </c>
      <c r="E57" s="206">
        <v>14</v>
      </c>
      <c r="F57" s="206">
        <v>13.9</v>
      </c>
      <c r="G57" s="194">
        <v>-4.4023173434707408E-3</v>
      </c>
      <c r="H57" s="194">
        <v>-4.275686692955416E-3</v>
      </c>
    </row>
    <row r="58" spans="1:8" x14ac:dyDescent="0.25">
      <c r="B58" s="190" t="s">
        <v>255</v>
      </c>
      <c r="C58" s="197"/>
      <c r="D58" s="206">
        <v>16.100000000000001</v>
      </c>
      <c r="E58" s="206">
        <v>16.3</v>
      </c>
      <c r="F58" s="206">
        <v>16.2</v>
      </c>
      <c r="G58" s="194">
        <v>1.2187646912059424E-2</v>
      </c>
      <c r="H58" s="194">
        <v>-7.2020798063331393E-3</v>
      </c>
    </row>
    <row r="59" spans="1:8" x14ac:dyDescent="0.25">
      <c r="B59" s="190" t="s">
        <v>487</v>
      </c>
      <c r="C59" s="197"/>
      <c r="D59" s="206">
        <v>17</v>
      </c>
      <c r="E59" s="206">
        <v>17.100000000000001</v>
      </c>
      <c r="F59" s="206">
        <v>17</v>
      </c>
      <c r="G59" s="194">
        <v>7.5092857430951732E-3</v>
      </c>
      <c r="H59" s="194">
        <v>-6.207100733512938E-3</v>
      </c>
    </row>
    <row r="60" spans="1:8" x14ac:dyDescent="0.25">
      <c r="B60" s="190" t="s">
        <v>488</v>
      </c>
      <c r="C60" s="197"/>
      <c r="D60" s="206">
        <v>15.1</v>
      </c>
      <c r="E60" s="206">
        <v>15.1</v>
      </c>
      <c r="F60" s="206">
        <v>15.1</v>
      </c>
      <c r="G60" s="194">
        <v>-2.9694954708423538E-3</v>
      </c>
      <c r="H60" s="194">
        <v>-8.8416596603335673E-4</v>
      </c>
    </row>
    <row r="61" spans="1:8" x14ac:dyDescent="0.25">
      <c r="B61" s="190" t="s">
        <v>258</v>
      </c>
      <c r="C61" s="197"/>
      <c r="D61" s="206">
        <v>12.8</v>
      </c>
      <c r="E61" s="206">
        <v>13</v>
      </c>
      <c r="F61" s="206">
        <v>12.8</v>
      </c>
      <c r="G61" s="194">
        <v>1.5388648286498885E-2</v>
      </c>
      <c r="H61" s="194">
        <v>-1.892368545085088E-2</v>
      </c>
    </row>
    <row r="62" spans="1:8" x14ac:dyDescent="0.25">
      <c r="B62" s="190" t="s">
        <v>489</v>
      </c>
      <c r="C62" s="197"/>
      <c r="D62" s="206">
        <v>12.6</v>
      </c>
      <c r="E62" s="206">
        <v>12.7</v>
      </c>
      <c r="F62" s="206" t="s">
        <v>214</v>
      </c>
      <c r="G62" s="194">
        <v>4.3736251857147135E-3</v>
      </c>
      <c r="H62" s="194" t="s">
        <v>214</v>
      </c>
    </row>
    <row r="63" spans="1:8" x14ac:dyDescent="0.25">
      <c r="B63" s="190" t="s">
        <v>490</v>
      </c>
      <c r="C63" s="197"/>
      <c r="D63" s="206">
        <v>12.9</v>
      </c>
      <c r="E63" s="206" t="s">
        <v>214</v>
      </c>
      <c r="F63" s="206" t="s">
        <v>214</v>
      </c>
      <c r="G63" s="194" t="s">
        <v>214</v>
      </c>
      <c r="H63" s="194" t="s">
        <v>214</v>
      </c>
    </row>
    <row r="64" spans="1:8" x14ac:dyDescent="0.25">
      <c r="A64" s="198"/>
      <c r="B64" s="199"/>
      <c r="C64" s="200"/>
      <c r="D64" s="201"/>
      <c r="E64" s="201"/>
      <c r="F64" s="199"/>
      <c r="G64" s="201"/>
      <c r="H64" s="201"/>
    </row>
    <row r="65" spans="1:22" s="2" customFormat="1" ht="13.9" customHeight="1" x14ac:dyDescent="0.25">
      <c r="A65" s="202">
        <v>1</v>
      </c>
      <c r="B65" s="2" t="s">
        <v>493</v>
      </c>
      <c r="I65" s="14"/>
      <c r="J65" s="14"/>
      <c r="K65" s="187">
        <v>50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8" spans="1:22" s="2" customFormat="1" ht="13.15" customHeight="1" x14ac:dyDescent="0.2">
      <c r="A68" s="240" t="s">
        <v>495</v>
      </c>
      <c r="B68" s="240"/>
      <c r="C68" s="240"/>
      <c r="D68" s="240"/>
      <c r="E68" s="240"/>
      <c r="F68" s="240"/>
      <c r="G68" s="240"/>
      <c r="H68" s="240"/>
      <c r="I68" s="14"/>
      <c r="J68" s="14"/>
      <c r="K68" s="14">
        <v>46</v>
      </c>
      <c r="L68" s="14">
        <v>24</v>
      </c>
      <c r="M68" s="14">
        <v>29</v>
      </c>
      <c r="N68" s="14"/>
      <c r="O68" s="14"/>
      <c r="P68" s="14"/>
      <c r="Q68" s="14"/>
      <c r="R68" s="14"/>
      <c r="S68" s="14"/>
      <c r="T68" s="14"/>
      <c r="U68" s="14"/>
      <c r="V68" s="14"/>
    </row>
    <row r="69" spans="1:22" s="2" customFormat="1" ht="12.75" x14ac:dyDescent="0.2">
      <c r="B69" s="208"/>
      <c r="C69" s="208"/>
      <c r="D69" s="209"/>
      <c r="E69" s="209"/>
      <c r="F69" s="209"/>
      <c r="G69" s="209"/>
      <c r="H69" s="209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ht="17.45" customHeight="1" x14ac:dyDescent="0.35">
      <c r="A70" s="235" t="s">
        <v>458</v>
      </c>
      <c r="B70" s="235"/>
      <c r="C70" s="235"/>
      <c r="D70" s="235" t="s">
        <v>459</v>
      </c>
      <c r="E70" s="235"/>
      <c r="F70" s="235"/>
      <c r="G70" s="235" t="s">
        <v>460</v>
      </c>
      <c r="H70" s="235"/>
      <c r="K70" s="187">
        <v>47</v>
      </c>
      <c r="L70" s="187">
        <v>38</v>
      </c>
      <c r="M70" s="187">
        <v>39</v>
      </c>
    </row>
    <row r="71" spans="1:22" ht="16.899999999999999" customHeight="1" x14ac:dyDescent="0.25">
      <c r="A71" s="231"/>
      <c r="B71" s="231"/>
      <c r="C71" s="231"/>
      <c r="D71" s="189" t="s">
        <v>462</v>
      </c>
      <c r="E71" s="189" t="s">
        <v>463</v>
      </c>
      <c r="F71" s="189" t="s">
        <v>464</v>
      </c>
      <c r="G71" s="189" t="s">
        <v>465</v>
      </c>
      <c r="H71" s="189" t="s">
        <v>466</v>
      </c>
      <c r="K71" s="187">
        <v>40</v>
      </c>
      <c r="L71" s="187">
        <v>41</v>
      </c>
      <c r="M71" s="187">
        <v>42</v>
      </c>
      <c r="N71" s="187">
        <v>43</v>
      </c>
      <c r="O71" s="187">
        <v>44</v>
      </c>
      <c r="P71" s="187">
        <v>45</v>
      </c>
      <c r="Q71" s="187">
        <v>48</v>
      </c>
    </row>
    <row r="72" spans="1:22" x14ac:dyDescent="0.25">
      <c r="B72" s="190" t="s">
        <v>468</v>
      </c>
      <c r="C72" s="191"/>
      <c r="D72" s="206">
        <v>4.2</v>
      </c>
      <c r="E72" s="206">
        <v>4.5999999999999996</v>
      </c>
      <c r="F72" s="206">
        <v>4.5999999999999996</v>
      </c>
      <c r="G72" s="194">
        <v>8.3397982755433864E-2</v>
      </c>
      <c r="H72" s="194">
        <v>2.6482608859241807E-3</v>
      </c>
    </row>
    <row r="73" spans="1:22" x14ac:dyDescent="0.25">
      <c r="B73" s="190" t="s">
        <v>470</v>
      </c>
      <c r="C73" s="191"/>
      <c r="D73" s="206">
        <v>4.5999999999999996</v>
      </c>
      <c r="E73" s="206">
        <v>5</v>
      </c>
      <c r="F73" s="206">
        <v>5</v>
      </c>
      <c r="G73" s="194">
        <v>8.1343215717784467E-2</v>
      </c>
      <c r="H73" s="194">
        <v>-1.0143999441006191E-2</v>
      </c>
    </row>
    <row r="74" spans="1:22" x14ac:dyDescent="0.25">
      <c r="B74" s="190" t="s">
        <v>472</v>
      </c>
      <c r="C74" s="191"/>
      <c r="D74" s="206">
        <v>5.3</v>
      </c>
      <c r="E74" s="206">
        <v>5.5</v>
      </c>
      <c r="F74" s="206">
        <v>5.5</v>
      </c>
      <c r="G74" s="194">
        <v>3.9009754027123478E-2</v>
      </c>
      <c r="H74" s="194">
        <v>4.7007904046880711E-3</v>
      </c>
    </row>
    <row r="75" spans="1:22" x14ac:dyDescent="0.25">
      <c r="B75" s="190" t="s">
        <v>473</v>
      </c>
      <c r="C75" s="191"/>
      <c r="D75" s="206">
        <v>5.6</v>
      </c>
      <c r="E75" s="206">
        <v>5.9</v>
      </c>
      <c r="F75" s="206">
        <v>5.9</v>
      </c>
      <c r="G75" s="194">
        <v>4.941528119081573E-2</v>
      </c>
      <c r="H75" s="194">
        <v>-7.4911000000000838E-3</v>
      </c>
    </row>
    <row r="76" spans="1:22" x14ac:dyDescent="0.25">
      <c r="B76" s="190" t="s">
        <v>474</v>
      </c>
      <c r="C76" s="191"/>
      <c r="D76" s="206">
        <v>5.9</v>
      </c>
      <c r="E76" s="206">
        <v>6.2</v>
      </c>
      <c r="F76" s="206">
        <v>6</v>
      </c>
      <c r="G76" s="194">
        <v>4.2610822033898321E-2</v>
      </c>
      <c r="H76" s="194">
        <v>-3.1707396353110484E-2</v>
      </c>
    </row>
    <row r="77" spans="1:22" x14ac:dyDescent="0.25">
      <c r="B77" s="190" t="s">
        <v>475</v>
      </c>
      <c r="C77" s="191"/>
      <c r="D77" s="206">
        <v>5.2</v>
      </c>
      <c r="E77" s="206">
        <v>5.3</v>
      </c>
      <c r="F77" s="206">
        <v>5.2</v>
      </c>
      <c r="G77" s="194">
        <v>8.3735869957146658E-3</v>
      </c>
      <c r="H77" s="194">
        <v>-2.4884883658161661E-3</v>
      </c>
    </row>
    <row r="78" spans="1:22" x14ac:dyDescent="0.25">
      <c r="B78" s="190" t="s">
        <v>476</v>
      </c>
      <c r="C78" s="191"/>
      <c r="D78" s="206">
        <v>5.7</v>
      </c>
      <c r="E78" s="206">
        <v>5.9</v>
      </c>
      <c r="F78" s="206">
        <v>5.9</v>
      </c>
      <c r="G78" s="194">
        <v>3.7184332267708564E-2</v>
      </c>
      <c r="H78" s="194">
        <v>-1.5485360366501277E-2</v>
      </c>
    </row>
    <row r="79" spans="1:22" x14ac:dyDescent="0.25">
      <c r="B79" s="190" t="s">
        <v>477</v>
      </c>
      <c r="C79" s="191"/>
      <c r="D79" s="206">
        <v>6.8</v>
      </c>
      <c r="E79" s="206">
        <v>6.9</v>
      </c>
      <c r="F79" s="206">
        <v>6.7</v>
      </c>
      <c r="G79" s="194">
        <v>2.1352783832051747E-2</v>
      </c>
      <c r="H79" s="194">
        <v>-2.7616129075827445E-2</v>
      </c>
    </row>
    <row r="80" spans="1:22" x14ac:dyDescent="0.25">
      <c r="B80" s="190" t="s">
        <v>478</v>
      </c>
      <c r="C80" s="191"/>
      <c r="D80" s="206">
        <v>5.6</v>
      </c>
      <c r="E80" s="206">
        <v>5.4</v>
      </c>
      <c r="F80" s="206">
        <v>5.4</v>
      </c>
      <c r="G80" s="194">
        <v>-2.0257029412403704E-2</v>
      </c>
      <c r="H80" s="194">
        <v>-1.278247040022662E-2</v>
      </c>
    </row>
    <row r="81" spans="1:8" x14ac:dyDescent="0.25">
      <c r="B81" s="190" t="s">
        <v>479</v>
      </c>
      <c r="C81" s="191"/>
      <c r="D81" s="206">
        <v>4.2</v>
      </c>
      <c r="E81" s="206">
        <v>4.4000000000000004</v>
      </c>
      <c r="F81" s="206">
        <v>4.3</v>
      </c>
      <c r="G81" s="194">
        <v>3.7687514304913572E-2</v>
      </c>
      <c r="H81" s="194">
        <v>-2.2772330519772566E-2</v>
      </c>
    </row>
    <row r="82" spans="1:8" x14ac:dyDescent="0.25">
      <c r="B82" s="190" t="s">
        <v>480</v>
      </c>
      <c r="C82" s="197"/>
      <c r="D82" s="206">
        <v>4.2</v>
      </c>
      <c r="E82" s="206">
        <v>4.2</v>
      </c>
      <c r="F82" s="206">
        <v>4.2</v>
      </c>
      <c r="G82" s="194">
        <v>-1.3550069924955777E-3</v>
      </c>
      <c r="H82" s="194">
        <v>-9.002645385069119E-3</v>
      </c>
    </row>
    <row r="83" spans="1:8" x14ac:dyDescent="0.25">
      <c r="B83" s="190" t="s">
        <v>481</v>
      </c>
      <c r="C83" s="197"/>
      <c r="D83" s="206">
        <v>5.3</v>
      </c>
      <c r="E83" s="206">
        <v>5.2</v>
      </c>
      <c r="F83" s="206">
        <v>5.2</v>
      </c>
      <c r="G83" s="194">
        <v>-1.2856163864511938E-3</v>
      </c>
      <c r="H83" s="194">
        <v>-1.5580486921475956E-2</v>
      </c>
    </row>
    <row r="84" spans="1:8" x14ac:dyDescent="0.25">
      <c r="B84" s="190" t="s">
        <v>482</v>
      </c>
      <c r="C84" s="197"/>
      <c r="D84" s="206">
        <v>4.8</v>
      </c>
      <c r="E84" s="206">
        <v>4.8</v>
      </c>
      <c r="F84" s="206">
        <v>4.7</v>
      </c>
      <c r="G84" s="194">
        <v>-3.6473366835599874E-3</v>
      </c>
      <c r="H84" s="194">
        <v>-1.7378292743855051E-2</v>
      </c>
    </row>
    <row r="85" spans="1:8" x14ac:dyDescent="0.25">
      <c r="B85" s="190" t="s">
        <v>483</v>
      </c>
      <c r="C85" s="207"/>
      <c r="D85" s="206">
        <v>5.4</v>
      </c>
      <c r="E85" s="206">
        <v>5.5</v>
      </c>
      <c r="F85" s="206">
        <v>5.4</v>
      </c>
      <c r="G85" s="194">
        <v>1.3980760140014814E-2</v>
      </c>
      <c r="H85" s="194">
        <v>-1.6271043986121225E-2</v>
      </c>
    </row>
    <row r="86" spans="1:8" x14ac:dyDescent="0.25">
      <c r="B86" s="190" t="s">
        <v>251</v>
      </c>
      <c r="C86" s="197"/>
      <c r="D86" s="206">
        <v>5.5</v>
      </c>
      <c r="E86" s="206">
        <v>5.6</v>
      </c>
      <c r="F86" s="206">
        <v>5.5</v>
      </c>
      <c r="G86" s="194">
        <v>1.9554364640199884E-2</v>
      </c>
      <c r="H86" s="194">
        <v>-2.0443275066237887E-2</v>
      </c>
    </row>
    <row r="87" spans="1:8" x14ac:dyDescent="0.25">
      <c r="B87" s="190" t="s">
        <v>484</v>
      </c>
      <c r="C87" s="197"/>
      <c r="D87" s="206">
        <v>6.1</v>
      </c>
      <c r="E87" s="206">
        <v>6</v>
      </c>
      <c r="F87" s="206">
        <v>6</v>
      </c>
      <c r="G87" s="194">
        <v>-8.8647846189771062E-4</v>
      </c>
      <c r="H87" s="194">
        <v>-1.0276942218671703E-2</v>
      </c>
    </row>
    <row r="88" spans="1:8" x14ac:dyDescent="0.25">
      <c r="B88" s="190" t="s">
        <v>485</v>
      </c>
      <c r="C88" s="197"/>
      <c r="D88" s="206">
        <v>6.7</v>
      </c>
      <c r="E88" s="206">
        <v>6.7</v>
      </c>
      <c r="F88" s="206">
        <v>6.7</v>
      </c>
      <c r="G88" s="194">
        <v>9.3963988186354097E-3</v>
      </c>
      <c r="H88" s="194">
        <v>-2.8818389500462338E-3</v>
      </c>
    </row>
    <row r="89" spans="1:8" x14ac:dyDescent="0.25">
      <c r="B89" s="190" t="s">
        <v>486</v>
      </c>
      <c r="C89" s="197"/>
      <c r="D89" s="206">
        <v>5.7</v>
      </c>
      <c r="E89" s="206">
        <v>5.6</v>
      </c>
      <c r="F89" s="206">
        <v>5.6</v>
      </c>
      <c r="G89" s="194">
        <v>-1.5855293256076597E-2</v>
      </c>
      <c r="H89" s="194">
        <v>-9.7865475781556688E-3</v>
      </c>
    </row>
    <row r="90" spans="1:8" x14ac:dyDescent="0.25">
      <c r="B90" s="190" t="s">
        <v>255</v>
      </c>
      <c r="C90" s="197"/>
      <c r="D90" s="206">
        <v>6.4</v>
      </c>
      <c r="E90" s="206">
        <v>6.5</v>
      </c>
      <c r="F90" s="206">
        <v>6.4</v>
      </c>
      <c r="G90" s="194">
        <v>1.0346857532545162E-2</v>
      </c>
      <c r="H90" s="194">
        <v>-1.4985590415337979E-2</v>
      </c>
    </row>
    <row r="91" spans="1:8" x14ac:dyDescent="0.25">
      <c r="B91" s="190" t="s">
        <v>487</v>
      </c>
      <c r="C91" s="197"/>
      <c r="D91" s="206">
        <v>6.2</v>
      </c>
      <c r="E91" s="206">
        <v>6.2</v>
      </c>
      <c r="F91" s="206">
        <v>6.1</v>
      </c>
      <c r="G91" s="194">
        <v>-4.9222290972016358E-3</v>
      </c>
      <c r="H91" s="194">
        <v>-1.0730159105749704E-2</v>
      </c>
    </row>
    <row r="92" spans="1:8" x14ac:dyDescent="0.25">
      <c r="B92" s="190" t="s">
        <v>488</v>
      </c>
      <c r="C92" s="197"/>
      <c r="D92" s="206">
        <v>6.1</v>
      </c>
      <c r="E92" s="206">
        <v>6</v>
      </c>
      <c r="F92" s="206">
        <v>6</v>
      </c>
      <c r="G92" s="194">
        <v>-7.6079673408804283E-3</v>
      </c>
      <c r="H92" s="194">
        <v>-2.2178848704691445E-3</v>
      </c>
    </row>
    <row r="93" spans="1:8" x14ac:dyDescent="0.25">
      <c r="B93" s="190" t="s">
        <v>258</v>
      </c>
      <c r="C93" s="197"/>
      <c r="D93" s="206">
        <v>5.4</v>
      </c>
      <c r="E93" s="206">
        <v>5.6</v>
      </c>
      <c r="F93" s="206">
        <v>5.4</v>
      </c>
      <c r="G93" s="194">
        <v>3.779232566234314E-2</v>
      </c>
      <c r="H93" s="194">
        <v>-3.2587448797396279E-2</v>
      </c>
    </row>
    <row r="94" spans="1:8" x14ac:dyDescent="0.25">
      <c r="B94" s="190" t="s">
        <v>489</v>
      </c>
      <c r="C94" s="197"/>
      <c r="D94" s="206">
        <v>5.3</v>
      </c>
      <c r="E94" s="206">
        <v>5.3</v>
      </c>
      <c r="F94" s="206" t="s">
        <v>214</v>
      </c>
      <c r="G94" s="194">
        <v>2.604309193190657E-3</v>
      </c>
      <c r="H94" s="194" t="s">
        <v>214</v>
      </c>
    </row>
    <row r="95" spans="1:8" x14ac:dyDescent="0.25">
      <c r="B95" s="190" t="s">
        <v>490</v>
      </c>
      <c r="C95" s="197"/>
      <c r="D95" s="206">
        <v>5</v>
      </c>
      <c r="E95" s="206" t="s">
        <v>214</v>
      </c>
      <c r="F95" s="206" t="s">
        <v>214</v>
      </c>
      <c r="G95" s="194" t="s">
        <v>214</v>
      </c>
      <c r="H95" s="194" t="s">
        <v>214</v>
      </c>
    </row>
    <row r="96" spans="1:8" x14ac:dyDescent="0.25">
      <c r="A96" s="198"/>
      <c r="B96" s="199"/>
      <c r="C96" s="200"/>
      <c r="D96" s="201"/>
      <c r="E96" s="201"/>
      <c r="F96" s="199"/>
      <c r="G96" s="201"/>
      <c r="H96" s="201"/>
    </row>
    <row r="97" spans="1:22" s="2" customFormat="1" ht="14.65" customHeight="1" x14ac:dyDescent="0.2">
      <c r="A97" s="202">
        <v>1</v>
      </c>
      <c r="B97" s="262" t="s">
        <v>493</v>
      </c>
      <c r="C97" s="262"/>
      <c r="D97" s="262"/>
      <c r="E97" s="262"/>
      <c r="F97" s="262"/>
      <c r="G97" s="262"/>
      <c r="H97" s="262"/>
      <c r="I97" s="14"/>
      <c r="J97" s="14"/>
      <c r="K97" s="14">
        <v>50</v>
      </c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ht="28.9" customHeight="1" x14ac:dyDescent="0.25">
      <c r="B98" s="230" t="s">
        <v>496</v>
      </c>
      <c r="C98" s="230"/>
      <c r="D98" s="230"/>
      <c r="E98" s="230"/>
      <c r="F98" s="230"/>
      <c r="G98" s="230"/>
      <c r="H98" s="230"/>
      <c r="K98" s="187">
        <v>62</v>
      </c>
    </row>
    <row r="99" spans="1:22" ht="27" customHeight="1" x14ac:dyDescent="0.25">
      <c r="B99" s="242" t="s">
        <v>497</v>
      </c>
      <c r="C99" s="242"/>
      <c r="D99" s="242"/>
      <c r="E99" s="242"/>
      <c r="F99" s="242"/>
      <c r="G99" s="242"/>
      <c r="H99" s="242"/>
      <c r="K99" s="187">
        <v>54</v>
      </c>
    </row>
    <row r="100" spans="1:22" x14ac:dyDescent="0.25">
      <c r="C100" s="2"/>
      <c r="D100" s="43"/>
      <c r="E100" s="43"/>
      <c r="F100" s="43"/>
      <c r="G100" s="43"/>
      <c r="H100" s="43"/>
    </row>
    <row r="101" spans="1:22" x14ac:dyDescent="0.25">
      <c r="C101" s="43"/>
      <c r="D101" s="43"/>
      <c r="E101" s="43"/>
      <c r="F101" s="43"/>
      <c r="G101" s="43"/>
      <c r="H101" s="43"/>
    </row>
    <row r="102" spans="1:22" s="2" customFormat="1" ht="13.15" customHeight="1" x14ac:dyDescent="0.2">
      <c r="A102" s="240" t="s">
        <v>471</v>
      </c>
      <c r="B102" s="240"/>
      <c r="C102" s="240"/>
      <c r="D102" s="240"/>
      <c r="E102" s="240"/>
      <c r="F102" s="240"/>
      <c r="G102" s="240"/>
      <c r="H102" s="240"/>
      <c r="I102" s="14"/>
      <c r="J102" s="14"/>
      <c r="K102" s="14">
        <v>46</v>
      </c>
      <c r="L102" s="14">
        <v>24</v>
      </c>
      <c r="M102" s="14">
        <v>28</v>
      </c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2" customFormat="1" ht="12.75" x14ac:dyDescent="0.2">
      <c r="B103" s="208"/>
      <c r="C103" s="208"/>
      <c r="D103" s="208"/>
      <c r="E103" s="208"/>
      <c r="F103" s="208"/>
      <c r="G103" s="208"/>
      <c r="H103" s="208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ht="17.45" customHeight="1" x14ac:dyDescent="0.35">
      <c r="A104" s="235" t="s">
        <v>458</v>
      </c>
      <c r="B104" s="235"/>
      <c r="C104" s="235"/>
      <c r="D104" s="235" t="s">
        <v>459</v>
      </c>
      <c r="E104" s="235"/>
      <c r="F104" s="235"/>
      <c r="G104" s="235" t="s">
        <v>460</v>
      </c>
      <c r="H104" s="235"/>
      <c r="K104" s="187">
        <v>47</v>
      </c>
      <c r="L104" s="187">
        <v>38</v>
      </c>
      <c r="M104" s="187">
        <v>39</v>
      </c>
    </row>
    <row r="105" spans="1:22" ht="16.899999999999999" customHeight="1" x14ac:dyDescent="0.25">
      <c r="A105" s="231"/>
      <c r="B105" s="231"/>
      <c r="C105" s="231"/>
      <c r="D105" s="189" t="s">
        <v>462</v>
      </c>
      <c r="E105" s="189" t="s">
        <v>463</v>
      </c>
      <c r="F105" s="189" t="s">
        <v>464</v>
      </c>
      <c r="G105" s="189" t="s">
        <v>465</v>
      </c>
      <c r="H105" s="189" t="s">
        <v>466</v>
      </c>
      <c r="K105" s="187">
        <v>40</v>
      </c>
      <c r="L105" s="187">
        <v>41</v>
      </c>
      <c r="M105" s="187">
        <v>42</v>
      </c>
      <c r="N105" s="187">
        <v>43</v>
      </c>
      <c r="O105" s="187">
        <v>44</v>
      </c>
      <c r="P105" s="187">
        <v>45</v>
      </c>
      <c r="Q105" s="187">
        <v>48</v>
      </c>
    </row>
    <row r="106" spans="1:22" x14ac:dyDescent="0.25">
      <c r="B106" s="190" t="s">
        <v>468</v>
      </c>
      <c r="C106" s="191"/>
      <c r="D106" s="206">
        <v>3.4</v>
      </c>
      <c r="E106" s="206">
        <v>6</v>
      </c>
      <c r="F106" s="206">
        <v>6</v>
      </c>
      <c r="G106" s="194">
        <v>0.76302628712896237</v>
      </c>
      <c r="H106" s="194">
        <v>0</v>
      </c>
    </row>
    <row r="107" spans="1:22" x14ac:dyDescent="0.25">
      <c r="B107" s="190" t="s">
        <v>470</v>
      </c>
      <c r="C107" s="191"/>
      <c r="D107" s="206">
        <v>3.3</v>
      </c>
      <c r="E107" s="206">
        <v>3.5</v>
      </c>
      <c r="F107" s="206">
        <v>3.5</v>
      </c>
      <c r="G107" s="194">
        <v>5.7078997498581252E-2</v>
      </c>
      <c r="H107" s="194">
        <v>3.4487200690869191E-3</v>
      </c>
    </row>
    <row r="108" spans="1:22" x14ac:dyDescent="0.25">
      <c r="B108" s="190" t="s">
        <v>472</v>
      </c>
      <c r="C108" s="191"/>
      <c r="D108" s="206">
        <v>4.5999999999999996</v>
      </c>
      <c r="E108" s="206">
        <v>5.8</v>
      </c>
      <c r="F108" s="206">
        <v>5.9</v>
      </c>
      <c r="G108" s="194">
        <v>0.25971008133124363</v>
      </c>
      <c r="H108" s="194">
        <v>2.0785224713484318E-3</v>
      </c>
    </row>
    <row r="109" spans="1:22" x14ac:dyDescent="0.25">
      <c r="B109" s="190" t="s">
        <v>473</v>
      </c>
      <c r="C109" s="191"/>
      <c r="D109" s="206">
        <v>6.2</v>
      </c>
      <c r="E109" s="206">
        <v>7.8</v>
      </c>
      <c r="F109" s="206">
        <v>7.8</v>
      </c>
      <c r="G109" s="194">
        <v>0.25332006642937999</v>
      </c>
      <c r="H109" s="194">
        <v>4.6429246068691032E-3</v>
      </c>
    </row>
    <row r="110" spans="1:22" x14ac:dyDescent="0.25">
      <c r="B110" s="190" t="s">
        <v>474</v>
      </c>
      <c r="C110" s="191"/>
      <c r="D110" s="206">
        <v>3.3</v>
      </c>
      <c r="E110" s="206">
        <v>3.7</v>
      </c>
      <c r="F110" s="206">
        <v>3.7</v>
      </c>
      <c r="G110" s="194">
        <v>0.11245210773753689</v>
      </c>
      <c r="H110" s="194">
        <v>5.3059596803290976E-3</v>
      </c>
    </row>
    <row r="111" spans="1:22" x14ac:dyDescent="0.25">
      <c r="B111" s="190" t="s">
        <v>475</v>
      </c>
      <c r="C111" s="191"/>
      <c r="D111" s="206">
        <v>5.4</v>
      </c>
      <c r="E111" s="206">
        <v>5.6</v>
      </c>
      <c r="F111" s="206">
        <v>5.9</v>
      </c>
      <c r="G111" s="194">
        <v>4.5900248082820783E-2</v>
      </c>
      <c r="H111" s="194">
        <v>4.9046257455806153E-2</v>
      </c>
    </row>
    <row r="112" spans="1:22" x14ac:dyDescent="0.25">
      <c r="B112" s="190" t="s">
        <v>476</v>
      </c>
      <c r="C112" s="191"/>
      <c r="D112" s="206">
        <v>6.4</v>
      </c>
      <c r="E112" s="206">
        <v>6.5</v>
      </c>
      <c r="F112" s="206">
        <v>6.6</v>
      </c>
      <c r="G112" s="194">
        <v>2.8955992186001867E-2</v>
      </c>
      <c r="H112" s="194">
        <v>1.5139694210206667E-3</v>
      </c>
    </row>
    <row r="113" spans="2:8" x14ac:dyDescent="0.25">
      <c r="B113" s="190" t="s">
        <v>477</v>
      </c>
      <c r="C113" s="191"/>
      <c r="D113" s="206">
        <v>5.3</v>
      </c>
      <c r="E113" s="206">
        <v>5.4</v>
      </c>
      <c r="F113" s="206">
        <v>5.4</v>
      </c>
      <c r="G113" s="194">
        <v>2.9143351541170537E-2</v>
      </c>
      <c r="H113" s="194">
        <v>3.7138168484063261E-3</v>
      </c>
    </row>
    <row r="114" spans="2:8" x14ac:dyDescent="0.25">
      <c r="B114" s="190" t="s">
        <v>478</v>
      </c>
      <c r="C114" s="191"/>
      <c r="D114" s="206">
        <v>7.3</v>
      </c>
      <c r="E114" s="206">
        <v>7.4</v>
      </c>
      <c r="F114" s="206">
        <v>7.4</v>
      </c>
      <c r="G114" s="194">
        <v>9.4830261889347067E-3</v>
      </c>
      <c r="H114" s="194">
        <v>1.8180741842430681E-3</v>
      </c>
    </row>
    <row r="115" spans="2:8" x14ac:dyDescent="0.25">
      <c r="B115" s="190" t="s">
        <v>479</v>
      </c>
      <c r="C115" s="191"/>
      <c r="D115" s="206">
        <v>6.4</v>
      </c>
      <c r="E115" s="206">
        <v>6.5</v>
      </c>
      <c r="F115" s="206">
        <v>6.6</v>
      </c>
      <c r="G115" s="194">
        <v>1.3351763343466994E-2</v>
      </c>
      <c r="H115" s="194">
        <v>1.8014569437027061E-2</v>
      </c>
    </row>
    <row r="116" spans="2:8" x14ac:dyDescent="0.25">
      <c r="B116" s="190" t="s">
        <v>480</v>
      </c>
      <c r="C116" s="197"/>
      <c r="D116" s="206">
        <v>4.8</v>
      </c>
      <c r="E116" s="206">
        <v>5.3</v>
      </c>
      <c r="F116" s="206">
        <v>5.4</v>
      </c>
      <c r="G116" s="194">
        <v>0.11719834436343723</v>
      </c>
      <c r="H116" s="194">
        <v>1.4691084759306916E-2</v>
      </c>
    </row>
    <row r="117" spans="2:8" x14ac:dyDescent="0.25">
      <c r="B117" s="190" t="s">
        <v>481</v>
      </c>
      <c r="C117" s="207"/>
      <c r="D117" s="206">
        <v>7.7</v>
      </c>
      <c r="E117" s="206">
        <v>7.9</v>
      </c>
      <c r="F117" s="206">
        <v>7.9</v>
      </c>
      <c r="G117" s="194">
        <v>2.9107470669837321E-2</v>
      </c>
      <c r="H117" s="194">
        <v>2.5726483957466684E-4</v>
      </c>
    </row>
    <row r="118" spans="2:8" x14ac:dyDescent="0.25">
      <c r="B118" s="190" t="s">
        <v>482</v>
      </c>
      <c r="C118" s="207">
        <v>2</v>
      </c>
      <c r="D118" s="206">
        <v>3.4</v>
      </c>
      <c r="E118" s="206">
        <v>2.9</v>
      </c>
      <c r="F118" s="206">
        <v>2.9</v>
      </c>
      <c r="G118" s="194">
        <v>-0.15863396034488819</v>
      </c>
      <c r="H118" s="194">
        <v>1.9543635493592948E-3</v>
      </c>
    </row>
    <row r="119" spans="2:8" x14ac:dyDescent="0.25">
      <c r="B119" s="190" t="s">
        <v>483</v>
      </c>
      <c r="C119" s="207"/>
      <c r="D119" s="206">
        <v>5.0999999999999996</v>
      </c>
      <c r="E119" s="206">
        <v>5.2</v>
      </c>
      <c r="F119" s="206">
        <v>7.4</v>
      </c>
      <c r="G119" s="194">
        <v>1.9299965394893759E-2</v>
      </c>
      <c r="H119" s="194">
        <v>0.41553684497134324</v>
      </c>
    </row>
    <row r="120" spans="2:8" x14ac:dyDescent="0.25">
      <c r="B120" s="190" t="s">
        <v>251</v>
      </c>
      <c r="C120" s="197"/>
      <c r="D120" s="206">
        <v>2.4</v>
      </c>
      <c r="E120" s="206">
        <v>3.5</v>
      </c>
      <c r="F120" s="206">
        <v>3.5</v>
      </c>
      <c r="G120" s="194">
        <v>0.47101832659740683</v>
      </c>
      <c r="H120" s="194">
        <v>2.4130879839787678E-3</v>
      </c>
    </row>
    <row r="121" spans="2:8" x14ac:dyDescent="0.25">
      <c r="B121" s="190" t="s">
        <v>484</v>
      </c>
      <c r="C121" s="197"/>
      <c r="D121" s="206">
        <v>4.8</v>
      </c>
      <c r="E121" s="206">
        <v>4.9000000000000004</v>
      </c>
      <c r="F121" s="206">
        <v>5</v>
      </c>
      <c r="G121" s="194">
        <v>2.5632299560646388E-2</v>
      </c>
      <c r="H121" s="194">
        <v>1.2569159212062919E-2</v>
      </c>
    </row>
    <row r="122" spans="2:8" x14ac:dyDescent="0.25">
      <c r="B122" s="190" t="s">
        <v>485</v>
      </c>
      <c r="C122" s="197"/>
      <c r="D122" s="206">
        <v>3.3</v>
      </c>
      <c r="E122" s="206">
        <v>3.7</v>
      </c>
      <c r="F122" s="206">
        <v>3.7</v>
      </c>
      <c r="G122" s="194">
        <v>0.13318059312470454</v>
      </c>
      <c r="H122" s="194">
        <v>1.409332736330704E-4</v>
      </c>
    </row>
    <row r="123" spans="2:8" x14ac:dyDescent="0.25">
      <c r="B123" s="190" t="s">
        <v>486</v>
      </c>
      <c r="C123" s="197"/>
      <c r="D123" s="206">
        <v>5.2</v>
      </c>
      <c r="E123" s="206">
        <v>8.3000000000000007</v>
      </c>
      <c r="F123" s="206">
        <v>8.3000000000000007</v>
      </c>
      <c r="G123" s="194">
        <v>0.59854855842560251</v>
      </c>
      <c r="H123" s="194">
        <v>6.9807737004512482E-4</v>
      </c>
    </row>
    <row r="124" spans="2:8" x14ac:dyDescent="0.25">
      <c r="B124" s="190" t="s">
        <v>255</v>
      </c>
      <c r="C124" s="197"/>
      <c r="D124" s="206">
        <v>4.2</v>
      </c>
      <c r="E124" s="206">
        <v>4.4000000000000004</v>
      </c>
      <c r="F124" s="206">
        <v>4.4000000000000004</v>
      </c>
      <c r="G124" s="194">
        <v>4.6149605068991129E-2</v>
      </c>
      <c r="H124" s="194">
        <v>1.6230466316022873E-3</v>
      </c>
    </row>
    <row r="125" spans="2:8" x14ac:dyDescent="0.25">
      <c r="B125" s="190" t="s">
        <v>487</v>
      </c>
      <c r="C125" s="197"/>
      <c r="D125" s="206">
        <v>6.2</v>
      </c>
      <c r="E125" s="206">
        <v>6.4</v>
      </c>
      <c r="F125" s="206">
        <v>6.4</v>
      </c>
      <c r="G125" s="194">
        <v>2.9536351637314384E-2</v>
      </c>
      <c r="H125" s="194">
        <v>9.551726972698571E-4</v>
      </c>
    </row>
    <row r="126" spans="2:8" x14ac:dyDescent="0.25">
      <c r="B126" s="190" t="s">
        <v>488</v>
      </c>
      <c r="C126" s="197"/>
      <c r="D126" s="206">
        <v>9.1999999999999993</v>
      </c>
      <c r="E126" s="206">
        <v>9.1999999999999993</v>
      </c>
      <c r="F126" s="206">
        <v>9.1999999999999993</v>
      </c>
      <c r="G126" s="194">
        <v>1.3471239587170558E-5</v>
      </c>
      <c r="H126" s="194">
        <v>3.3443274486555374E-3</v>
      </c>
    </row>
    <row r="127" spans="2:8" x14ac:dyDescent="0.25">
      <c r="B127" s="190" t="s">
        <v>258</v>
      </c>
      <c r="C127" s="197"/>
      <c r="D127" s="206">
        <v>3.4</v>
      </c>
      <c r="E127" s="206">
        <v>7.5</v>
      </c>
      <c r="F127" s="206">
        <v>7.5</v>
      </c>
      <c r="G127" s="194">
        <v>1.2111181273055585</v>
      </c>
      <c r="H127" s="194">
        <v>1.6698389070328723E-3</v>
      </c>
    </row>
    <row r="128" spans="2:8" x14ac:dyDescent="0.25">
      <c r="B128" s="190" t="s">
        <v>489</v>
      </c>
      <c r="C128" s="197"/>
      <c r="D128" s="206">
        <v>3.9</v>
      </c>
      <c r="E128" s="206">
        <v>3.9</v>
      </c>
      <c r="F128" s="206" t="s">
        <v>214</v>
      </c>
      <c r="G128" s="194">
        <v>2.3576466844839938E-2</v>
      </c>
      <c r="H128" s="194" t="s">
        <v>214</v>
      </c>
    </row>
    <row r="129" spans="1:22" x14ac:dyDescent="0.25">
      <c r="B129" s="190" t="s">
        <v>490</v>
      </c>
      <c r="C129" s="197"/>
      <c r="D129" s="206">
        <v>4.5</v>
      </c>
      <c r="E129" s="206" t="s">
        <v>214</v>
      </c>
      <c r="F129" s="206" t="s">
        <v>214</v>
      </c>
      <c r="G129" s="194" t="s">
        <v>214</v>
      </c>
      <c r="H129" s="194" t="s">
        <v>214</v>
      </c>
    </row>
    <row r="130" spans="1:22" x14ac:dyDescent="0.25">
      <c r="A130" s="198"/>
      <c r="B130" s="199"/>
      <c r="C130" s="200"/>
      <c r="D130" s="201"/>
      <c r="E130" s="201"/>
      <c r="F130" s="199"/>
      <c r="G130" s="201"/>
      <c r="H130" s="201"/>
    </row>
    <row r="131" spans="1:22" s="2" customFormat="1" ht="13.9" customHeight="1" x14ac:dyDescent="0.2">
      <c r="A131" s="202">
        <v>1</v>
      </c>
      <c r="B131" s="2" t="s">
        <v>493</v>
      </c>
      <c r="I131" s="14"/>
      <c r="J131" s="14"/>
      <c r="K131" s="14">
        <v>50</v>
      </c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2" customFormat="1" ht="39.4" customHeight="1" x14ac:dyDescent="0.2">
      <c r="A132" s="202">
        <v>2</v>
      </c>
      <c r="B132" s="242" t="s">
        <v>362</v>
      </c>
      <c r="C132" s="242"/>
      <c r="D132" s="242"/>
      <c r="E132" s="242"/>
      <c r="F132" s="242"/>
      <c r="G132" s="242"/>
      <c r="H132" s="242"/>
      <c r="I132" s="14"/>
      <c r="J132" s="14"/>
      <c r="K132" s="14">
        <v>52</v>
      </c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</sheetData>
  <mergeCells count="24">
    <mergeCell ref="B31:H31"/>
    <mergeCell ref="A1:D1"/>
    <mergeCell ref="A2:H2"/>
    <mergeCell ref="A4:C5"/>
    <mergeCell ref="D4:F4"/>
    <mergeCell ref="G4:H4"/>
    <mergeCell ref="B32:H32"/>
    <mergeCell ref="B33:H33"/>
    <mergeCell ref="A36:H36"/>
    <mergeCell ref="A38:C39"/>
    <mergeCell ref="D38:F38"/>
    <mergeCell ref="G38:H38"/>
    <mergeCell ref="B132:H132"/>
    <mergeCell ref="A68:H68"/>
    <mergeCell ref="A70:C71"/>
    <mergeCell ref="D70:F70"/>
    <mergeCell ref="G70:H70"/>
    <mergeCell ref="B97:H97"/>
    <mergeCell ref="B98:H98"/>
    <mergeCell ref="B99:H99"/>
    <mergeCell ref="A102:H102"/>
    <mergeCell ref="A104:C105"/>
    <mergeCell ref="D104:F104"/>
    <mergeCell ref="G104:H104"/>
  </mergeCells>
  <hyperlinks>
    <hyperlink ref="A1:D1" location="Contents!A1" display="Contents!A1" xr:uid="{FCBB9BD0-3B94-4626-B2BC-91BA3CF2BB67}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7AA5E-A4A8-444A-ABFB-FD73DD110540}">
  <sheetPr codeName="Sheet39"/>
  <dimension ref="A1:Z31"/>
  <sheetViews>
    <sheetView zoomScaleNormal="100" workbookViewId="0">
      <selection sqref="A1:D1"/>
    </sheetView>
  </sheetViews>
  <sheetFormatPr defaultColWidth="0" defaultRowHeight="15" x14ac:dyDescent="0.25"/>
  <cols>
    <col min="1" max="1" width="3.28515625" style="109" customWidth="1"/>
    <col min="2" max="2" width="10.42578125" style="109" customWidth="1"/>
    <col min="3" max="3" width="2" style="109" customWidth="1"/>
    <col min="4" max="5" width="10.7109375" style="109" bestFit="1" customWidth="1"/>
    <col min="6" max="6" width="11.28515625" style="109" bestFit="1" customWidth="1"/>
    <col min="7" max="7" width="13.5703125" style="109" bestFit="1" customWidth="1"/>
    <col min="8" max="8" width="16.42578125" style="109" customWidth="1"/>
    <col min="9" max="14" width="8.85546875" style="187" customWidth="1"/>
    <col min="15" max="19" width="8.85546875" style="187" hidden="1" customWidth="1"/>
    <col min="20" max="21" width="11.7109375" style="187" hidden="1" customWidth="1"/>
    <col min="22" max="26" width="8.85546875" style="187" hidden="1" customWidth="1"/>
    <col min="27" max="16384" width="8.85546875" style="109" hidden="1"/>
  </cols>
  <sheetData>
    <row r="1" spans="1:26" x14ac:dyDescent="0.25">
      <c r="A1" s="260" t="str">
        <f>TableA1Hide!A1</f>
        <v>Nôl i'r dudalen cynnwys</v>
      </c>
      <c r="B1" s="260"/>
      <c r="C1" s="260"/>
      <c r="D1" s="260"/>
      <c r="E1" s="10"/>
      <c r="F1" s="10"/>
      <c r="G1" s="10"/>
      <c r="H1" s="10"/>
    </row>
    <row r="2" spans="1:26" s="2" customFormat="1" ht="14.45" customHeight="1" x14ac:dyDescent="0.2">
      <c r="A2" s="261" t="str">
        <f ca="1">INDIRECT($V$4&amp;"Header")</f>
        <v>Tabl A1: Amcangyfrifon trafodiadau hysbysadwy a adroddwyd: Pob trafodiadau</v>
      </c>
      <c r="B2" s="261"/>
      <c r="C2" s="261"/>
      <c r="D2" s="261"/>
      <c r="E2" s="261"/>
      <c r="F2" s="261"/>
      <c r="G2" s="261"/>
      <c r="H2" s="261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2" customFormat="1" ht="12.75" x14ac:dyDescent="0.2">
      <c r="B3" s="188"/>
      <c r="C3" s="188"/>
      <c r="D3" s="188"/>
      <c r="E3" s="188"/>
      <c r="F3" s="188"/>
      <c r="G3" s="188"/>
      <c r="H3" s="188"/>
      <c r="I3" s="14"/>
      <c r="J3" s="14"/>
      <c r="K3" s="14"/>
      <c r="L3" s="14"/>
      <c r="M3" s="14"/>
      <c r="N3" s="14"/>
      <c r="O3" s="14"/>
      <c r="P3" s="14"/>
      <c r="Q3" s="14"/>
      <c r="R3" s="14"/>
      <c r="S3" s="14">
        <v>1</v>
      </c>
      <c r="T3" s="14"/>
      <c r="U3" s="14"/>
      <c r="V3" s="14"/>
      <c r="W3" s="14"/>
      <c r="X3" s="14"/>
      <c r="Y3" s="14"/>
      <c r="Z3" s="14"/>
    </row>
    <row r="4" spans="1:26" ht="17.45" customHeight="1" x14ac:dyDescent="0.35">
      <c r="A4" s="235" t="s">
        <v>458</v>
      </c>
      <c r="B4" s="235"/>
      <c r="C4" s="235"/>
      <c r="D4" s="210" t="s">
        <v>459</v>
      </c>
      <c r="E4" s="210"/>
      <c r="F4" s="210"/>
      <c r="G4" s="210" t="s">
        <v>460</v>
      </c>
      <c r="H4" s="210"/>
      <c r="S4" s="187">
        <v>1</v>
      </c>
      <c r="T4" s="187" t="s">
        <v>498</v>
      </c>
      <c r="V4" s="187" t="str">
        <f>VLOOKUP($S$3,$S$4:$T$7,2, FALSE)</f>
        <v>CTORounded</v>
      </c>
      <c r="W4" s="187">
        <v>25</v>
      </c>
    </row>
    <row r="5" spans="1:26" ht="16.899999999999999" customHeight="1" x14ac:dyDescent="0.25">
      <c r="A5" s="231"/>
      <c r="B5" s="231"/>
      <c r="C5" s="231"/>
      <c r="D5" s="189" t="s">
        <v>462</v>
      </c>
      <c r="E5" s="189" t="s">
        <v>463</v>
      </c>
      <c r="F5" s="189" t="s">
        <v>464</v>
      </c>
      <c r="G5" s="189" t="s">
        <v>465</v>
      </c>
      <c r="H5" s="189" t="s">
        <v>466</v>
      </c>
      <c r="S5" s="187">
        <v>2</v>
      </c>
      <c r="T5" s="187" t="s">
        <v>499</v>
      </c>
      <c r="W5" s="187">
        <v>26</v>
      </c>
    </row>
    <row r="6" spans="1:26" x14ac:dyDescent="0.25">
      <c r="B6" s="190" t="str">
        <f>TableA1Hide!B6</f>
        <v>Ebr 18</v>
      </c>
      <c r="C6" s="191"/>
      <c r="D6" s="193">
        <f t="shared" ref="D6:D26" ca="1" si="0">VLOOKUP($B6, INDIRECT($V$4), 3, FALSE)</f>
        <v>3940</v>
      </c>
      <c r="E6" s="193">
        <f t="shared" ref="E6:E29" ca="1" si="1">VLOOKUP($B6, INDIRECT($V$4), 4, FALSE)</f>
        <v>4350</v>
      </c>
      <c r="F6" s="193">
        <f t="shared" ref="F6:F29" ca="1" si="2">VLOOKUP($B6, INDIRECT($V$4), 5, FALSE)</f>
        <v>4370</v>
      </c>
      <c r="G6" s="194">
        <f t="shared" ref="G6:G29" ca="1" si="3">VLOOKUP($B6, INDIRECT($V$4), 6, FALSE)</f>
        <v>0.10434120335110442</v>
      </c>
      <c r="H6" s="194">
        <f t="shared" ref="H6:H29" ca="1" si="4">VLOOKUP($B6, INDIRECT($V$4), 7, FALSE)</f>
        <v>3.9080459770115539E-3</v>
      </c>
      <c r="S6" s="187">
        <v>3</v>
      </c>
      <c r="T6" s="187" t="s">
        <v>500</v>
      </c>
      <c r="W6" s="187">
        <v>27</v>
      </c>
    </row>
    <row r="7" spans="1:26" x14ac:dyDescent="0.25">
      <c r="B7" s="190" t="str">
        <f>TableA1Hide!B7</f>
        <v>Mai 18</v>
      </c>
      <c r="C7" s="191"/>
      <c r="D7" s="193">
        <f t="shared" ca="1" si="0"/>
        <v>4450</v>
      </c>
      <c r="E7" s="193">
        <f t="shared" ca="1" si="1"/>
        <v>4760</v>
      </c>
      <c r="F7" s="193">
        <f t="shared" ca="1" si="2"/>
        <v>4790</v>
      </c>
      <c r="G7" s="194">
        <f t="shared" ca="1" si="3"/>
        <v>7.1524966261808265E-2</v>
      </c>
      <c r="H7" s="194">
        <f t="shared" ca="1" si="4"/>
        <v>4.6179680940385825E-3</v>
      </c>
      <c r="S7" s="187">
        <v>4</v>
      </c>
      <c r="T7" s="187" t="s">
        <v>501</v>
      </c>
      <c r="W7" s="187">
        <v>28</v>
      </c>
    </row>
    <row r="8" spans="1:26" x14ac:dyDescent="0.25">
      <c r="B8" s="190" t="str">
        <f>TableA1Hide!B8</f>
        <v>Meh 18</v>
      </c>
      <c r="C8" s="191"/>
      <c r="D8" s="193">
        <f t="shared" ca="1" si="0"/>
        <v>5090</v>
      </c>
      <c r="E8" s="193">
        <f t="shared" ca="1" si="1"/>
        <v>5390</v>
      </c>
      <c r="F8" s="193">
        <f t="shared" ca="1" si="2"/>
        <v>5420</v>
      </c>
      <c r="G8" s="194">
        <f t="shared" ca="1" si="3"/>
        <v>5.8892815076560634E-2</v>
      </c>
      <c r="H8" s="194">
        <f t="shared" ca="1" si="4"/>
        <v>5.5617352614014681E-3</v>
      </c>
    </row>
    <row r="9" spans="1:26" x14ac:dyDescent="0.25">
      <c r="B9" s="190" t="str">
        <f>TableA1Hide!B9</f>
        <v>Gorff 18</v>
      </c>
      <c r="C9" s="191"/>
      <c r="D9" s="193">
        <f t="shared" ca="1" si="0"/>
        <v>4930</v>
      </c>
      <c r="E9" s="193">
        <f t="shared" ca="1" si="1"/>
        <v>5300</v>
      </c>
      <c r="F9" s="193">
        <f t="shared" ca="1" si="2"/>
        <v>5310</v>
      </c>
      <c r="G9" s="194">
        <f t="shared" ca="1" si="3"/>
        <v>7.548701298701288E-2</v>
      </c>
      <c r="H9" s="194">
        <f t="shared" ca="1" si="4"/>
        <v>2.2641509433962703E-3</v>
      </c>
    </row>
    <row r="10" spans="1:26" x14ac:dyDescent="0.25">
      <c r="B10" s="190" t="str">
        <f>TableA1Hide!B10</f>
        <v>Awst 18</v>
      </c>
      <c r="C10" s="191"/>
      <c r="D10" s="193">
        <f t="shared" ca="1" si="0"/>
        <v>5660</v>
      </c>
      <c r="E10" s="193">
        <f t="shared" ca="1" si="1"/>
        <v>5950</v>
      </c>
      <c r="F10" s="193">
        <f t="shared" ca="1" si="2"/>
        <v>5970</v>
      </c>
      <c r="G10" s="194">
        <f t="shared" ca="1" si="3"/>
        <v>5.1069093479413352E-2</v>
      </c>
      <c r="H10" s="194">
        <f t="shared" ca="1" si="4"/>
        <v>3.3624747814391398E-3</v>
      </c>
    </row>
    <row r="11" spans="1:26" x14ac:dyDescent="0.25">
      <c r="B11" s="190" t="str">
        <f>TableA1Hide!B11</f>
        <v>Medi 18</v>
      </c>
      <c r="C11" s="191"/>
      <c r="D11" s="193">
        <f t="shared" ca="1" si="0"/>
        <v>4790</v>
      </c>
      <c r="E11" s="193">
        <f t="shared" ca="1" si="1"/>
        <v>4980</v>
      </c>
      <c r="F11" s="193">
        <f t="shared" ca="1" si="2"/>
        <v>4990</v>
      </c>
      <c r="G11" s="194">
        <f t="shared" ca="1" si="3"/>
        <v>3.9883065358112368E-2</v>
      </c>
      <c r="H11" s="194">
        <f t="shared" ca="1" si="4"/>
        <v>2.8112449799195804E-3</v>
      </c>
    </row>
    <row r="12" spans="1:26" x14ac:dyDescent="0.25">
      <c r="B12" s="190" t="str">
        <f>TableA1Hide!B12</f>
        <v>Hyd 18</v>
      </c>
      <c r="C12" s="191"/>
      <c r="D12" s="193">
        <f t="shared" ca="1" si="0"/>
        <v>5460</v>
      </c>
      <c r="E12" s="193">
        <f t="shared" ca="1" si="1"/>
        <v>5620</v>
      </c>
      <c r="F12" s="193">
        <f t="shared" ca="1" si="2"/>
        <v>5630</v>
      </c>
      <c r="G12" s="194">
        <f t="shared" ca="1" si="3"/>
        <v>2.8943029858948588E-2</v>
      </c>
      <c r="H12" s="194">
        <f t="shared" ca="1" si="4"/>
        <v>1.7803097739006457E-3</v>
      </c>
    </row>
    <row r="13" spans="1:26" x14ac:dyDescent="0.25">
      <c r="B13" s="190" t="str">
        <f>TableA1Hide!B13</f>
        <v>Tach 18</v>
      </c>
      <c r="C13" s="191"/>
      <c r="D13" s="193">
        <f t="shared" ca="1" si="0"/>
        <v>6090</v>
      </c>
      <c r="E13" s="193">
        <f t="shared" ca="1" si="1"/>
        <v>6300</v>
      </c>
      <c r="F13" s="193">
        <f t="shared" ca="1" si="2"/>
        <v>6320</v>
      </c>
      <c r="G13" s="194">
        <f t="shared" ca="1" si="3"/>
        <v>3.4675431388660582E-2</v>
      </c>
      <c r="H13" s="194">
        <f t="shared" ca="1" si="4"/>
        <v>3.6531130876746865E-3</v>
      </c>
    </row>
    <row r="14" spans="1:26" x14ac:dyDescent="0.25">
      <c r="B14" s="190" t="str">
        <f>TableA1Hide!B14</f>
        <v>Rhag 18</v>
      </c>
      <c r="C14" s="191"/>
      <c r="D14" s="193">
        <f t="shared" ca="1" si="0"/>
        <v>5360</v>
      </c>
      <c r="E14" s="193">
        <f t="shared" ca="1" si="1"/>
        <v>5430</v>
      </c>
      <c r="F14" s="193">
        <f t="shared" ca="1" si="2"/>
        <v>5440</v>
      </c>
      <c r="G14" s="194">
        <f t="shared" ca="1" si="3"/>
        <v>1.3067015120403314E-2</v>
      </c>
      <c r="H14" s="194">
        <f t="shared" ca="1" si="4"/>
        <v>1.4741109268472385E-3</v>
      </c>
    </row>
    <row r="15" spans="1:26" x14ac:dyDescent="0.25">
      <c r="B15" s="190" t="str">
        <f>TableA1Hide!B15</f>
        <v>Ion 19</v>
      </c>
      <c r="C15" s="191"/>
      <c r="D15" s="193">
        <f t="shared" ca="1" si="0"/>
        <v>3900</v>
      </c>
      <c r="E15" s="193">
        <f t="shared" ca="1" si="1"/>
        <v>4000</v>
      </c>
      <c r="F15" s="193">
        <f t="shared" ca="1" si="2"/>
        <v>4010</v>
      </c>
      <c r="G15" s="194">
        <f t="shared" ca="1" si="3"/>
        <v>2.5660764690787818E-2</v>
      </c>
      <c r="H15" s="194">
        <f t="shared" ca="1" si="4"/>
        <v>2.2516887665748886E-3</v>
      </c>
      <c r="T15" s="195"/>
      <c r="U15" s="195"/>
    </row>
    <row r="16" spans="1:26" x14ac:dyDescent="0.25">
      <c r="B16" s="190" t="str">
        <f>TableA1Hide!B16</f>
        <v>Chwef 19</v>
      </c>
      <c r="C16" s="191"/>
      <c r="D16" s="193">
        <f t="shared" ca="1" si="0"/>
        <v>4240</v>
      </c>
      <c r="E16" s="193">
        <f t="shared" ca="1" si="1"/>
        <v>4290</v>
      </c>
      <c r="F16" s="193">
        <f t="shared" ca="1" si="2"/>
        <v>4300</v>
      </c>
      <c r="G16" s="194">
        <f t="shared" ca="1" si="3"/>
        <v>1.2983947119924455E-2</v>
      </c>
      <c r="H16" s="194">
        <f t="shared" ca="1" si="4"/>
        <v>2.5635050104870771E-3</v>
      </c>
    </row>
    <row r="17" spans="1:8" x14ac:dyDescent="0.25">
      <c r="B17" s="190" t="str">
        <f>TableA1Hide!B17</f>
        <v>Maw 19</v>
      </c>
      <c r="C17" s="197"/>
      <c r="D17" s="193">
        <f t="shared" ca="1" si="0"/>
        <v>4900</v>
      </c>
      <c r="E17" s="193">
        <f t="shared" ca="1" si="1"/>
        <v>5050</v>
      </c>
      <c r="F17" s="193">
        <f t="shared" ca="1" si="2"/>
        <v>5050</v>
      </c>
      <c r="G17" s="194">
        <f t="shared" ca="1" si="3"/>
        <v>3.0222585256279411E-2</v>
      </c>
      <c r="H17" s="194">
        <f t="shared" ca="1" si="4"/>
        <v>0</v>
      </c>
    </row>
    <row r="18" spans="1:8" x14ac:dyDescent="0.25">
      <c r="B18" s="190" t="str">
        <f>TableA1Hide!B18</f>
        <v>Ebr 19</v>
      </c>
      <c r="C18" s="197"/>
      <c r="D18" s="193">
        <f t="shared" ca="1" si="0"/>
        <v>4450</v>
      </c>
      <c r="E18" s="193">
        <f t="shared" ca="1" si="1"/>
        <v>4510</v>
      </c>
      <c r="F18" s="193">
        <f t="shared" ca="1" si="2"/>
        <v>4520</v>
      </c>
      <c r="G18" s="194">
        <f t="shared" ca="1" si="3"/>
        <v>1.4848143982002293E-2</v>
      </c>
      <c r="H18" s="194">
        <f t="shared" ca="1" si="4"/>
        <v>2.8818443804035088E-3</v>
      </c>
    </row>
    <row r="19" spans="1:8" x14ac:dyDescent="0.25">
      <c r="B19" s="190" t="str">
        <f>TableA1Hide!B19</f>
        <v>Mai 19</v>
      </c>
      <c r="C19" s="197"/>
      <c r="D19" s="193">
        <f t="shared" ca="1" si="0"/>
        <v>4950</v>
      </c>
      <c r="E19" s="193">
        <f t="shared" ca="1" si="1"/>
        <v>5040</v>
      </c>
      <c r="F19" s="193">
        <f t="shared" ca="1" si="2"/>
        <v>5050</v>
      </c>
      <c r="G19" s="194">
        <f t="shared" ca="1" si="3"/>
        <v>1.8387553041018467E-2</v>
      </c>
      <c r="H19" s="194">
        <f t="shared" ca="1" si="4"/>
        <v>1.5873015873015817E-3</v>
      </c>
    </row>
    <row r="20" spans="1:8" x14ac:dyDescent="0.25">
      <c r="B20" s="190" t="str">
        <f>TableA1Hide!B20</f>
        <v>Meh 19</v>
      </c>
      <c r="C20" s="197"/>
      <c r="D20" s="193">
        <f t="shared" ca="1" si="0"/>
        <v>4940</v>
      </c>
      <c r="E20" s="193">
        <f t="shared" ca="1" si="1"/>
        <v>5100</v>
      </c>
      <c r="F20" s="193">
        <f t="shared" ca="1" si="2"/>
        <v>5110</v>
      </c>
      <c r="G20" s="194">
        <f t="shared" ca="1" si="3"/>
        <v>3.2617504051863921E-2</v>
      </c>
      <c r="H20" s="194">
        <f t="shared" ca="1" si="4"/>
        <v>1.5695507161075373E-3</v>
      </c>
    </row>
    <row r="21" spans="1:8" x14ac:dyDescent="0.25">
      <c r="B21" s="190" t="str">
        <f>TableA1Hide!B21</f>
        <v>Gorff 19</v>
      </c>
      <c r="C21" s="197"/>
      <c r="D21" s="193">
        <f t="shared" ca="1" si="0"/>
        <v>5510</v>
      </c>
      <c r="E21" s="193">
        <f t="shared" ca="1" si="1"/>
        <v>5570</v>
      </c>
      <c r="F21" s="193">
        <f t="shared" ca="1" si="2"/>
        <v>5590</v>
      </c>
      <c r="G21" s="194">
        <f t="shared" ca="1" si="3"/>
        <v>1.2168543407192089E-2</v>
      </c>
      <c r="H21" s="194">
        <f t="shared" ca="1" si="4"/>
        <v>2.5121119684192728E-3</v>
      </c>
    </row>
    <row r="22" spans="1:8" x14ac:dyDescent="0.25">
      <c r="B22" s="190" t="str">
        <f>TableA1Hide!B22</f>
        <v>Awst 19</v>
      </c>
      <c r="C22" s="197"/>
      <c r="D22" s="193">
        <f t="shared" ca="1" si="0"/>
        <v>5560</v>
      </c>
      <c r="E22" s="193">
        <f t="shared" ca="1" si="1"/>
        <v>5710</v>
      </c>
      <c r="F22" s="193">
        <f t="shared" ca="1" si="2"/>
        <v>5720</v>
      </c>
      <c r="G22" s="194">
        <f t="shared" ca="1" si="3"/>
        <v>2.6784109293546576E-2</v>
      </c>
      <c r="H22" s="194">
        <f t="shared" ca="1" si="4"/>
        <v>1.5756302521008347E-3</v>
      </c>
    </row>
    <row r="23" spans="1:8" x14ac:dyDescent="0.25">
      <c r="B23" s="190" t="str">
        <f>TableA1Hide!B23</f>
        <v>Medi 19</v>
      </c>
      <c r="C23" s="197"/>
      <c r="D23" s="193">
        <f t="shared" ca="1" si="0"/>
        <v>5060</v>
      </c>
      <c r="E23" s="193">
        <f t="shared" ca="1" si="1"/>
        <v>5120</v>
      </c>
      <c r="F23" s="193">
        <f t="shared" ca="1" si="2"/>
        <v>5140</v>
      </c>
      <c r="G23" s="194">
        <f t="shared" ca="1" si="3"/>
        <v>1.1850681414181219E-2</v>
      </c>
      <c r="H23" s="194">
        <f t="shared" ca="1" si="4"/>
        <v>2.7327737653719542E-3</v>
      </c>
    </row>
    <row r="24" spans="1:8" x14ac:dyDescent="0.25">
      <c r="B24" s="190" t="str">
        <f>TableA1Hide!B24</f>
        <v>Hyd 19</v>
      </c>
      <c r="C24" s="197"/>
      <c r="D24" s="193">
        <f t="shared" ca="1" si="0"/>
        <v>5500</v>
      </c>
      <c r="E24" s="193">
        <f t="shared" ca="1" si="1"/>
        <v>5580</v>
      </c>
      <c r="F24" s="193">
        <f t="shared" ca="1" si="2"/>
        <v>5580</v>
      </c>
      <c r="G24" s="194">
        <f t="shared" ca="1" si="3"/>
        <v>1.4548099654482671E-2</v>
      </c>
      <c r="H24" s="194">
        <f t="shared" ca="1" si="4"/>
        <v>3.5848718408315605E-4</v>
      </c>
    </row>
    <row r="25" spans="1:8" x14ac:dyDescent="0.25">
      <c r="B25" s="190" t="str">
        <f>TableA1Hide!B25</f>
        <v>Tach 19</v>
      </c>
      <c r="C25" s="197"/>
      <c r="D25" s="193">
        <f t="shared" ca="1" si="0"/>
        <v>5530</v>
      </c>
      <c r="E25" s="193">
        <f t="shared" ca="1" si="1"/>
        <v>5670</v>
      </c>
      <c r="F25" s="193">
        <f t="shared" ca="1" si="2"/>
        <v>5680</v>
      </c>
      <c r="G25" s="194">
        <f t="shared" ca="1" si="3"/>
        <v>2.5492677635147398E-2</v>
      </c>
      <c r="H25" s="194">
        <f t="shared" ca="1" si="4"/>
        <v>7.0521861777161909E-4</v>
      </c>
    </row>
    <row r="26" spans="1:8" x14ac:dyDescent="0.25">
      <c r="B26" s="190" t="str">
        <f>TableA1Hide!B26</f>
        <v>Rhag 19</v>
      </c>
      <c r="C26" s="197"/>
      <c r="D26" s="193">
        <f t="shared" ca="1" si="0"/>
        <v>5360</v>
      </c>
      <c r="E26" s="193">
        <f t="shared" ca="1" si="1"/>
        <v>5390</v>
      </c>
      <c r="F26" s="193">
        <f t="shared" ca="1" si="2"/>
        <v>5400</v>
      </c>
      <c r="G26" s="194">
        <f t="shared" ca="1" si="3"/>
        <v>4.4767767207609666E-3</v>
      </c>
      <c r="H26" s="194">
        <f t="shared" ca="1" si="4"/>
        <v>2.9712163416899529E-3</v>
      </c>
    </row>
    <row r="27" spans="1:8" x14ac:dyDescent="0.25">
      <c r="B27" s="190" t="str">
        <f>TableA1Hide!B27</f>
        <v>Ion 20</v>
      </c>
      <c r="C27" s="197"/>
      <c r="D27" s="193">
        <f ca="1">VLOOKUP($B27, INDIRECT($V$4), 3, FALSE)</f>
        <v>4210</v>
      </c>
      <c r="E27" s="193">
        <f t="shared" ca="1" si="1"/>
        <v>4350</v>
      </c>
      <c r="F27" s="193">
        <f t="shared" ca="1" si="2"/>
        <v>4360</v>
      </c>
      <c r="G27" s="194">
        <f t="shared" ca="1" si="3"/>
        <v>3.3761293390394576E-2</v>
      </c>
      <c r="H27" s="194">
        <f t="shared" ca="1" si="4"/>
        <v>1.8399264029438367E-3</v>
      </c>
    </row>
    <row r="28" spans="1:8" x14ac:dyDescent="0.25">
      <c r="B28" s="190" t="str">
        <f>TableA1Hide!B28</f>
        <v>Chwef 20</v>
      </c>
      <c r="C28" s="197"/>
      <c r="D28" s="193">
        <f ca="1">VLOOKUP($B28, INDIRECT($V$4), 3, FALSE)</f>
        <v>4240</v>
      </c>
      <c r="E28" s="193">
        <f t="shared" ca="1" si="1"/>
        <v>4350</v>
      </c>
      <c r="F28" s="193" t="str">
        <f t="shared" ca="1" si="2"/>
        <v/>
      </c>
      <c r="G28" s="194">
        <f t="shared" ca="1" si="3"/>
        <v>2.4976437323279921E-2</v>
      </c>
      <c r="H28" s="194" t="str">
        <f t="shared" ca="1" si="4"/>
        <v/>
      </c>
    </row>
    <row r="29" spans="1:8" x14ac:dyDescent="0.25">
      <c r="B29" s="190" t="str">
        <f>TableA1Hide!B29</f>
        <v>Maw 20</v>
      </c>
      <c r="C29" s="197"/>
      <c r="D29" s="193">
        <f ca="1">VLOOKUP($B29, INDIRECT($V$4), 3, FALSE)</f>
        <v>4570</v>
      </c>
      <c r="E29" s="193" t="str">
        <f t="shared" ca="1" si="1"/>
        <v/>
      </c>
      <c r="F29" s="193" t="str">
        <f t="shared" ca="1" si="2"/>
        <v/>
      </c>
      <c r="G29" s="194" t="str">
        <f t="shared" ca="1" si="3"/>
        <v/>
      </c>
      <c r="H29" s="194" t="str">
        <f t="shared" ca="1" si="4"/>
        <v/>
      </c>
    </row>
    <row r="30" spans="1:8" x14ac:dyDescent="0.25">
      <c r="A30" s="198"/>
      <c r="B30" s="199"/>
      <c r="C30" s="200"/>
      <c r="D30" s="201"/>
      <c r="E30" s="201"/>
      <c r="F30" s="199"/>
      <c r="G30" s="201"/>
      <c r="H30" s="201"/>
    </row>
    <row r="31" spans="1:8" x14ac:dyDescent="0.25">
      <c r="A31" s="202">
        <v>1</v>
      </c>
      <c r="B31" s="2" t="str">
        <f>TableA1Hide!B31</f>
        <v>Mae'r gwerthoedd yn y tabl hwn wedi cael eu talgrynnu i'r 10 trafodiad agosaf.</v>
      </c>
      <c r="D31" s="203"/>
      <c r="E31" s="203"/>
      <c r="F31" s="203"/>
      <c r="G31" s="203"/>
    </row>
  </sheetData>
  <mergeCells count="3">
    <mergeCell ref="A1:D1"/>
    <mergeCell ref="A2:H2"/>
    <mergeCell ref="A4:C5"/>
  </mergeCells>
  <hyperlinks>
    <hyperlink ref="A1" location="ContentsHead" display="ContentsHead" xr:uid="{474BCD5E-AE8E-49DD-9158-5B6EC63DEBC7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List Box 1">
              <controlPr defaultSize="0" autoLine="0" autoPict="0">
                <anchor moveWithCells="1">
                  <from>
                    <xdr:col>8</xdr:col>
                    <xdr:colOff>323850</xdr:colOff>
                    <xdr:row>0</xdr:row>
                    <xdr:rowOff>152400</xdr:rowOff>
                  </from>
                  <to>
                    <xdr:col>11</xdr:col>
                    <xdr:colOff>247650</xdr:colOff>
                    <xdr:row>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54AD7-ABB5-481D-A88B-BBC601867855}">
  <sheetPr codeName="Sheet41"/>
  <dimension ref="A1:W34"/>
  <sheetViews>
    <sheetView zoomScaleNormal="100" workbookViewId="0">
      <selection sqref="A1:D1"/>
    </sheetView>
  </sheetViews>
  <sheetFormatPr defaultColWidth="0" defaultRowHeight="15" x14ac:dyDescent="0.25"/>
  <cols>
    <col min="1" max="1" width="3.28515625" style="109" customWidth="1"/>
    <col min="2" max="2" width="10.42578125" style="109" customWidth="1"/>
    <col min="3" max="3" width="2.7109375" style="109" customWidth="1"/>
    <col min="4" max="5" width="10.7109375" style="109" bestFit="1" customWidth="1"/>
    <col min="6" max="6" width="11.28515625" style="109" bestFit="1" customWidth="1"/>
    <col min="7" max="7" width="13.5703125" style="109" bestFit="1" customWidth="1"/>
    <col min="8" max="8" width="16.42578125" style="109" customWidth="1"/>
    <col min="9" max="15" width="8.85546875" style="187" customWidth="1"/>
    <col min="16" max="22" width="8.85546875" style="187" hidden="1" customWidth="1"/>
    <col min="23" max="16384" width="8.85546875" style="109" hidden="1"/>
  </cols>
  <sheetData>
    <row r="1" spans="1:23" x14ac:dyDescent="0.25">
      <c r="A1" s="260" t="str">
        <f>TableA2Hide!A1</f>
        <v>Nôl i'r dudalen cynnwys</v>
      </c>
      <c r="B1" s="260"/>
      <c r="C1" s="260"/>
      <c r="D1" s="260"/>
      <c r="E1" s="10"/>
      <c r="F1" s="10"/>
      <c r="G1" s="10"/>
      <c r="H1" s="10"/>
    </row>
    <row r="2" spans="1:23" s="2" customFormat="1" ht="13.15" customHeight="1" x14ac:dyDescent="0.2">
      <c r="A2" s="243" t="str">
        <f ca="1">INDIRECT($V$10&amp;"Header")</f>
        <v>Tabl A2: Amcangyfrifon treth yn ddyledus ar drafodiadau hysbysadwy a adroddwyd: Pob trafodiadau</v>
      </c>
      <c r="B2" s="243"/>
      <c r="C2" s="243"/>
      <c r="D2" s="243"/>
      <c r="E2" s="243"/>
      <c r="F2" s="243"/>
      <c r="G2" s="243"/>
      <c r="H2" s="24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3" s="2" customFormat="1" ht="12.75" x14ac:dyDescent="0.2">
      <c r="B3" s="205"/>
      <c r="C3" s="205"/>
      <c r="D3" s="205"/>
      <c r="E3" s="205"/>
      <c r="F3" s="205"/>
      <c r="G3" s="205"/>
      <c r="H3" s="205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3" ht="17.45" customHeight="1" x14ac:dyDescent="0.35">
      <c r="A4" s="235" t="s">
        <v>458</v>
      </c>
      <c r="B4" s="235"/>
      <c r="C4" s="235"/>
      <c r="D4" s="210" t="s">
        <v>459</v>
      </c>
      <c r="E4" s="210"/>
      <c r="F4" s="210"/>
      <c r="G4" s="210" t="s">
        <v>460</v>
      </c>
      <c r="H4" s="210"/>
    </row>
    <row r="5" spans="1:23" ht="16.899999999999999" customHeight="1" x14ac:dyDescent="0.25">
      <c r="A5" s="231"/>
      <c r="B5" s="231"/>
      <c r="C5" s="231"/>
      <c r="D5" s="189" t="s">
        <v>462</v>
      </c>
      <c r="E5" s="189" t="s">
        <v>463</v>
      </c>
      <c r="F5" s="189" t="s">
        <v>464</v>
      </c>
      <c r="G5" s="189" t="s">
        <v>465</v>
      </c>
      <c r="H5" s="189" t="s">
        <v>466</v>
      </c>
    </row>
    <row r="6" spans="1:23" x14ac:dyDescent="0.25">
      <c r="B6" s="190" t="str">
        <f>TableA2Hide!B6</f>
        <v>Ebr 18</v>
      </c>
      <c r="C6" s="191"/>
      <c r="D6" s="206">
        <f t="shared" ref="D6:D27" ca="1" si="0">VLOOKUP($B6, INDIRECT($V$10), 3, FALSE)</f>
        <v>12</v>
      </c>
      <c r="E6" s="206">
        <f t="shared" ref="E6:E29" ca="1" si="1">VLOOKUP($B6, INDIRECT($V$10), 4, FALSE)</f>
        <v>15.6</v>
      </c>
      <c r="F6" s="206">
        <f t="shared" ref="F6:F29" ca="1" si="2">VLOOKUP($B6, INDIRECT($V$10), 5, FALSE)</f>
        <v>15.5</v>
      </c>
      <c r="G6" s="194">
        <f t="shared" ref="G6:G29" ca="1" si="3">VLOOKUP($B6, INDIRECT($V$10), 6, FALSE)</f>
        <v>0.29743166531229215</v>
      </c>
      <c r="H6" s="194">
        <f t="shared" ref="H6:H29" ca="1" si="4">VLOOKUP($B6, INDIRECT($V$10), 7, FALSE)</f>
        <v>-5.0480559149596038E-3</v>
      </c>
    </row>
    <row r="7" spans="1:23" x14ac:dyDescent="0.25">
      <c r="B7" s="190" t="str">
        <f>TableA2Hide!B7</f>
        <v>Mai 18</v>
      </c>
      <c r="C7" s="191"/>
      <c r="D7" s="206">
        <f t="shared" ca="1" si="0"/>
        <v>13.5</v>
      </c>
      <c r="E7" s="206">
        <f t="shared" ca="1" si="1"/>
        <v>14.4</v>
      </c>
      <c r="F7" s="206">
        <f t="shared" ca="1" si="2"/>
        <v>14.3</v>
      </c>
      <c r="G7" s="194">
        <f t="shared" ca="1" si="3"/>
        <v>6.182327536697918E-2</v>
      </c>
      <c r="H7" s="194">
        <f t="shared" ca="1" si="4"/>
        <v>-3.0596757329259816E-3</v>
      </c>
    </row>
    <row r="8" spans="1:23" x14ac:dyDescent="0.25">
      <c r="B8" s="190" t="str">
        <f>TableA2Hide!B8</f>
        <v>Meh 18</v>
      </c>
      <c r="C8" s="191"/>
      <c r="D8" s="206">
        <f t="shared" ca="1" si="0"/>
        <v>18</v>
      </c>
      <c r="E8" s="206">
        <f t="shared" ca="1" si="1"/>
        <v>19.600000000000001</v>
      </c>
      <c r="F8" s="206">
        <f t="shared" ca="1" si="2"/>
        <v>19.7</v>
      </c>
      <c r="G8" s="194">
        <f t="shared" ca="1" si="3"/>
        <v>9.1373040987763998E-2</v>
      </c>
      <c r="H8" s="194">
        <f t="shared" ca="1" si="4"/>
        <v>4.8183363564868742E-3</v>
      </c>
    </row>
    <row r="9" spans="1:23" x14ac:dyDescent="0.25">
      <c r="B9" s="190" t="str">
        <f>TableA2Hide!B9</f>
        <v>Gorff 18</v>
      </c>
      <c r="C9" s="191"/>
      <c r="D9" s="206">
        <f t="shared" ca="1" si="0"/>
        <v>19.7</v>
      </c>
      <c r="E9" s="206">
        <f t="shared" ca="1" si="1"/>
        <v>22.1</v>
      </c>
      <c r="F9" s="206">
        <f t="shared" ca="1" si="2"/>
        <v>22</v>
      </c>
      <c r="G9" s="194">
        <f t="shared" ca="1" si="3"/>
        <v>0.12200618980660694</v>
      </c>
      <c r="H9" s="194">
        <f t="shared" ca="1" si="4"/>
        <v>-1.2911151067064308E-3</v>
      </c>
      <c r="S9" s="14">
        <v>1</v>
      </c>
      <c r="T9" s="14"/>
      <c r="U9" s="14"/>
      <c r="V9" s="14"/>
    </row>
    <row r="10" spans="1:23" x14ac:dyDescent="0.25">
      <c r="B10" s="190" t="str">
        <f>TableA2Hide!B10</f>
        <v>Awst 18</v>
      </c>
      <c r="C10" s="191"/>
      <c r="D10" s="206">
        <f t="shared" ca="1" si="0"/>
        <v>19.100000000000001</v>
      </c>
      <c r="E10" s="206">
        <f t="shared" ca="1" si="1"/>
        <v>20</v>
      </c>
      <c r="F10" s="206">
        <f t="shared" ca="1" si="2"/>
        <v>19.8</v>
      </c>
      <c r="G10" s="194">
        <f t="shared" ca="1" si="3"/>
        <v>5.1864099472532788E-2</v>
      </c>
      <c r="H10" s="194">
        <f t="shared" ca="1" si="4"/>
        <v>-1.0217138893968691E-2</v>
      </c>
      <c r="S10" s="187">
        <v>1</v>
      </c>
      <c r="T10" s="187" t="s">
        <v>502</v>
      </c>
      <c r="V10" s="187" t="str">
        <f>VLOOKUP($S$9,$S$10:$T$13,2,FALSE)</f>
        <v>DTORounded</v>
      </c>
      <c r="W10" s="109">
        <v>25</v>
      </c>
    </row>
    <row r="11" spans="1:23" x14ac:dyDescent="0.25">
      <c r="B11" s="190" t="str">
        <f>TableA2Hide!B11</f>
        <v>Medi 18</v>
      </c>
      <c r="C11" s="191"/>
      <c r="D11" s="206">
        <f t="shared" ca="1" si="0"/>
        <v>19.399999999999999</v>
      </c>
      <c r="E11" s="206">
        <f t="shared" ca="1" si="1"/>
        <v>19.899999999999999</v>
      </c>
      <c r="F11" s="206">
        <f t="shared" ca="1" si="2"/>
        <v>20.2</v>
      </c>
      <c r="G11" s="194">
        <f t="shared" ca="1" si="3"/>
        <v>2.7122760507440002E-2</v>
      </c>
      <c r="H11" s="194">
        <f t="shared" ca="1" si="4"/>
        <v>1.2169485402479863E-2</v>
      </c>
      <c r="S11" s="187">
        <v>2</v>
      </c>
      <c r="T11" s="187" t="s">
        <v>503</v>
      </c>
      <c r="W11" s="109">
        <v>26</v>
      </c>
    </row>
    <row r="12" spans="1:23" x14ac:dyDescent="0.25">
      <c r="B12" s="190" t="str">
        <f>TableA2Hide!B12</f>
        <v>Hyd 18</v>
      </c>
      <c r="C12" s="191"/>
      <c r="D12" s="206">
        <f t="shared" ca="1" si="0"/>
        <v>21.3</v>
      </c>
      <c r="E12" s="206">
        <f t="shared" ca="1" si="1"/>
        <v>21.8</v>
      </c>
      <c r="F12" s="206">
        <f t="shared" ca="1" si="2"/>
        <v>21.7</v>
      </c>
      <c r="G12" s="194">
        <f t="shared" ca="1" si="3"/>
        <v>2.4266184728858997E-2</v>
      </c>
      <c r="H12" s="194">
        <f t="shared" ca="1" si="4"/>
        <v>-5.7083132668881431E-3</v>
      </c>
      <c r="S12" s="187">
        <v>3</v>
      </c>
      <c r="T12" s="187" t="s">
        <v>504</v>
      </c>
      <c r="W12" s="109">
        <v>29</v>
      </c>
    </row>
    <row r="13" spans="1:23" x14ac:dyDescent="0.25">
      <c r="B13" s="190" t="str">
        <f>TableA2Hide!B13</f>
        <v>Tach 18</v>
      </c>
      <c r="C13" s="191"/>
      <c r="D13" s="206">
        <f t="shared" ca="1" si="0"/>
        <v>22.7</v>
      </c>
      <c r="E13" s="206">
        <f t="shared" ca="1" si="1"/>
        <v>23.3</v>
      </c>
      <c r="F13" s="206">
        <f t="shared" ca="1" si="2"/>
        <v>23.3</v>
      </c>
      <c r="G13" s="194">
        <f t="shared" ca="1" si="3"/>
        <v>2.749829492502287E-2</v>
      </c>
      <c r="H13" s="194">
        <f t="shared" ca="1" si="4"/>
        <v>-3.3437218633470822E-3</v>
      </c>
      <c r="S13" s="187">
        <v>4</v>
      </c>
      <c r="T13" s="187" t="s">
        <v>505</v>
      </c>
      <c r="W13" s="109">
        <v>28</v>
      </c>
    </row>
    <row r="14" spans="1:23" x14ac:dyDescent="0.25">
      <c r="B14" s="190" t="str">
        <f>TableA2Hide!B14</f>
        <v>Rhag 18</v>
      </c>
      <c r="C14" s="191"/>
      <c r="D14" s="206">
        <f t="shared" ca="1" si="0"/>
        <v>21.4</v>
      </c>
      <c r="E14" s="206">
        <f t="shared" ca="1" si="1"/>
        <v>21.5</v>
      </c>
      <c r="F14" s="206">
        <f t="shared" ca="1" si="2"/>
        <v>21.5</v>
      </c>
      <c r="G14" s="194">
        <f t="shared" ca="1" si="3"/>
        <v>4.5113452542320243E-3</v>
      </c>
      <c r="H14" s="194">
        <f t="shared" ca="1" si="4"/>
        <v>-2.0115025394483732E-3</v>
      </c>
    </row>
    <row r="15" spans="1:23" x14ac:dyDescent="0.25">
      <c r="B15" s="190" t="str">
        <f>TableA2Hide!B15</f>
        <v>Ion 19</v>
      </c>
      <c r="C15" s="191"/>
      <c r="D15" s="206">
        <f t="shared" ca="1" si="0"/>
        <v>16.899999999999999</v>
      </c>
      <c r="E15" s="206">
        <f t="shared" ca="1" si="1"/>
        <v>17.3</v>
      </c>
      <c r="F15" s="206">
        <f t="shared" ca="1" si="2"/>
        <v>17.3</v>
      </c>
      <c r="G15" s="194">
        <f t="shared" ca="1" si="3"/>
        <v>2.4766746845294563E-2</v>
      </c>
      <c r="H15" s="194">
        <f t="shared" ca="1" si="4"/>
        <v>1.0937120589336047E-3</v>
      </c>
    </row>
    <row r="16" spans="1:23" x14ac:dyDescent="0.25">
      <c r="B16" s="190" t="str">
        <f>TableA2Hide!B16</f>
        <v>Chwef 19</v>
      </c>
      <c r="C16" s="197"/>
      <c r="D16" s="206">
        <f t="shared" ca="1" si="0"/>
        <v>15.1</v>
      </c>
      <c r="E16" s="206">
        <f t="shared" ca="1" si="1"/>
        <v>15.6</v>
      </c>
      <c r="F16" s="206">
        <f t="shared" ca="1" si="2"/>
        <v>15.7</v>
      </c>
      <c r="G16" s="194">
        <f t="shared" ca="1" si="3"/>
        <v>3.5711167517317621E-2</v>
      </c>
      <c r="H16" s="194">
        <f t="shared" ca="1" si="4"/>
        <v>2.3087229441696167E-3</v>
      </c>
    </row>
    <row r="17" spans="1:22" x14ac:dyDescent="0.25">
      <c r="B17" s="190" t="str">
        <f>TableA2Hide!B17</f>
        <v>Maw 19</v>
      </c>
      <c r="C17" s="197"/>
      <c r="D17" s="206">
        <f t="shared" ca="1" si="0"/>
        <v>19.7</v>
      </c>
      <c r="E17" s="206">
        <f t="shared" ca="1" si="1"/>
        <v>20</v>
      </c>
      <c r="F17" s="206">
        <f t="shared" ca="1" si="2"/>
        <v>19.899999999999999</v>
      </c>
      <c r="G17" s="194">
        <f t="shared" ca="1" si="3"/>
        <v>1.8017156287696512E-2</v>
      </c>
      <c r="H17" s="194">
        <f t="shared" ca="1" si="4"/>
        <v>-3.9383471936768055E-3</v>
      </c>
    </row>
    <row r="18" spans="1:22" x14ac:dyDescent="0.25">
      <c r="B18" s="190" t="str">
        <f>TableA2Hide!B18</f>
        <v>Ebr 19</v>
      </c>
      <c r="C18" s="197"/>
      <c r="D18" s="206">
        <f t="shared" ca="1" si="0"/>
        <v>14.5</v>
      </c>
      <c r="E18" s="206">
        <f t="shared" ca="1" si="1"/>
        <v>14.1</v>
      </c>
      <c r="F18" s="206">
        <f t="shared" ca="1" si="2"/>
        <v>14</v>
      </c>
      <c r="G18" s="194">
        <f t="shared" ca="1" si="3"/>
        <v>-3.0852339609937274E-2</v>
      </c>
      <c r="H18" s="194">
        <f t="shared" ca="1" si="4"/>
        <v>-5.3584423580269602E-3</v>
      </c>
    </row>
    <row r="19" spans="1:22" x14ac:dyDescent="0.25">
      <c r="B19" s="190" t="str">
        <f>TableA2Hide!B19</f>
        <v>Mai 19</v>
      </c>
      <c r="C19" s="197"/>
      <c r="D19" s="206">
        <f t="shared" ca="1" si="0"/>
        <v>17.7</v>
      </c>
      <c r="E19" s="206">
        <f t="shared" ca="1" si="1"/>
        <v>18</v>
      </c>
      <c r="F19" s="206">
        <f t="shared" ca="1" si="2"/>
        <v>20.100000000000001</v>
      </c>
      <c r="G19" s="194">
        <f t="shared" ca="1" si="3"/>
        <v>1.5440735983392351E-2</v>
      </c>
      <c r="H19" s="194">
        <f t="shared" ca="1" si="4"/>
        <v>0.11469074416264435</v>
      </c>
    </row>
    <row r="20" spans="1:22" x14ac:dyDescent="0.25">
      <c r="B20" s="190" t="str">
        <f>TableA2Hide!B20</f>
        <v>Meh 19</v>
      </c>
      <c r="C20" s="207"/>
      <c r="D20" s="206">
        <f t="shared" ca="1" si="0"/>
        <v>15.8</v>
      </c>
      <c r="E20" s="206">
        <f t="shared" ca="1" si="1"/>
        <v>17.2</v>
      </c>
      <c r="F20" s="206">
        <f t="shared" ca="1" si="2"/>
        <v>17.100000000000001</v>
      </c>
      <c r="G20" s="194">
        <f t="shared" ca="1" si="3"/>
        <v>8.9102346982946612E-2</v>
      </c>
      <c r="H20" s="194">
        <f t="shared" ca="1" si="4"/>
        <v>-8.099027881968035E-3</v>
      </c>
    </row>
    <row r="21" spans="1:22" x14ac:dyDescent="0.25">
      <c r="B21" s="190" t="str">
        <f>TableA2Hide!B21</f>
        <v>Gorff 19</v>
      </c>
      <c r="C21" s="207">
        <f>IF(OR(S9=1, S9=4), TableA2Hide!A33, "")</f>
        <v>2</v>
      </c>
      <c r="D21" s="206">
        <f t="shared" ca="1" si="0"/>
        <v>19.600000000000001</v>
      </c>
      <c r="E21" s="206">
        <f t="shared" ca="1" si="1"/>
        <v>19.8</v>
      </c>
      <c r="F21" s="206">
        <f t="shared" ca="1" si="2"/>
        <v>19.8</v>
      </c>
      <c r="G21" s="194">
        <f t="shared" ca="1" si="3"/>
        <v>1.1441159094722098E-2</v>
      </c>
      <c r="H21" s="194">
        <f t="shared" ca="1" si="4"/>
        <v>-1.187193125467223E-3</v>
      </c>
    </row>
    <row r="22" spans="1:22" x14ac:dyDescent="0.25">
      <c r="B22" s="190" t="str">
        <f>TableA2Hide!B22</f>
        <v>Awst 19</v>
      </c>
      <c r="C22" s="207"/>
      <c r="D22" s="206">
        <f t="shared" ca="1" si="0"/>
        <v>20.8</v>
      </c>
      <c r="E22" s="206">
        <f t="shared" ca="1" si="1"/>
        <v>21.4</v>
      </c>
      <c r="F22" s="206">
        <f t="shared" ca="1" si="2"/>
        <v>21.4</v>
      </c>
      <c r="G22" s="194">
        <f t="shared" ca="1" si="3"/>
        <v>3.1490990616660053E-2</v>
      </c>
      <c r="H22" s="194">
        <f t="shared" ca="1" si="4"/>
        <v>-4.2109264817047354E-4</v>
      </c>
    </row>
    <row r="23" spans="1:22" x14ac:dyDescent="0.25">
      <c r="B23" s="190" t="str">
        <f>TableA2Hide!B23</f>
        <v>Medi 19</v>
      </c>
      <c r="C23" s="197"/>
      <c r="D23" s="206">
        <f t="shared" ca="1" si="0"/>
        <v>19.2</v>
      </c>
      <c r="E23" s="206">
        <f t="shared" ca="1" si="1"/>
        <v>22.3</v>
      </c>
      <c r="F23" s="206">
        <f t="shared" ca="1" si="2"/>
        <v>22.2</v>
      </c>
      <c r="G23" s="194">
        <f t="shared" ca="1" si="3"/>
        <v>0.15841685805045413</v>
      </c>
      <c r="H23" s="194">
        <f t="shared" ca="1" si="4"/>
        <v>-2.4222841060769218E-3</v>
      </c>
    </row>
    <row r="24" spans="1:22" x14ac:dyDescent="0.25">
      <c r="B24" s="190" t="str">
        <f>TableA2Hide!B24</f>
        <v>Hyd 19</v>
      </c>
      <c r="C24" s="197"/>
      <c r="D24" s="206">
        <f t="shared" ca="1" si="0"/>
        <v>20.3</v>
      </c>
      <c r="E24" s="206">
        <f t="shared" ca="1" si="1"/>
        <v>20.7</v>
      </c>
      <c r="F24" s="206">
        <f t="shared" ca="1" si="2"/>
        <v>20.5</v>
      </c>
      <c r="G24" s="194">
        <f t="shared" ca="1" si="3"/>
        <v>1.9157895659545288E-2</v>
      </c>
      <c r="H24" s="194">
        <f t="shared" ca="1" si="4"/>
        <v>-5.3428682388443338E-3</v>
      </c>
    </row>
    <row r="25" spans="1:22" x14ac:dyDescent="0.25">
      <c r="B25" s="190" t="str">
        <f>TableA2Hide!B25</f>
        <v>Tach 19</v>
      </c>
      <c r="C25" s="197"/>
      <c r="D25" s="206">
        <f t="shared" ca="1" si="0"/>
        <v>23.2</v>
      </c>
      <c r="E25" s="206">
        <f t="shared" ca="1" si="1"/>
        <v>23.5</v>
      </c>
      <c r="F25" s="206">
        <f t="shared" ca="1" si="2"/>
        <v>23.4</v>
      </c>
      <c r="G25" s="194">
        <f t="shared" ca="1" si="3"/>
        <v>1.3392401829710243E-2</v>
      </c>
      <c r="H25" s="194">
        <f t="shared" ca="1" si="4"/>
        <v>-4.2636850384248914E-3</v>
      </c>
    </row>
    <row r="26" spans="1:22" x14ac:dyDescent="0.25">
      <c r="B26" s="190" t="str">
        <f>TableA2Hide!B26</f>
        <v>Rhag 19</v>
      </c>
      <c r="C26" s="197"/>
      <c r="D26" s="206">
        <f t="shared" ca="1" si="0"/>
        <v>24.4</v>
      </c>
      <c r="E26" s="206">
        <f t="shared" ca="1" si="1"/>
        <v>24.3</v>
      </c>
      <c r="F26" s="206">
        <f t="shared" ca="1" si="2"/>
        <v>24.3</v>
      </c>
      <c r="G26" s="194">
        <f t="shared" ca="1" si="3"/>
        <v>-1.8407601802791218E-3</v>
      </c>
      <c r="H26" s="194">
        <f t="shared" ca="1" si="4"/>
        <v>7.1884087109364003E-4</v>
      </c>
    </row>
    <row r="27" spans="1:22" x14ac:dyDescent="0.25">
      <c r="B27" s="190" t="str">
        <f>TableA2Hide!B27</f>
        <v>Ion 20</v>
      </c>
      <c r="C27" s="197"/>
      <c r="D27" s="206">
        <f t="shared" ca="1" si="0"/>
        <v>16.2</v>
      </c>
      <c r="E27" s="206">
        <f t="shared" ca="1" si="1"/>
        <v>20.6</v>
      </c>
      <c r="F27" s="206">
        <f t="shared" ca="1" si="2"/>
        <v>20.3</v>
      </c>
      <c r="G27" s="194">
        <f t="shared" ca="1" si="3"/>
        <v>0.26596390328824682</v>
      </c>
      <c r="H27" s="194">
        <f t="shared" ca="1" si="4"/>
        <v>-1.1386198994492891E-2</v>
      </c>
    </row>
    <row r="28" spans="1:22" x14ac:dyDescent="0.25">
      <c r="B28" s="190" t="str">
        <f>TableA2Hide!B28</f>
        <v>Chwef 20</v>
      </c>
      <c r="C28" s="197"/>
      <c r="D28" s="206">
        <f ca="1">VLOOKUP($B28, INDIRECT($V$10), 3, FALSE)</f>
        <v>16.5</v>
      </c>
      <c r="E28" s="206">
        <f t="shared" ca="1" si="1"/>
        <v>16.600000000000001</v>
      </c>
      <c r="F28" s="206" t="str">
        <f t="shared" ca="1" si="2"/>
        <v/>
      </c>
      <c r="G28" s="194">
        <f t="shared" ca="1" si="3"/>
        <v>8.8695419087907457E-3</v>
      </c>
      <c r="H28" s="194" t="str">
        <f t="shared" ca="1" si="4"/>
        <v/>
      </c>
    </row>
    <row r="29" spans="1:22" x14ac:dyDescent="0.25">
      <c r="B29" s="190" t="str">
        <f>TableA2Hide!B29</f>
        <v>Maw 20</v>
      </c>
      <c r="C29" s="197"/>
      <c r="D29" s="206">
        <f ca="1">VLOOKUP($B29, INDIRECT($V$10), 3, FALSE)</f>
        <v>17.399999999999999</v>
      </c>
      <c r="E29" s="206" t="str">
        <f t="shared" ca="1" si="1"/>
        <v/>
      </c>
      <c r="F29" s="206" t="str">
        <f t="shared" ca="1" si="2"/>
        <v/>
      </c>
      <c r="G29" s="194" t="str">
        <f t="shared" ca="1" si="3"/>
        <v/>
      </c>
      <c r="H29" s="194" t="str">
        <f t="shared" ca="1" si="4"/>
        <v/>
      </c>
    </row>
    <row r="30" spans="1:22" x14ac:dyDescent="0.25">
      <c r="A30" s="198"/>
      <c r="B30" s="199"/>
      <c r="C30" s="200"/>
      <c r="D30" s="201"/>
      <c r="E30" s="201"/>
      <c r="F30" s="199"/>
      <c r="G30" s="201"/>
      <c r="H30" s="201"/>
    </row>
    <row r="31" spans="1:22" s="2" customFormat="1" ht="13.15" customHeight="1" x14ac:dyDescent="0.2">
      <c r="A31" s="202">
        <v>1</v>
      </c>
      <c r="B31" s="211" t="s">
        <v>493</v>
      </c>
      <c r="C31" s="211"/>
      <c r="D31" s="211"/>
      <c r="E31" s="211"/>
      <c r="F31" s="211"/>
      <c r="G31" s="211"/>
      <c r="H31" s="211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2" customFormat="1" ht="30" customHeight="1" x14ac:dyDescent="0.2">
      <c r="B32" s="242" t="str">
        <f>IF(S9=1, TableA2Hide!B32, "")</f>
        <v>Dangosir y dreth sy’n ddyledus, net o unrhyw ad-daliadau a hawliwyd am bryniadau preswyl ar gyfraddau uwch (gweler y datganiad ystadegol a gyhoeddir ochr yn ochr â’r Atodiad hwn).</v>
      </c>
      <c r="C32" s="242"/>
      <c r="D32" s="242"/>
      <c r="E32" s="242"/>
      <c r="F32" s="242"/>
      <c r="G32" s="242"/>
      <c r="H32" s="242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8" ht="37.9" customHeight="1" x14ac:dyDescent="0.25">
      <c r="A33" s="202">
        <f>IF(OR(S9=1, S9=4), TableA2Hide!A33, "")</f>
        <v>2</v>
      </c>
      <c r="B33" s="242" t="str">
        <f>IF(OR(S9=1, S9=4), TableA2Hide!B33, "")</f>
        <v>Mae cywiriad wedi'i wneud i drafodiad amrheswyl sy'n effeithiol ym mis Ebrill 2019, y cofnodwyd yn anghywir ei fod yn fawr pan nad oedd hynny'n wir. Arweiniodd hyn at ddiwygio gostyngiad yn y dreth amrheswyl sy'n ddyledus yn y mis hwn.</v>
      </c>
      <c r="C33" s="242"/>
      <c r="D33" s="242"/>
      <c r="E33" s="242"/>
      <c r="F33" s="242"/>
      <c r="G33" s="242"/>
      <c r="H33" s="242"/>
    </row>
    <row r="34" spans="1:8" x14ac:dyDescent="0.25">
      <c r="B34" s="10" t="s">
        <v>214</v>
      </c>
      <c r="C34" s="10"/>
      <c r="D34" s="10"/>
      <c r="E34" s="10"/>
      <c r="F34" s="10"/>
      <c r="G34" s="10"/>
      <c r="H34" s="10"/>
    </row>
  </sheetData>
  <mergeCells count="5">
    <mergeCell ref="A1:D1"/>
    <mergeCell ref="A2:H2"/>
    <mergeCell ref="A4:C5"/>
    <mergeCell ref="B32:H32"/>
    <mergeCell ref="B33:H33"/>
  </mergeCells>
  <hyperlinks>
    <hyperlink ref="A1" location="ContentsHead" display="ContentsHead" xr:uid="{F89F9866-C117-4CF3-B858-80E06633B3AA}"/>
  </hyperlink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List Box 1">
              <controlPr defaultSize="0" autoLine="0" autoPict="0">
                <anchor moveWithCells="1">
                  <from>
                    <xdr:col>8</xdr:col>
                    <xdr:colOff>523875</xdr:colOff>
                    <xdr:row>1</xdr:row>
                    <xdr:rowOff>19050</xdr:rowOff>
                  </from>
                  <to>
                    <xdr:col>12</xdr:col>
                    <xdr:colOff>466725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2747F-9492-4140-99ED-6A1C3AF68695}">
  <sheetPr codeName="Sheet4"/>
  <dimension ref="A1:AJ269"/>
  <sheetViews>
    <sheetView showGridLines="0" zoomScaleNormal="100" workbookViewId="0">
      <pane ySplit="1" topLeftCell="A83" activePane="bottomLeft" state="frozen"/>
      <selection pane="bottomLeft" sqref="A1:B1"/>
    </sheetView>
  </sheetViews>
  <sheetFormatPr defaultColWidth="0" defaultRowHeight="12.75" x14ac:dyDescent="0.2"/>
  <cols>
    <col min="1" max="1" width="9.140625" style="15" customWidth="1"/>
    <col min="2" max="2" width="11" style="15" customWidth="1"/>
    <col min="3" max="9" width="9.140625" style="15" customWidth="1"/>
    <col min="10" max="10" width="17.28515625" style="15" customWidth="1"/>
    <col min="11" max="11" width="16.7109375" style="15" customWidth="1"/>
    <col min="12" max="12" width="18.5703125" style="15" customWidth="1"/>
    <col min="13" max="13" width="12.7109375" style="15" customWidth="1"/>
    <col min="14" max="14" width="13.85546875" style="15" customWidth="1"/>
    <col min="15" max="15" width="8.7109375" style="15" customWidth="1"/>
    <col min="16" max="19" width="9.140625" style="15" customWidth="1"/>
    <col min="20" max="36" width="0" style="15" hidden="1" customWidth="1"/>
    <col min="37" max="16384" width="9.140625" style="15" hidden="1"/>
  </cols>
  <sheetData>
    <row r="1" spans="1:18" ht="15.75" x14ac:dyDescent="0.25">
      <c r="A1" s="229" t="s">
        <v>132</v>
      </c>
      <c r="B1" s="229"/>
      <c r="J1" s="17"/>
      <c r="L1" s="19"/>
      <c r="O1" s="18"/>
    </row>
    <row r="2" spans="1:18" x14ac:dyDescent="0.2">
      <c r="O2" s="18"/>
    </row>
    <row r="3" spans="1:18" ht="30" customHeight="1" x14ac:dyDescent="0.25">
      <c r="A3" s="225" t="s">
        <v>133</v>
      </c>
      <c r="B3" s="226"/>
      <c r="C3" s="226"/>
      <c r="D3" s="226"/>
      <c r="E3" s="226"/>
      <c r="F3" s="226"/>
      <c r="G3" s="226"/>
      <c r="H3" s="226"/>
      <c r="I3" s="226"/>
      <c r="J3" s="15" t="s">
        <v>134</v>
      </c>
      <c r="K3" s="16">
        <v>2.1</v>
      </c>
      <c r="L3" s="20"/>
      <c r="O3" s="18"/>
      <c r="R3" s="21" t="s">
        <v>121</v>
      </c>
    </row>
    <row r="4" spans="1:18" x14ac:dyDescent="0.2">
      <c r="J4" s="15" t="s">
        <v>135</v>
      </c>
      <c r="K4" s="15" t="s">
        <v>54</v>
      </c>
      <c r="L4" s="22"/>
      <c r="M4" s="22"/>
      <c r="O4" s="18"/>
    </row>
    <row r="5" spans="1:18" x14ac:dyDescent="0.2">
      <c r="J5" s="15" t="s">
        <v>136</v>
      </c>
      <c r="K5" s="15" t="s">
        <v>137</v>
      </c>
      <c r="L5" s="22"/>
      <c r="M5" s="22"/>
      <c r="O5" s="18"/>
    </row>
    <row r="6" spans="1:18" x14ac:dyDescent="0.2">
      <c r="J6" s="15" t="s">
        <v>138</v>
      </c>
      <c r="K6" s="15" t="s">
        <v>139</v>
      </c>
      <c r="L6" s="22"/>
      <c r="M6" s="22"/>
      <c r="O6" s="18"/>
    </row>
    <row r="7" spans="1:18" ht="24.75" customHeight="1" x14ac:dyDescent="0.2">
      <c r="J7" s="23" t="s">
        <v>140</v>
      </c>
      <c r="K7" s="23" t="s">
        <v>141</v>
      </c>
      <c r="L7" s="24" t="s">
        <v>142</v>
      </c>
      <c r="M7" s="24" t="s">
        <v>143</v>
      </c>
      <c r="O7" s="18"/>
    </row>
    <row r="8" spans="1:18" x14ac:dyDescent="0.2">
      <c r="J8" s="25">
        <v>43799</v>
      </c>
      <c r="K8" s="26">
        <v>1400</v>
      </c>
      <c r="L8" s="26">
        <v>130</v>
      </c>
      <c r="M8" s="26">
        <v>1190</v>
      </c>
      <c r="O8" s="18"/>
    </row>
    <row r="9" spans="1:18" x14ac:dyDescent="0.2">
      <c r="J9" s="27">
        <v>43806</v>
      </c>
      <c r="K9" s="26">
        <v>1410</v>
      </c>
      <c r="L9" s="26">
        <v>110</v>
      </c>
      <c r="M9" s="26">
        <v>1190</v>
      </c>
      <c r="O9" s="18"/>
    </row>
    <row r="10" spans="1:18" x14ac:dyDescent="0.2">
      <c r="J10" s="27">
        <v>43813</v>
      </c>
      <c r="K10" s="26">
        <v>2160</v>
      </c>
      <c r="L10" s="26">
        <v>210</v>
      </c>
      <c r="M10" s="26">
        <v>1190</v>
      </c>
      <c r="O10" s="18"/>
    </row>
    <row r="11" spans="1:18" x14ac:dyDescent="0.2">
      <c r="J11" s="27">
        <v>43820</v>
      </c>
      <c r="K11" s="26">
        <v>360</v>
      </c>
      <c r="L11" s="26">
        <v>40</v>
      </c>
      <c r="M11" s="26">
        <v>1190</v>
      </c>
      <c r="O11" s="18"/>
    </row>
    <row r="12" spans="1:18" x14ac:dyDescent="0.2">
      <c r="J12" s="27">
        <v>43827</v>
      </c>
      <c r="K12" s="26">
        <v>380</v>
      </c>
      <c r="L12" s="26">
        <v>70</v>
      </c>
      <c r="M12" s="26">
        <v>1190</v>
      </c>
      <c r="O12" s="18"/>
    </row>
    <row r="13" spans="1:18" x14ac:dyDescent="0.2">
      <c r="J13" s="25">
        <v>43834</v>
      </c>
      <c r="K13" s="26">
        <v>780</v>
      </c>
      <c r="L13" s="26">
        <v>130</v>
      </c>
      <c r="M13" s="26">
        <v>1190</v>
      </c>
      <c r="O13" s="18"/>
    </row>
    <row r="14" spans="1:18" x14ac:dyDescent="0.2">
      <c r="J14" s="27">
        <v>43841</v>
      </c>
      <c r="K14" s="26">
        <v>790</v>
      </c>
      <c r="L14" s="26">
        <v>120</v>
      </c>
      <c r="M14" s="26">
        <v>1190</v>
      </c>
      <c r="O14" s="18"/>
    </row>
    <row r="15" spans="1:18" x14ac:dyDescent="0.2">
      <c r="J15" s="27">
        <v>43848</v>
      </c>
      <c r="K15" s="26">
        <v>810</v>
      </c>
      <c r="L15" s="26">
        <v>90</v>
      </c>
      <c r="M15" s="26">
        <v>1190</v>
      </c>
      <c r="O15" s="18"/>
    </row>
    <row r="16" spans="1:18" x14ac:dyDescent="0.2">
      <c r="J16" s="27">
        <v>43855</v>
      </c>
      <c r="K16" s="26">
        <v>1000</v>
      </c>
      <c r="L16" s="26">
        <v>80</v>
      </c>
      <c r="M16" s="26">
        <v>1190</v>
      </c>
      <c r="O16" s="18"/>
    </row>
    <row r="17" spans="1:18" x14ac:dyDescent="0.2">
      <c r="J17" s="27">
        <v>43862</v>
      </c>
      <c r="K17" s="26">
        <v>1040</v>
      </c>
      <c r="L17" s="26">
        <v>160</v>
      </c>
      <c r="M17" s="26">
        <v>1190</v>
      </c>
      <c r="O17" s="18"/>
    </row>
    <row r="18" spans="1:18" x14ac:dyDescent="0.2">
      <c r="B18" s="28"/>
      <c r="J18" s="27">
        <v>43869</v>
      </c>
      <c r="K18" s="26">
        <v>920</v>
      </c>
      <c r="L18" s="26">
        <v>120</v>
      </c>
      <c r="M18" s="26">
        <v>1190</v>
      </c>
      <c r="O18" s="18"/>
    </row>
    <row r="19" spans="1:18" x14ac:dyDescent="0.2">
      <c r="J19" s="27">
        <v>43876</v>
      </c>
      <c r="K19" s="26">
        <v>980</v>
      </c>
      <c r="L19" s="26">
        <v>110</v>
      </c>
      <c r="M19" s="26">
        <v>1190</v>
      </c>
      <c r="O19" s="18"/>
    </row>
    <row r="20" spans="1:18" x14ac:dyDescent="0.2">
      <c r="J20" s="27">
        <v>43883</v>
      </c>
      <c r="K20" s="26">
        <v>990</v>
      </c>
      <c r="L20" s="26">
        <v>140</v>
      </c>
      <c r="M20" s="26">
        <v>1190</v>
      </c>
      <c r="O20" s="18"/>
    </row>
    <row r="21" spans="1:18" x14ac:dyDescent="0.2">
      <c r="J21" s="27">
        <v>43890</v>
      </c>
      <c r="K21" s="26">
        <v>1010</v>
      </c>
      <c r="L21" s="26">
        <v>120</v>
      </c>
      <c r="M21" s="26">
        <v>1190</v>
      </c>
      <c r="O21" s="18"/>
    </row>
    <row r="22" spans="1:18" x14ac:dyDescent="0.2">
      <c r="J22" s="27">
        <v>43897</v>
      </c>
      <c r="K22" s="26">
        <v>980</v>
      </c>
      <c r="L22" s="26">
        <v>150</v>
      </c>
      <c r="M22" s="26">
        <v>1190</v>
      </c>
      <c r="O22" s="18"/>
    </row>
    <row r="23" spans="1:18" x14ac:dyDescent="0.2">
      <c r="J23" s="27">
        <v>43904</v>
      </c>
      <c r="K23" s="26">
        <v>950</v>
      </c>
      <c r="L23" s="26">
        <v>140</v>
      </c>
      <c r="M23" s="26">
        <v>1190</v>
      </c>
      <c r="O23" s="18"/>
    </row>
    <row r="24" spans="1:18" x14ac:dyDescent="0.2">
      <c r="J24" s="27">
        <v>43911</v>
      </c>
      <c r="K24" s="26">
        <v>1050</v>
      </c>
      <c r="L24" s="26">
        <v>140</v>
      </c>
      <c r="M24" s="26">
        <v>1190</v>
      </c>
      <c r="O24" s="18"/>
    </row>
    <row r="25" spans="1:18" x14ac:dyDescent="0.2">
      <c r="J25" s="27">
        <v>43918</v>
      </c>
      <c r="K25" s="26">
        <v>920</v>
      </c>
      <c r="L25" s="26">
        <v>140</v>
      </c>
      <c r="M25" s="26">
        <v>1190</v>
      </c>
      <c r="O25" s="18"/>
    </row>
    <row r="26" spans="1:18" x14ac:dyDescent="0.2">
      <c r="J26" s="27">
        <v>43925</v>
      </c>
      <c r="K26" s="26">
        <v>470</v>
      </c>
      <c r="L26" s="26">
        <v>90</v>
      </c>
      <c r="M26" s="26">
        <v>1190</v>
      </c>
      <c r="O26" s="18"/>
    </row>
    <row r="27" spans="1:18" x14ac:dyDescent="0.2">
      <c r="J27" s="27">
        <v>43932</v>
      </c>
      <c r="K27" s="26">
        <v>360</v>
      </c>
      <c r="L27" s="26">
        <v>80</v>
      </c>
      <c r="M27" s="26">
        <v>1190</v>
      </c>
      <c r="O27" s="18"/>
    </row>
    <row r="28" spans="1:18" x14ac:dyDescent="0.2">
      <c r="J28" s="27">
        <v>43939</v>
      </c>
      <c r="K28" s="26">
        <v>410</v>
      </c>
      <c r="L28" s="26">
        <v>90</v>
      </c>
      <c r="M28" s="26">
        <v>1190</v>
      </c>
      <c r="O28" s="18"/>
    </row>
    <row r="29" spans="1:18" x14ac:dyDescent="0.2">
      <c r="J29" s="23" t="s">
        <v>144</v>
      </c>
      <c r="K29" s="26"/>
      <c r="L29" s="26"/>
      <c r="M29" s="26"/>
      <c r="O29" s="18"/>
    </row>
    <row r="30" spans="1:18" ht="13.15" customHeight="1" x14ac:dyDescent="0.2">
      <c r="O30" s="18"/>
    </row>
    <row r="31" spans="1:18" ht="30" customHeight="1" x14ac:dyDescent="0.25">
      <c r="A31" s="225" t="s">
        <v>145</v>
      </c>
      <c r="B31" s="226"/>
      <c r="C31" s="226"/>
      <c r="D31" s="226"/>
      <c r="E31" s="226"/>
      <c r="F31" s="226"/>
      <c r="G31" s="226"/>
      <c r="H31" s="226"/>
      <c r="I31" s="226"/>
      <c r="J31" s="15" t="s">
        <v>134</v>
      </c>
      <c r="K31" s="16">
        <v>2.5</v>
      </c>
      <c r="L31" s="20"/>
      <c r="O31" s="18"/>
      <c r="R31" s="21" t="s">
        <v>121</v>
      </c>
    </row>
    <row r="32" spans="1:18" x14ac:dyDescent="0.2">
      <c r="J32" s="15" t="s">
        <v>135</v>
      </c>
      <c r="K32" s="15" t="s">
        <v>62</v>
      </c>
      <c r="L32" s="22"/>
      <c r="M32" s="22"/>
      <c r="O32" s="18"/>
    </row>
    <row r="33" spans="2:15" x14ac:dyDescent="0.2">
      <c r="J33" s="15" t="s">
        <v>136</v>
      </c>
      <c r="K33" s="15" t="s">
        <v>146</v>
      </c>
      <c r="L33" s="22"/>
      <c r="M33" s="22"/>
      <c r="O33" s="18"/>
    </row>
    <row r="34" spans="2:15" x14ac:dyDescent="0.2">
      <c r="J34" s="15" t="s">
        <v>138</v>
      </c>
      <c r="K34" s="15" t="s">
        <v>147</v>
      </c>
      <c r="L34" s="22"/>
      <c r="M34" s="22"/>
      <c r="O34" s="18"/>
    </row>
    <row r="35" spans="2:15" x14ac:dyDescent="0.2">
      <c r="J35" s="23" t="s">
        <v>140</v>
      </c>
      <c r="K35" s="23" t="s">
        <v>148</v>
      </c>
      <c r="L35" s="23" t="s">
        <v>149</v>
      </c>
      <c r="M35" s="23" t="s">
        <v>150</v>
      </c>
      <c r="N35" s="23" t="s">
        <v>151</v>
      </c>
      <c r="O35" s="18"/>
    </row>
    <row r="36" spans="2:15" x14ac:dyDescent="0.2">
      <c r="J36" s="15" t="s">
        <v>152</v>
      </c>
      <c r="K36" s="26">
        <v>3890</v>
      </c>
      <c r="L36" s="26">
        <v>4020</v>
      </c>
      <c r="M36" s="26">
        <v>490</v>
      </c>
      <c r="N36" s="26">
        <v>530</v>
      </c>
      <c r="O36" s="18"/>
    </row>
    <row r="37" spans="2:15" x14ac:dyDescent="0.2">
      <c r="J37" s="15" t="s">
        <v>153</v>
      </c>
      <c r="K37" s="26">
        <v>4350</v>
      </c>
      <c r="L37" s="26">
        <v>4560</v>
      </c>
      <c r="M37" s="26">
        <v>460</v>
      </c>
      <c r="N37" s="26">
        <v>530</v>
      </c>
      <c r="O37" s="18"/>
    </row>
    <row r="38" spans="2:15" x14ac:dyDescent="0.2">
      <c r="J38" s="15" t="s">
        <v>154</v>
      </c>
      <c r="K38" s="26">
        <v>4980</v>
      </c>
      <c r="L38" s="26">
        <v>4660</v>
      </c>
      <c r="M38" s="26">
        <v>480</v>
      </c>
      <c r="N38" s="26">
        <v>460</v>
      </c>
      <c r="O38" s="18"/>
    </row>
    <row r="39" spans="2:15" x14ac:dyDescent="0.2">
      <c r="J39" s="15" t="s">
        <v>155</v>
      </c>
      <c r="K39" s="26">
        <v>4860</v>
      </c>
      <c r="L39" s="26">
        <v>5010</v>
      </c>
      <c r="M39" s="26">
        <v>490</v>
      </c>
      <c r="N39" s="26">
        <v>590</v>
      </c>
      <c r="O39" s="18"/>
    </row>
    <row r="40" spans="2:15" x14ac:dyDescent="0.2">
      <c r="J40" s="15" t="s">
        <v>156</v>
      </c>
      <c r="K40" s="26">
        <v>5460</v>
      </c>
      <c r="L40" s="26">
        <v>5260</v>
      </c>
      <c r="M40" s="26">
        <v>530</v>
      </c>
      <c r="N40" s="26">
        <v>470</v>
      </c>
      <c r="O40" s="18"/>
    </row>
    <row r="41" spans="2:15" x14ac:dyDescent="0.2">
      <c r="J41" s="15" t="s">
        <v>157</v>
      </c>
      <c r="K41" s="26">
        <v>4540</v>
      </c>
      <c r="L41" s="26">
        <v>4640</v>
      </c>
      <c r="M41" s="26">
        <v>470</v>
      </c>
      <c r="N41" s="26">
        <v>500</v>
      </c>
      <c r="O41" s="18"/>
    </row>
    <row r="42" spans="2:15" x14ac:dyDescent="0.2">
      <c r="J42" s="15" t="s">
        <v>158</v>
      </c>
      <c r="K42" s="26">
        <v>5050</v>
      </c>
      <c r="L42" s="26">
        <v>5060</v>
      </c>
      <c r="M42" s="26">
        <v>600</v>
      </c>
      <c r="N42" s="26">
        <v>530</v>
      </c>
      <c r="O42" s="18"/>
    </row>
    <row r="43" spans="2:15" x14ac:dyDescent="0.2">
      <c r="J43" s="15" t="s">
        <v>159</v>
      </c>
      <c r="K43" s="26">
        <v>5790</v>
      </c>
      <c r="L43" s="26">
        <v>5220</v>
      </c>
      <c r="M43" s="26">
        <v>550</v>
      </c>
      <c r="N43" s="26">
        <v>460</v>
      </c>
      <c r="O43" s="18"/>
    </row>
    <row r="44" spans="2:15" x14ac:dyDescent="0.2">
      <c r="J44" s="15" t="s">
        <v>160</v>
      </c>
      <c r="K44" s="26">
        <v>4930</v>
      </c>
      <c r="L44" s="26">
        <v>4890</v>
      </c>
      <c r="M44" s="26">
        <v>530</v>
      </c>
      <c r="N44" s="26">
        <v>520</v>
      </c>
      <c r="O44" s="18"/>
    </row>
    <row r="45" spans="2:15" x14ac:dyDescent="0.2">
      <c r="J45" s="15" t="s">
        <v>161</v>
      </c>
      <c r="K45" s="26">
        <v>3590</v>
      </c>
      <c r="L45" s="26">
        <v>3840</v>
      </c>
      <c r="M45" s="26">
        <v>440</v>
      </c>
      <c r="N45" s="26">
        <v>520</v>
      </c>
      <c r="O45" s="18"/>
    </row>
    <row r="46" spans="2:15" x14ac:dyDescent="0.2">
      <c r="B46" s="28"/>
      <c r="J46" s="15" t="s">
        <v>162</v>
      </c>
      <c r="K46" s="26">
        <v>3860</v>
      </c>
      <c r="L46" s="26">
        <v>3930</v>
      </c>
      <c r="M46" s="26">
        <v>460</v>
      </c>
      <c r="N46" s="26">
        <v>420</v>
      </c>
      <c r="O46" s="18"/>
    </row>
    <row r="47" spans="2:15" x14ac:dyDescent="0.2">
      <c r="J47" s="15" t="s">
        <v>163</v>
      </c>
      <c r="K47" s="26">
        <v>4410</v>
      </c>
      <c r="L47" s="26">
        <v>4050</v>
      </c>
      <c r="M47" s="26">
        <v>660</v>
      </c>
      <c r="N47" s="26">
        <v>530</v>
      </c>
      <c r="O47" s="18"/>
    </row>
    <row r="48" spans="2:15" ht="13.15" customHeight="1" x14ac:dyDescent="0.2">
      <c r="J48" s="15" t="s">
        <v>164</v>
      </c>
      <c r="O48" s="18"/>
    </row>
    <row r="49" spans="1:15" ht="13.15" customHeight="1" x14ac:dyDescent="0.2">
      <c r="J49" s="15" t="s">
        <v>165</v>
      </c>
      <c r="K49" s="20"/>
      <c r="L49" s="20"/>
      <c r="M49" s="20"/>
      <c r="N49" s="20"/>
      <c r="O49" s="18"/>
    </row>
    <row r="50" spans="1:15" ht="13.15" customHeight="1" x14ac:dyDescent="0.2">
      <c r="K50" s="20"/>
      <c r="L50" s="20"/>
      <c r="M50" s="20"/>
      <c r="N50" s="20"/>
      <c r="O50" s="18"/>
    </row>
    <row r="51" spans="1:15" x14ac:dyDescent="0.2">
      <c r="K51" s="26"/>
      <c r="L51" s="26"/>
      <c r="M51" s="26"/>
      <c r="O51" s="18"/>
    </row>
    <row r="52" spans="1:15" ht="30" customHeight="1" x14ac:dyDescent="0.25">
      <c r="A52" s="225" t="s">
        <v>166</v>
      </c>
      <c r="B52" s="226"/>
      <c r="C52" s="226"/>
      <c r="D52" s="226"/>
      <c r="E52" s="226"/>
      <c r="F52" s="226"/>
      <c r="G52" s="226"/>
      <c r="H52" s="226"/>
      <c r="I52" s="226"/>
      <c r="J52" s="15" t="s">
        <v>134</v>
      </c>
      <c r="K52" s="16">
        <v>2.6</v>
      </c>
      <c r="L52" s="20"/>
      <c r="O52" s="18"/>
    </row>
    <row r="53" spans="1:15" x14ac:dyDescent="0.2">
      <c r="J53" s="15" t="s">
        <v>135</v>
      </c>
      <c r="K53" s="15" t="s">
        <v>64</v>
      </c>
      <c r="L53" s="22"/>
      <c r="M53" s="22"/>
      <c r="O53" s="18"/>
    </row>
    <row r="54" spans="1:15" x14ac:dyDescent="0.2">
      <c r="J54" s="15" t="s">
        <v>136</v>
      </c>
      <c r="K54" s="15" t="s">
        <v>146</v>
      </c>
      <c r="L54" s="22"/>
      <c r="M54" s="22"/>
      <c r="O54" s="18"/>
    </row>
    <row r="55" spans="1:15" x14ac:dyDescent="0.2">
      <c r="J55" s="15" t="s">
        <v>138</v>
      </c>
      <c r="K55" s="15" t="s">
        <v>167</v>
      </c>
      <c r="L55" s="22"/>
      <c r="M55" s="22"/>
    </row>
    <row r="56" spans="1:15" x14ac:dyDescent="0.2">
      <c r="J56" s="23" t="s">
        <v>140</v>
      </c>
      <c r="K56" s="23" t="s">
        <v>148</v>
      </c>
      <c r="L56" s="23" t="s">
        <v>149</v>
      </c>
      <c r="M56" s="23" t="s">
        <v>150</v>
      </c>
      <c r="N56" s="23" t="s">
        <v>151</v>
      </c>
    </row>
    <row r="57" spans="1:15" x14ac:dyDescent="0.2">
      <c r="J57" s="15" t="s">
        <v>152</v>
      </c>
      <c r="K57" s="29">
        <v>8.9</v>
      </c>
      <c r="L57" s="29">
        <v>10.5</v>
      </c>
      <c r="M57" s="29">
        <v>6</v>
      </c>
      <c r="N57" s="29">
        <v>2.9</v>
      </c>
    </row>
    <row r="58" spans="1:15" x14ac:dyDescent="0.2">
      <c r="J58" s="15" t="s">
        <v>153</v>
      </c>
      <c r="K58" s="29">
        <v>10</v>
      </c>
      <c r="L58" s="29">
        <v>12.2</v>
      </c>
      <c r="M58" s="29">
        <v>3.6</v>
      </c>
      <c r="N58" s="29">
        <v>7.8</v>
      </c>
    </row>
    <row r="59" spans="1:15" x14ac:dyDescent="0.2">
      <c r="J59" s="15" t="s">
        <v>154</v>
      </c>
      <c r="K59" s="29">
        <v>12.9</v>
      </c>
      <c r="L59" s="29">
        <v>13.1</v>
      </c>
      <c r="M59" s="29">
        <v>5.8</v>
      </c>
      <c r="N59" s="29">
        <v>3.5</v>
      </c>
    </row>
    <row r="60" spans="1:15" x14ac:dyDescent="0.2">
      <c r="J60" s="15" t="s">
        <v>155</v>
      </c>
      <c r="K60" s="29">
        <v>13.3</v>
      </c>
      <c r="L60" s="29">
        <v>14.4</v>
      </c>
      <c r="M60" s="29">
        <v>8</v>
      </c>
      <c r="N60" s="29">
        <v>5</v>
      </c>
    </row>
    <row r="61" spans="1:15" x14ac:dyDescent="0.2">
      <c r="J61" s="15" t="s">
        <v>156</v>
      </c>
      <c r="K61" s="29">
        <v>15.2</v>
      </c>
      <c r="L61" s="29">
        <v>17.100000000000001</v>
      </c>
      <c r="M61" s="29">
        <v>3.8</v>
      </c>
      <c r="N61" s="29">
        <v>3.7</v>
      </c>
    </row>
    <row r="62" spans="1:15" x14ac:dyDescent="0.2">
      <c r="J62" s="15" t="s">
        <v>157</v>
      </c>
      <c r="K62" s="29">
        <v>13.3</v>
      </c>
      <c r="L62" s="29">
        <v>13.5</v>
      </c>
      <c r="M62" s="29">
        <v>5.9</v>
      </c>
      <c r="N62" s="29">
        <v>8.3000000000000007</v>
      </c>
    </row>
    <row r="63" spans="1:15" x14ac:dyDescent="0.2">
      <c r="J63" s="15" t="s">
        <v>158</v>
      </c>
      <c r="K63" s="29">
        <v>14.5</v>
      </c>
      <c r="L63" s="29">
        <v>15.8</v>
      </c>
      <c r="M63" s="29">
        <v>6.6</v>
      </c>
      <c r="N63" s="29">
        <v>4.4000000000000004</v>
      </c>
    </row>
    <row r="64" spans="1:15" x14ac:dyDescent="0.2">
      <c r="J64" s="15" t="s">
        <v>159</v>
      </c>
      <c r="K64" s="29">
        <v>16.600000000000001</v>
      </c>
      <c r="L64" s="29">
        <v>16.8</v>
      </c>
      <c r="M64" s="29">
        <v>5.6</v>
      </c>
      <c r="N64" s="29">
        <v>6.4</v>
      </c>
    </row>
    <row r="65" spans="1:14" x14ac:dyDescent="0.2">
      <c r="J65" s="15" t="s">
        <v>160</v>
      </c>
      <c r="K65" s="29">
        <v>13.3</v>
      </c>
      <c r="L65" s="29">
        <v>15</v>
      </c>
      <c r="M65" s="29">
        <v>7.4</v>
      </c>
      <c r="N65" s="29">
        <v>9.1999999999999993</v>
      </c>
    </row>
    <row r="66" spans="1:14" x14ac:dyDescent="0.2">
      <c r="J66" s="15" t="s">
        <v>161</v>
      </c>
      <c r="K66" s="29">
        <v>10.3</v>
      </c>
      <c r="L66" s="29">
        <v>12.8</v>
      </c>
      <c r="M66" s="29">
        <v>6.9</v>
      </c>
      <c r="N66" s="29">
        <v>7.5</v>
      </c>
    </row>
    <row r="67" spans="1:14" x14ac:dyDescent="0.2">
      <c r="B67" s="28"/>
      <c r="J67" s="15" t="s">
        <v>162</v>
      </c>
      <c r="K67" s="29">
        <v>9.9</v>
      </c>
      <c r="L67" s="29">
        <v>12.7</v>
      </c>
      <c r="M67" s="29">
        <v>5.4</v>
      </c>
      <c r="N67" s="29">
        <v>3.9</v>
      </c>
    </row>
    <row r="68" spans="1:14" x14ac:dyDescent="0.2">
      <c r="J68" s="15" t="s">
        <v>163</v>
      </c>
      <c r="K68" s="29">
        <v>11.4</v>
      </c>
      <c r="L68" s="29">
        <v>12.9</v>
      </c>
      <c r="M68" s="29">
        <v>8.1</v>
      </c>
      <c r="N68" s="29">
        <v>4.5</v>
      </c>
    </row>
    <row r="69" spans="1:14" x14ac:dyDescent="0.2">
      <c r="J69" s="15" t="s">
        <v>164</v>
      </c>
      <c r="K69" s="30"/>
      <c r="L69" s="30"/>
      <c r="M69" s="30"/>
      <c r="N69" s="30"/>
    </row>
    <row r="70" spans="1:14" x14ac:dyDescent="0.2">
      <c r="J70" s="15" t="s">
        <v>165</v>
      </c>
      <c r="K70" s="30"/>
      <c r="L70" s="30"/>
      <c r="M70" s="30"/>
      <c r="N70" s="30"/>
    </row>
    <row r="71" spans="1:14" x14ac:dyDescent="0.2">
      <c r="J71" s="23" t="s">
        <v>168</v>
      </c>
      <c r="K71" s="30"/>
      <c r="L71" s="30"/>
      <c r="M71" s="30"/>
      <c r="N71" s="30"/>
    </row>
    <row r="72" spans="1:14" x14ac:dyDescent="0.2">
      <c r="K72" s="30"/>
      <c r="L72" s="30"/>
      <c r="M72" s="30"/>
      <c r="N72" s="30"/>
    </row>
    <row r="73" spans="1:14" x14ac:dyDescent="0.2">
      <c r="K73" s="30"/>
      <c r="L73" s="30"/>
      <c r="M73" s="30"/>
      <c r="N73" s="30"/>
    </row>
    <row r="75" spans="1:14" ht="15.75" x14ac:dyDescent="0.25">
      <c r="A75" s="225" t="s">
        <v>169</v>
      </c>
      <c r="B75" s="226"/>
      <c r="C75" s="226"/>
      <c r="D75" s="226"/>
      <c r="E75" s="226"/>
      <c r="F75" s="226"/>
      <c r="G75" s="226"/>
      <c r="H75" s="226"/>
      <c r="I75" s="226"/>
      <c r="J75" s="15" t="s">
        <v>134</v>
      </c>
      <c r="K75" s="16">
        <v>2.7</v>
      </c>
    </row>
    <row r="76" spans="1:14" x14ac:dyDescent="0.2">
      <c r="J76" s="23" t="s">
        <v>135</v>
      </c>
      <c r="K76" s="23" t="s">
        <v>170</v>
      </c>
    </row>
    <row r="77" spans="1:14" x14ac:dyDescent="0.2">
      <c r="J77" s="23" t="s">
        <v>136</v>
      </c>
      <c r="K77" s="23" t="s">
        <v>171</v>
      </c>
    </row>
    <row r="78" spans="1:14" x14ac:dyDescent="0.2">
      <c r="J78" s="23" t="s">
        <v>138</v>
      </c>
      <c r="K78" s="23" t="s">
        <v>172</v>
      </c>
    </row>
    <row r="79" spans="1:14" x14ac:dyDescent="0.2">
      <c r="J79" s="23" t="s">
        <v>140</v>
      </c>
      <c r="K79" s="23" t="s">
        <v>141</v>
      </c>
      <c r="L79" s="23" t="s">
        <v>142</v>
      </c>
    </row>
    <row r="80" spans="1:14" ht="38.25" x14ac:dyDescent="0.2">
      <c r="J80" s="24" t="s">
        <v>173</v>
      </c>
      <c r="K80" s="31">
        <v>0.93400000000000005</v>
      </c>
      <c r="L80" s="31">
        <v>0.60699999999999998</v>
      </c>
    </row>
    <row r="81" spans="1:14" x14ac:dyDescent="0.2">
      <c r="J81" s="24" t="s">
        <v>174</v>
      </c>
      <c r="K81" s="31">
        <v>1.7000000000000001E-2</v>
      </c>
      <c r="L81" s="31">
        <v>0.36499999999999999</v>
      </c>
    </row>
    <row r="82" spans="1:14" x14ac:dyDescent="0.2">
      <c r="J82" s="24" t="s">
        <v>175</v>
      </c>
      <c r="K82" s="31">
        <v>4.9000000000000002E-2</v>
      </c>
      <c r="L82" s="31">
        <v>2.9000000000000001E-2</v>
      </c>
    </row>
    <row r="83" spans="1:14" x14ac:dyDescent="0.2">
      <c r="J83" s="23" t="s">
        <v>176</v>
      </c>
      <c r="K83" s="31">
        <v>1</v>
      </c>
      <c r="L83" s="31">
        <v>1</v>
      </c>
    </row>
    <row r="84" spans="1:14" x14ac:dyDescent="0.2">
      <c r="J84" s="23" t="s">
        <v>177</v>
      </c>
    </row>
    <row r="85" spans="1:14" x14ac:dyDescent="0.2">
      <c r="J85" s="15" t="s">
        <v>178</v>
      </c>
    </row>
    <row r="91" spans="1:14" ht="30" customHeight="1" x14ac:dyDescent="0.25">
      <c r="A91" s="225" t="s">
        <v>179</v>
      </c>
      <c r="B91" s="226"/>
      <c r="C91" s="226"/>
      <c r="D91" s="226"/>
      <c r="E91" s="226"/>
      <c r="F91" s="226"/>
      <c r="G91" s="226"/>
      <c r="H91" s="226"/>
      <c r="I91" s="226"/>
      <c r="J91" s="15" t="s">
        <v>134</v>
      </c>
      <c r="K91" s="16">
        <v>3.1</v>
      </c>
    </row>
    <row r="92" spans="1:14" x14ac:dyDescent="0.2">
      <c r="J92" s="15" t="s">
        <v>135</v>
      </c>
      <c r="K92" s="16" t="s">
        <v>69</v>
      </c>
    </row>
    <row r="93" spans="1:14" x14ac:dyDescent="0.2">
      <c r="J93" s="15" t="s">
        <v>136</v>
      </c>
      <c r="K93" s="23" t="s">
        <v>180</v>
      </c>
    </row>
    <row r="94" spans="1:14" x14ac:dyDescent="0.2">
      <c r="J94" s="15" t="s">
        <v>138</v>
      </c>
      <c r="K94" s="23" t="s">
        <v>147</v>
      </c>
    </row>
    <row r="95" spans="1:14" x14ac:dyDescent="0.2">
      <c r="J95" s="15" t="s">
        <v>140</v>
      </c>
      <c r="K95" s="23" t="s">
        <v>181</v>
      </c>
      <c r="L95" s="23" t="s">
        <v>125</v>
      </c>
      <c r="M95" s="23" t="s">
        <v>126</v>
      </c>
      <c r="N95" s="23" t="s">
        <v>182</v>
      </c>
    </row>
    <row r="96" spans="1:14" x14ac:dyDescent="0.2">
      <c r="J96" s="2" t="s">
        <v>183</v>
      </c>
      <c r="K96" s="32">
        <v>8740</v>
      </c>
      <c r="L96" s="32">
        <v>2370</v>
      </c>
      <c r="M96" s="32">
        <v>1670</v>
      </c>
      <c r="N96" s="32">
        <v>450</v>
      </c>
    </row>
    <row r="97" spans="1:14" x14ac:dyDescent="0.2">
      <c r="J97" s="2" t="s">
        <v>184</v>
      </c>
      <c r="K97" s="32">
        <v>9210</v>
      </c>
      <c r="L97" s="32">
        <v>2800</v>
      </c>
      <c r="M97" s="32">
        <v>2170</v>
      </c>
      <c r="N97" s="32">
        <v>680</v>
      </c>
    </row>
    <row r="98" spans="1:14" x14ac:dyDescent="0.2">
      <c r="J98" s="2" t="s">
        <v>185</v>
      </c>
      <c r="K98" s="32">
        <v>9850</v>
      </c>
      <c r="L98" s="32">
        <v>2960</v>
      </c>
      <c r="M98" s="32">
        <v>2280</v>
      </c>
      <c r="N98" s="32">
        <v>680</v>
      </c>
    </row>
    <row r="99" spans="1:14" x14ac:dyDescent="0.2">
      <c r="J99" s="2" t="s">
        <v>186</v>
      </c>
      <c r="K99" s="32">
        <v>7780</v>
      </c>
      <c r="L99" s="32">
        <v>2050</v>
      </c>
      <c r="M99" s="32">
        <v>1570</v>
      </c>
      <c r="N99" s="32">
        <v>460</v>
      </c>
    </row>
    <row r="100" spans="1:14" x14ac:dyDescent="0.2">
      <c r="J100" s="2" t="s">
        <v>187</v>
      </c>
      <c r="K100" s="32">
        <v>8350</v>
      </c>
      <c r="L100" s="32">
        <v>2440</v>
      </c>
      <c r="M100" s="32">
        <v>1950</v>
      </c>
      <c r="N100" s="32">
        <v>500</v>
      </c>
    </row>
    <row r="101" spans="1:14" x14ac:dyDescent="0.2">
      <c r="J101" s="2" t="s">
        <v>188</v>
      </c>
      <c r="K101" s="32">
        <v>9160</v>
      </c>
      <c r="L101" s="32">
        <v>2900</v>
      </c>
      <c r="M101" s="32">
        <v>2190</v>
      </c>
      <c r="N101" s="32">
        <v>680</v>
      </c>
    </row>
    <row r="102" spans="1:14" x14ac:dyDescent="0.2">
      <c r="J102" s="2" t="s">
        <v>189</v>
      </c>
      <c r="K102" s="32">
        <v>9070</v>
      </c>
      <c r="L102" s="32">
        <v>2980</v>
      </c>
      <c r="M102" s="32">
        <v>2430</v>
      </c>
      <c r="N102" s="32">
        <v>700</v>
      </c>
    </row>
    <row r="103" spans="1:14" x14ac:dyDescent="0.2">
      <c r="J103" s="2" t="s">
        <v>190</v>
      </c>
      <c r="K103" s="32">
        <v>7360</v>
      </c>
      <c r="L103" s="32">
        <v>2160</v>
      </c>
      <c r="M103" s="32">
        <v>1710</v>
      </c>
      <c r="N103" s="32">
        <v>580</v>
      </c>
    </row>
    <row r="104" spans="1:14" x14ac:dyDescent="0.2">
      <c r="J104" s="15" t="s">
        <v>178</v>
      </c>
    </row>
    <row r="105" spans="1:14" x14ac:dyDescent="0.2">
      <c r="J105" s="15" t="s">
        <v>191</v>
      </c>
    </row>
    <row r="110" spans="1:14" ht="30" customHeight="1" x14ac:dyDescent="0.25">
      <c r="A110" s="225" t="s">
        <v>192</v>
      </c>
      <c r="B110" s="226"/>
      <c r="C110" s="226"/>
      <c r="D110" s="226"/>
      <c r="E110" s="226"/>
      <c r="F110" s="226"/>
      <c r="G110" s="226"/>
      <c r="H110" s="226"/>
      <c r="I110" s="226"/>
      <c r="J110" s="15" t="s">
        <v>134</v>
      </c>
      <c r="K110" s="16">
        <v>3.2</v>
      </c>
    </row>
    <row r="111" spans="1:14" x14ac:dyDescent="0.2">
      <c r="J111" s="15" t="s">
        <v>135</v>
      </c>
      <c r="K111" s="16" t="s">
        <v>71</v>
      </c>
    </row>
    <row r="112" spans="1:14" x14ac:dyDescent="0.2">
      <c r="J112" s="15" t="s">
        <v>136</v>
      </c>
      <c r="K112" s="23" t="s">
        <v>180</v>
      </c>
    </row>
    <row r="113" spans="1:14" x14ac:dyDescent="0.2">
      <c r="J113" s="15" t="s">
        <v>138</v>
      </c>
      <c r="K113" s="23" t="s">
        <v>167</v>
      </c>
    </row>
    <row r="114" spans="1:14" x14ac:dyDescent="0.2">
      <c r="J114" s="15" t="s">
        <v>140</v>
      </c>
      <c r="K114" s="23" t="s">
        <v>181</v>
      </c>
      <c r="L114" s="23" t="s">
        <v>125</v>
      </c>
      <c r="M114" s="23" t="s">
        <v>126</v>
      </c>
      <c r="N114" s="23" t="s">
        <v>182</v>
      </c>
    </row>
    <row r="115" spans="1:14" x14ac:dyDescent="0.2">
      <c r="J115" s="2" t="s">
        <v>193</v>
      </c>
      <c r="K115" s="33">
        <v>7.1</v>
      </c>
      <c r="L115" s="33">
        <v>4.9000000000000004</v>
      </c>
      <c r="M115" s="33">
        <v>10.9</v>
      </c>
      <c r="N115" s="33">
        <v>8.9</v>
      </c>
    </row>
    <row r="116" spans="1:14" x14ac:dyDescent="0.2">
      <c r="J116" s="2" t="s">
        <v>194</v>
      </c>
      <c r="K116" s="33">
        <v>7</v>
      </c>
      <c r="L116" s="33">
        <v>6</v>
      </c>
      <c r="M116" s="33">
        <v>14.5</v>
      </c>
      <c r="N116" s="33">
        <v>14.3</v>
      </c>
    </row>
    <row r="117" spans="1:14" x14ac:dyDescent="0.2">
      <c r="J117" s="2" t="s">
        <v>195</v>
      </c>
      <c r="K117" s="33">
        <v>7.5</v>
      </c>
      <c r="L117" s="33">
        <v>6.2</v>
      </c>
      <c r="M117" s="33">
        <v>15.5</v>
      </c>
      <c r="N117" s="33">
        <v>15.4</v>
      </c>
    </row>
    <row r="118" spans="1:14" x14ac:dyDescent="0.2">
      <c r="J118" s="2" t="s">
        <v>196</v>
      </c>
      <c r="K118" s="33">
        <v>6.4</v>
      </c>
      <c r="L118" s="33">
        <v>4.5999999999999996</v>
      </c>
      <c r="M118" s="33">
        <v>10.8</v>
      </c>
      <c r="N118" s="33">
        <v>9.8000000000000007</v>
      </c>
    </row>
    <row r="119" spans="1:14" x14ac:dyDescent="0.2">
      <c r="J119" s="2" t="s">
        <v>197</v>
      </c>
      <c r="K119" s="33">
        <v>6.9</v>
      </c>
      <c r="L119" s="33">
        <v>5.3</v>
      </c>
      <c r="M119" s="33">
        <v>13</v>
      </c>
      <c r="N119" s="33">
        <v>10.6</v>
      </c>
    </row>
    <row r="120" spans="1:14" x14ac:dyDescent="0.2">
      <c r="J120" s="2" t="s">
        <v>198</v>
      </c>
      <c r="K120" s="33">
        <v>7.6</v>
      </c>
      <c r="L120" s="33">
        <v>6.6</v>
      </c>
      <c r="M120" s="33">
        <v>15</v>
      </c>
      <c r="N120" s="33">
        <v>15.8</v>
      </c>
    </row>
    <row r="121" spans="1:14" x14ac:dyDescent="0.2">
      <c r="J121" s="2" t="s">
        <v>189</v>
      </c>
      <c r="K121" s="33">
        <v>7.5</v>
      </c>
      <c r="L121" s="33">
        <v>6.8</v>
      </c>
      <c r="M121" s="33">
        <v>16.8</v>
      </c>
      <c r="N121" s="33">
        <v>16.3</v>
      </c>
    </row>
    <row r="122" spans="1:14" x14ac:dyDescent="0.2">
      <c r="J122" s="2" t="s">
        <v>190</v>
      </c>
      <c r="K122" s="33">
        <v>6.7</v>
      </c>
      <c r="L122" s="33">
        <v>5.3</v>
      </c>
      <c r="M122" s="33">
        <v>12.3</v>
      </c>
      <c r="N122" s="33">
        <v>14</v>
      </c>
    </row>
    <row r="123" spans="1:14" x14ac:dyDescent="0.2">
      <c r="J123" s="15" t="s">
        <v>178</v>
      </c>
    </row>
    <row r="124" spans="1:14" x14ac:dyDescent="0.2">
      <c r="J124" s="15" t="s">
        <v>191</v>
      </c>
    </row>
    <row r="128" spans="1:14" ht="30" customHeight="1" x14ac:dyDescent="0.25">
      <c r="A128" s="225" t="s">
        <v>199</v>
      </c>
      <c r="B128" s="226"/>
      <c r="C128" s="226"/>
      <c r="D128" s="226"/>
      <c r="E128" s="226"/>
      <c r="F128" s="226"/>
      <c r="G128" s="226"/>
      <c r="H128" s="226"/>
      <c r="I128" s="226"/>
      <c r="J128" s="15" t="s">
        <v>134</v>
      </c>
      <c r="K128" s="16">
        <v>3.3</v>
      </c>
    </row>
    <row r="129" spans="10:12" x14ac:dyDescent="0.2">
      <c r="J129" s="15" t="s">
        <v>135</v>
      </c>
      <c r="K129" s="16" t="s">
        <v>200</v>
      </c>
    </row>
    <row r="130" spans="10:12" x14ac:dyDescent="0.2">
      <c r="J130" s="15" t="s">
        <v>136</v>
      </c>
      <c r="K130" s="23" t="s">
        <v>201</v>
      </c>
    </row>
    <row r="131" spans="10:12" x14ac:dyDescent="0.2">
      <c r="J131" s="15" t="s">
        <v>138</v>
      </c>
      <c r="K131" s="23" t="s">
        <v>202</v>
      </c>
    </row>
    <row r="132" spans="10:12" x14ac:dyDescent="0.2">
      <c r="J132" s="15" t="s">
        <v>140</v>
      </c>
      <c r="K132" s="16" t="s">
        <v>203</v>
      </c>
      <c r="L132" s="16" t="s">
        <v>204</v>
      </c>
    </row>
    <row r="133" spans="10:12" ht="25.5" x14ac:dyDescent="0.2">
      <c r="J133" s="20" t="s">
        <v>181</v>
      </c>
      <c r="K133" s="31">
        <v>0.623</v>
      </c>
      <c r="L133" s="31">
        <v>0.17499999999999999</v>
      </c>
    </row>
    <row r="134" spans="10:12" ht="25.5" x14ac:dyDescent="0.2">
      <c r="J134" s="20" t="s">
        <v>125</v>
      </c>
      <c r="K134" s="31">
        <v>0.183</v>
      </c>
      <c r="L134" s="31">
        <v>0.13900000000000001</v>
      </c>
    </row>
    <row r="135" spans="10:12" x14ac:dyDescent="0.2">
      <c r="J135" s="20" t="s">
        <v>126</v>
      </c>
      <c r="K135" s="31">
        <v>0.14499999999999999</v>
      </c>
      <c r="L135" s="31">
        <v>0.32</v>
      </c>
    </row>
    <row r="136" spans="10:12" x14ac:dyDescent="0.2">
      <c r="J136" s="15" t="s">
        <v>127</v>
      </c>
      <c r="K136" s="31">
        <v>4.3999999999999997E-2</v>
      </c>
      <c r="L136" s="31">
        <v>0.28000000000000003</v>
      </c>
    </row>
    <row r="137" spans="10:12" x14ac:dyDescent="0.2">
      <c r="J137" s="15" t="s">
        <v>128</v>
      </c>
      <c r="K137" s="34">
        <v>4.0000000000000001E-3</v>
      </c>
      <c r="L137" s="31">
        <v>7.4999999999999997E-2</v>
      </c>
    </row>
    <row r="138" spans="10:12" x14ac:dyDescent="0.2">
      <c r="J138" s="15" t="s">
        <v>205</v>
      </c>
      <c r="K138" s="34">
        <v>6.9999999999999999E-4</v>
      </c>
      <c r="L138" s="31">
        <v>1.0999999999999999E-2</v>
      </c>
    </row>
    <row r="139" spans="10:12" x14ac:dyDescent="0.2">
      <c r="J139" s="15" t="s">
        <v>176</v>
      </c>
      <c r="K139" s="34">
        <v>1</v>
      </c>
      <c r="L139" s="31">
        <v>1</v>
      </c>
    </row>
    <row r="140" spans="10:12" x14ac:dyDescent="0.2">
      <c r="J140" s="15" t="s">
        <v>178</v>
      </c>
    </row>
    <row r="144" spans="10:12" x14ac:dyDescent="0.2">
      <c r="K144" s="16"/>
      <c r="L144" s="16"/>
    </row>
    <row r="145" spans="1:13" x14ac:dyDescent="0.2">
      <c r="L145" s="16"/>
    </row>
    <row r="146" spans="1:13" x14ac:dyDescent="0.2">
      <c r="L146" s="16"/>
    </row>
    <row r="147" spans="1:13" ht="30" customHeight="1" x14ac:dyDescent="0.25">
      <c r="A147" s="225" t="s">
        <v>206</v>
      </c>
      <c r="B147" s="226"/>
      <c r="C147" s="226"/>
      <c r="D147" s="226"/>
      <c r="E147" s="226"/>
      <c r="F147" s="226"/>
      <c r="G147" s="226"/>
      <c r="H147" s="226"/>
      <c r="I147" s="226"/>
      <c r="J147" s="15" t="s">
        <v>134</v>
      </c>
      <c r="K147" s="16">
        <v>4.3</v>
      </c>
    </row>
    <row r="148" spans="1:13" x14ac:dyDescent="0.2">
      <c r="J148" s="15" t="s">
        <v>135</v>
      </c>
      <c r="K148" s="16" t="s">
        <v>207</v>
      </c>
    </row>
    <row r="149" spans="1:13" x14ac:dyDescent="0.2">
      <c r="J149" s="15" t="s">
        <v>136</v>
      </c>
      <c r="K149" s="23" t="s">
        <v>208</v>
      </c>
    </row>
    <row r="150" spans="1:13" x14ac:dyDescent="0.2">
      <c r="J150" s="15" t="s">
        <v>138</v>
      </c>
      <c r="K150" s="23" t="s">
        <v>172</v>
      </c>
    </row>
    <row r="151" spans="1:13" x14ac:dyDescent="0.2">
      <c r="J151" s="15" t="s">
        <v>140</v>
      </c>
      <c r="L151" s="30" t="s">
        <v>147</v>
      </c>
      <c r="M151" s="16"/>
    </row>
    <row r="152" spans="1:13" ht="25.5" x14ac:dyDescent="0.2">
      <c r="J152" s="227" t="s">
        <v>209</v>
      </c>
      <c r="K152" s="20" t="s">
        <v>210</v>
      </c>
      <c r="L152" s="31">
        <v>0.39100000000000001</v>
      </c>
      <c r="M152" s="31"/>
    </row>
    <row r="153" spans="1:13" ht="25.5" x14ac:dyDescent="0.2">
      <c r="J153" s="227"/>
      <c r="K153" s="20" t="s">
        <v>211</v>
      </c>
      <c r="L153" s="31">
        <v>0.12</v>
      </c>
      <c r="M153" s="31"/>
    </row>
    <row r="154" spans="1:13" x14ac:dyDescent="0.2">
      <c r="J154" s="227"/>
      <c r="K154" s="20" t="s">
        <v>212</v>
      </c>
      <c r="L154" s="31">
        <v>0.189</v>
      </c>
      <c r="M154" s="31"/>
    </row>
    <row r="155" spans="1:13" x14ac:dyDescent="0.2">
      <c r="J155" s="227"/>
      <c r="K155" s="15" t="s">
        <v>213</v>
      </c>
      <c r="L155" s="31">
        <v>4.1000000000000002E-2</v>
      </c>
      <c r="M155" s="31"/>
    </row>
    <row r="156" spans="1:13" x14ac:dyDescent="0.2">
      <c r="J156" s="35"/>
      <c r="L156" s="31"/>
      <c r="M156" s="31"/>
    </row>
    <row r="157" spans="1:13" x14ac:dyDescent="0.2">
      <c r="J157" s="228" t="s">
        <v>215</v>
      </c>
      <c r="K157" s="15" t="s">
        <v>216</v>
      </c>
      <c r="L157" s="31">
        <v>0.25800000000000001</v>
      </c>
      <c r="M157" s="31"/>
    </row>
    <row r="158" spans="1:13" x14ac:dyDescent="0.2">
      <c r="J158" s="228"/>
      <c r="K158" s="15" t="s">
        <v>217</v>
      </c>
      <c r="L158" s="31">
        <v>4.7E-2</v>
      </c>
      <c r="M158" s="31"/>
    </row>
    <row r="160" spans="1:13" x14ac:dyDescent="0.2">
      <c r="J160" s="15" t="s">
        <v>218</v>
      </c>
      <c r="L160" s="31">
        <v>0.30499999999999999</v>
      </c>
      <c r="M160" s="31"/>
    </row>
    <row r="161" spans="1:14" ht="39" customHeight="1" x14ac:dyDescent="0.2">
      <c r="J161" s="224" t="s">
        <v>219</v>
      </c>
      <c r="K161" s="224"/>
      <c r="L161" s="224"/>
      <c r="M161" s="224"/>
      <c r="N161" s="224"/>
    </row>
    <row r="162" spans="1:14" ht="39.6" customHeight="1" x14ac:dyDescent="0.2">
      <c r="J162" s="224" t="s">
        <v>220</v>
      </c>
      <c r="K162" s="224"/>
      <c r="L162" s="224"/>
      <c r="M162" s="224"/>
      <c r="N162" s="224"/>
    </row>
    <row r="163" spans="1:14" x14ac:dyDescent="0.2">
      <c r="J163" s="15" t="s">
        <v>178</v>
      </c>
      <c r="K163" s="30"/>
      <c r="L163" s="30"/>
      <c r="M163" s="30"/>
      <c r="N163" s="30"/>
    </row>
    <row r="164" spans="1:14" x14ac:dyDescent="0.2">
      <c r="K164" s="30"/>
      <c r="L164" s="30"/>
      <c r="M164" s="30"/>
      <c r="N164" s="30"/>
    </row>
    <row r="166" spans="1:14" ht="30" customHeight="1" x14ac:dyDescent="0.25">
      <c r="A166" s="225" t="s">
        <v>221</v>
      </c>
      <c r="B166" s="226"/>
      <c r="C166" s="226"/>
      <c r="D166" s="226"/>
      <c r="E166" s="226"/>
      <c r="F166" s="226"/>
      <c r="G166" s="226"/>
      <c r="H166" s="226"/>
      <c r="I166" s="226"/>
      <c r="J166" s="15" t="s">
        <v>134</v>
      </c>
      <c r="K166" s="16">
        <v>4.4000000000000004</v>
      </c>
    </row>
    <row r="167" spans="1:14" x14ac:dyDescent="0.2">
      <c r="J167" s="15" t="s">
        <v>135</v>
      </c>
      <c r="K167" s="16" t="s">
        <v>222</v>
      </c>
    </row>
    <row r="168" spans="1:14" x14ac:dyDescent="0.2">
      <c r="J168" s="15" t="s">
        <v>136</v>
      </c>
      <c r="K168" s="23" t="s">
        <v>208</v>
      </c>
    </row>
    <row r="169" spans="1:14" x14ac:dyDescent="0.2">
      <c r="J169" s="15" t="s">
        <v>138</v>
      </c>
      <c r="K169" s="23" t="s">
        <v>223</v>
      </c>
    </row>
    <row r="170" spans="1:14" ht="11.65" customHeight="1" x14ac:dyDescent="0.2">
      <c r="J170" s="15" t="s">
        <v>140</v>
      </c>
      <c r="L170" s="16" t="s">
        <v>224</v>
      </c>
    </row>
    <row r="171" spans="1:14" ht="25.5" x14ac:dyDescent="0.2">
      <c r="J171" s="227" t="s">
        <v>209</v>
      </c>
      <c r="K171" s="20" t="s">
        <v>210</v>
      </c>
      <c r="L171" s="31">
        <v>1E-3</v>
      </c>
    </row>
    <row r="172" spans="1:14" ht="25.5" x14ac:dyDescent="0.2">
      <c r="J172" s="227"/>
      <c r="K172" s="20" t="s">
        <v>211</v>
      </c>
      <c r="L172" s="31">
        <v>5.0000000000000001E-3</v>
      </c>
    </row>
    <row r="173" spans="1:14" x14ac:dyDescent="0.2">
      <c r="J173" s="227"/>
      <c r="K173" s="20" t="s">
        <v>212</v>
      </c>
      <c r="L173" s="31">
        <v>0.17899999999999999</v>
      </c>
    </row>
    <row r="174" spans="1:14" x14ac:dyDescent="0.2">
      <c r="J174" s="227"/>
      <c r="K174" s="15" t="s">
        <v>213</v>
      </c>
      <c r="L174" s="31">
        <v>0.69099999999999995</v>
      </c>
    </row>
    <row r="175" spans="1:14" x14ac:dyDescent="0.2">
      <c r="J175" s="35"/>
      <c r="L175" s="31"/>
    </row>
    <row r="176" spans="1:14" x14ac:dyDescent="0.2">
      <c r="J176" s="228" t="s">
        <v>215</v>
      </c>
      <c r="K176" s="15" t="s">
        <v>216</v>
      </c>
      <c r="L176" s="31">
        <v>7.2999999999999995E-2</v>
      </c>
    </row>
    <row r="177" spans="1:14" x14ac:dyDescent="0.2">
      <c r="J177" s="228"/>
      <c r="K177" s="15" t="s">
        <v>217</v>
      </c>
      <c r="L177" s="31">
        <v>5.0999999999999997E-2</v>
      </c>
    </row>
    <row r="178" spans="1:14" x14ac:dyDescent="0.2">
      <c r="L178" s="31"/>
    </row>
    <row r="179" spans="1:14" x14ac:dyDescent="0.2">
      <c r="J179" s="15" t="s">
        <v>218</v>
      </c>
      <c r="L179" s="31">
        <v>0.124</v>
      </c>
    </row>
    <row r="180" spans="1:14" ht="39" customHeight="1" x14ac:dyDescent="0.2">
      <c r="J180" s="224" t="s">
        <v>219</v>
      </c>
      <c r="K180" s="224"/>
      <c r="L180" s="224"/>
      <c r="M180" s="224"/>
      <c r="N180" s="224"/>
    </row>
    <row r="181" spans="1:14" ht="39.6" customHeight="1" x14ac:dyDescent="0.2">
      <c r="J181" s="224" t="s">
        <v>220</v>
      </c>
      <c r="K181" s="224"/>
      <c r="L181" s="224"/>
      <c r="M181" s="224"/>
      <c r="N181" s="224"/>
    </row>
    <row r="182" spans="1:14" x14ac:dyDescent="0.2">
      <c r="J182" s="15" t="s">
        <v>178</v>
      </c>
    </row>
    <row r="186" spans="1:14" ht="30" customHeight="1" x14ac:dyDescent="0.25">
      <c r="A186" s="225" t="s">
        <v>225</v>
      </c>
      <c r="B186" s="226"/>
      <c r="C186" s="226"/>
      <c r="D186" s="226"/>
      <c r="E186" s="226"/>
      <c r="F186" s="226"/>
      <c r="G186" s="226"/>
      <c r="H186" s="226"/>
      <c r="I186" s="226"/>
      <c r="J186" s="15" t="s">
        <v>134</v>
      </c>
      <c r="K186" s="16">
        <v>5.0999999999999996</v>
      </c>
    </row>
    <row r="187" spans="1:14" x14ac:dyDescent="0.2">
      <c r="J187" s="15" t="s">
        <v>135</v>
      </c>
      <c r="K187" s="15" t="s">
        <v>226</v>
      </c>
    </row>
    <row r="188" spans="1:14" x14ac:dyDescent="0.2">
      <c r="J188" s="15" t="s">
        <v>136</v>
      </c>
      <c r="K188" s="15" t="s">
        <v>180</v>
      </c>
    </row>
    <row r="189" spans="1:14" x14ac:dyDescent="0.2">
      <c r="J189" s="15" t="s">
        <v>138</v>
      </c>
      <c r="K189" s="15" t="s">
        <v>227</v>
      </c>
    </row>
    <row r="190" spans="1:14" x14ac:dyDescent="0.2">
      <c r="J190" s="15" t="s">
        <v>140</v>
      </c>
      <c r="K190" s="15" t="s">
        <v>141</v>
      </c>
      <c r="L190" s="15" t="s">
        <v>142</v>
      </c>
      <c r="N190" s="15" t="s">
        <v>228</v>
      </c>
    </row>
    <row r="191" spans="1:14" x14ac:dyDescent="0.2">
      <c r="J191" s="20" t="s">
        <v>193</v>
      </c>
      <c r="K191" s="32">
        <v>220</v>
      </c>
      <c r="L191" s="32">
        <v>80</v>
      </c>
      <c r="N191" s="32">
        <v>80</v>
      </c>
    </row>
    <row r="192" spans="1:14" x14ac:dyDescent="0.2">
      <c r="J192" s="20" t="s">
        <v>194</v>
      </c>
      <c r="K192" s="32">
        <v>220</v>
      </c>
      <c r="L192" s="32">
        <v>80</v>
      </c>
      <c r="N192" s="32">
        <v>110</v>
      </c>
    </row>
    <row r="193" spans="1:15" x14ac:dyDescent="0.2">
      <c r="J193" s="20" t="s">
        <v>195</v>
      </c>
      <c r="K193" s="32">
        <v>270</v>
      </c>
      <c r="L193" s="32">
        <v>120</v>
      </c>
      <c r="N193" s="32">
        <v>140</v>
      </c>
    </row>
    <row r="194" spans="1:15" x14ac:dyDescent="0.2">
      <c r="J194" s="20" t="s">
        <v>196</v>
      </c>
      <c r="K194" s="32">
        <v>250</v>
      </c>
      <c r="L194" s="32">
        <v>140</v>
      </c>
      <c r="N194" s="32">
        <v>180</v>
      </c>
    </row>
    <row r="195" spans="1:15" x14ac:dyDescent="0.2">
      <c r="J195" s="20" t="s">
        <v>197</v>
      </c>
      <c r="K195" s="32">
        <v>270</v>
      </c>
      <c r="L195" s="32">
        <v>70</v>
      </c>
      <c r="N195" s="32">
        <v>140</v>
      </c>
    </row>
    <row r="196" spans="1:15" x14ac:dyDescent="0.2">
      <c r="J196" s="20" t="s">
        <v>198</v>
      </c>
      <c r="K196" s="32">
        <v>290</v>
      </c>
      <c r="L196" s="32">
        <v>100</v>
      </c>
      <c r="N196" s="32">
        <v>100</v>
      </c>
    </row>
    <row r="197" spans="1:15" x14ac:dyDescent="0.2">
      <c r="J197" s="20" t="s">
        <v>189</v>
      </c>
      <c r="K197" s="32">
        <v>330</v>
      </c>
      <c r="L197" s="32">
        <v>90</v>
      </c>
      <c r="N197" s="32">
        <v>120</v>
      </c>
    </row>
    <row r="198" spans="1:15" x14ac:dyDescent="0.2">
      <c r="J198" s="20" t="s">
        <v>190</v>
      </c>
      <c r="K198" s="32">
        <v>250</v>
      </c>
      <c r="L198" s="32">
        <v>100</v>
      </c>
      <c r="N198" s="32">
        <v>190</v>
      </c>
    </row>
    <row r="199" spans="1:15" x14ac:dyDescent="0.2">
      <c r="J199" s="15" t="s">
        <v>178</v>
      </c>
      <c r="K199" s="30"/>
      <c r="L199" s="30"/>
      <c r="M199" s="30"/>
      <c r="N199" s="30"/>
      <c r="O199" s="32"/>
    </row>
    <row r="200" spans="1:15" x14ac:dyDescent="0.2">
      <c r="J200" s="15" t="s">
        <v>191</v>
      </c>
      <c r="K200" s="20"/>
      <c r="L200" s="20"/>
      <c r="M200" s="20"/>
      <c r="N200" s="20"/>
      <c r="O200" s="32"/>
    </row>
    <row r="201" spans="1:15" x14ac:dyDescent="0.2">
      <c r="J201" s="30"/>
      <c r="K201" s="30"/>
      <c r="L201" s="30"/>
      <c r="M201" s="30"/>
      <c r="N201" s="30"/>
      <c r="O201" s="32"/>
    </row>
    <row r="202" spans="1:15" x14ac:dyDescent="0.2">
      <c r="J202" s="30"/>
      <c r="K202" s="30"/>
      <c r="L202" s="30"/>
      <c r="M202" s="30"/>
      <c r="N202" s="30"/>
      <c r="O202" s="32"/>
    </row>
    <row r="203" spans="1:15" x14ac:dyDescent="0.2">
      <c r="J203" s="30"/>
      <c r="K203" s="30"/>
      <c r="L203" s="30"/>
      <c r="M203" s="30"/>
      <c r="N203" s="30"/>
      <c r="O203" s="32"/>
    </row>
    <row r="204" spans="1:15" ht="15.75" x14ac:dyDescent="0.25">
      <c r="A204" s="225" t="s">
        <v>229</v>
      </c>
      <c r="B204" s="226"/>
      <c r="C204" s="226"/>
      <c r="D204" s="226"/>
      <c r="E204" s="226"/>
      <c r="F204" s="226"/>
      <c r="G204" s="226"/>
      <c r="H204" s="226"/>
      <c r="I204" s="226"/>
      <c r="J204" s="20" t="s">
        <v>134</v>
      </c>
      <c r="K204" s="16">
        <v>5.2</v>
      </c>
      <c r="O204" s="32"/>
    </row>
    <row r="205" spans="1:15" x14ac:dyDescent="0.2">
      <c r="J205" s="20" t="s">
        <v>135</v>
      </c>
      <c r="K205" s="15" t="s">
        <v>230</v>
      </c>
      <c r="O205" s="32"/>
    </row>
    <row r="206" spans="1:15" x14ac:dyDescent="0.2">
      <c r="J206" s="20" t="s">
        <v>136</v>
      </c>
      <c r="K206" s="15" t="s">
        <v>180</v>
      </c>
      <c r="O206" s="32"/>
    </row>
    <row r="207" spans="1:15" x14ac:dyDescent="0.2">
      <c r="J207" s="20" t="s">
        <v>138</v>
      </c>
      <c r="K207" s="15" t="s">
        <v>231</v>
      </c>
      <c r="O207" s="32"/>
    </row>
    <row r="208" spans="1:15" x14ac:dyDescent="0.2">
      <c r="J208" s="15" t="s">
        <v>140</v>
      </c>
      <c r="K208" s="15" t="s">
        <v>141</v>
      </c>
      <c r="L208" s="15" t="s">
        <v>142</v>
      </c>
      <c r="O208" s="32"/>
    </row>
    <row r="209" spans="1:15" x14ac:dyDescent="0.2">
      <c r="J209" s="20" t="s">
        <v>193</v>
      </c>
      <c r="K209" s="33">
        <v>3.7</v>
      </c>
      <c r="L209" s="33">
        <v>8.8000000000000007</v>
      </c>
      <c r="N209" s="33"/>
      <c r="O209" s="32"/>
    </row>
    <row r="210" spans="1:15" x14ac:dyDescent="0.2">
      <c r="J210" s="20" t="s">
        <v>194</v>
      </c>
      <c r="K210" s="33">
        <v>2.4</v>
      </c>
      <c r="L210" s="33">
        <v>18.7</v>
      </c>
      <c r="N210" s="33"/>
      <c r="O210" s="32"/>
    </row>
    <row r="211" spans="1:15" x14ac:dyDescent="0.2">
      <c r="J211" s="24" t="s">
        <v>195</v>
      </c>
      <c r="K211" s="33">
        <v>3.1</v>
      </c>
      <c r="L211" s="33">
        <v>11.2</v>
      </c>
      <c r="N211" s="33"/>
      <c r="O211" s="32"/>
    </row>
    <row r="212" spans="1:15" x14ac:dyDescent="0.2">
      <c r="J212" s="20" t="s">
        <v>196</v>
      </c>
      <c r="K212" s="33">
        <v>6.5</v>
      </c>
      <c r="L212" s="33">
        <v>17.7</v>
      </c>
      <c r="N212" s="33"/>
      <c r="O212" s="32"/>
    </row>
    <row r="213" spans="1:15" x14ac:dyDescent="0.2">
      <c r="J213" s="20" t="s">
        <v>197</v>
      </c>
      <c r="K213" s="33">
        <v>8.6999999999999993</v>
      </c>
      <c r="L213" s="33">
        <v>3.4</v>
      </c>
      <c r="N213" s="33"/>
      <c r="O213" s="32"/>
    </row>
    <row r="214" spans="1:15" x14ac:dyDescent="0.2">
      <c r="J214" s="20" t="s">
        <v>198</v>
      </c>
      <c r="K214" s="33">
        <v>2.4</v>
      </c>
      <c r="L214" s="33">
        <v>13.5</v>
      </c>
      <c r="N214" s="33"/>
      <c r="O214" s="32"/>
    </row>
    <row r="215" spans="1:15" x14ac:dyDescent="0.2">
      <c r="J215" s="20" t="s">
        <v>189</v>
      </c>
      <c r="K215" s="33">
        <v>3.3</v>
      </c>
      <c r="L215" s="33">
        <v>10.7</v>
      </c>
      <c r="N215" s="33"/>
      <c r="O215" s="32"/>
    </row>
    <row r="216" spans="1:15" x14ac:dyDescent="0.2">
      <c r="J216" s="20" t="s">
        <v>190</v>
      </c>
      <c r="K216" s="33">
        <v>8.4</v>
      </c>
      <c r="L216" s="33">
        <v>3.1</v>
      </c>
      <c r="N216" s="33"/>
      <c r="O216" s="32"/>
    </row>
    <row r="217" spans="1:15" x14ac:dyDescent="0.2">
      <c r="J217" s="15" t="s">
        <v>178</v>
      </c>
      <c r="K217" s="30"/>
      <c r="L217" s="30"/>
      <c r="M217" s="30"/>
      <c r="N217" s="30"/>
      <c r="O217" s="32"/>
    </row>
    <row r="218" spans="1:15" x14ac:dyDescent="0.2">
      <c r="J218" s="15" t="s">
        <v>191</v>
      </c>
      <c r="K218" s="30"/>
      <c r="L218" s="30"/>
      <c r="M218" s="30"/>
      <c r="N218" s="30"/>
      <c r="O218" s="32"/>
    </row>
    <row r="219" spans="1:15" x14ac:dyDescent="0.2">
      <c r="O219" s="32"/>
    </row>
    <row r="220" spans="1:15" x14ac:dyDescent="0.2">
      <c r="O220" s="32"/>
    </row>
    <row r="221" spans="1:15" x14ac:dyDescent="0.2">
      <c r="O221" s="32"/>
    </row>
    <row r="222" spans="1:15" ht="30" customHeight="1" x14ac:dyDescent="0.25">
      <c r="A222" s="225" t="s">
        <v>232</v>
      </c>
      <c r="B222" s="225"/>
      <c r="C222" s="225"/>
      <c r="D222" s="225"/>
      <c r="E222" s="225"/>
      <c r="F222" s="225"/>
      <c r="G222" s="225"/>
      <c r="H222" s="225"/>
      <c r="I222" s="225"/>
      <c r="J222" s="15" t="s">
        <v>134</v>
      </c>
      <c r="K222" s="16">
        <v>7.1</v>
      </c>
    </row>
    <row r="223" spans="1:15" x14ac:dyDescent="0.2">
      <c r="J223" s="15" t="s">
        <v>135</v>
      </c>
      <c r="K223" s="15" t="s">
        <v>46</v>
      </c>
    </row>
    <row r="224" spans="1:15" x14ac:dyDescent="0.2">
      <c r="J224" s="15" t="s">
        <v>136</v>
      </c>
      <c r="K224" s="15" t="s">
        <v>233</v>
      </c>
    </row>
    <row r="225" spans="10:12" x14ac:dyDescent="0.2">
      <c r="J225" s="15" t="s">
        <v>138</v>
      </c>
      <c r="K225" s="15" t="s">
        <v>234</v>
      </c>
    </row>
    <row r="226" spans="10:12" x14ac:dyDescent="0.2">
      <c r="J226" s="15" t="s">
        <v>140</v>
      </c>
      <c r="K226" s="15" t="s">
        <v>234</v>
      </c>
    </row>
    <row r="227" spans="10:12" x14ac:dyDescent="0.2">
      <c r="K227" s="15" t="s">
        <v>122</v>
      </c>
      <c r="L227" s="15" t="s">
        <v>123</v>
      </c>
    </row>
    <row r="228" spans="10:12" x14ac:dyDescent="0.2">
      <c r="J228" s="15" t="s">
        <v>152</v>
      </c>
      <c r="K228" s="36">
        <v>6.2</v>
      </c>
      <c r="L228" s="36">
        <v>17</v>
      </c>
    </row>
    <row r="229" spans="10:12" x14ac:dyDescent="0.2">
      <c r="J229" s="15" t="s">
        <v>153</v>
      </c>
      <c r="K229" s="36">
        <v>17.3</v>
      </c>
      <c r="L229" s="36">
        <v>16</v>
      </c>
    </row>
    <row r="230" spans="10:12" x14ac:dyDescent="0.2">
      <c r="J230" s="15" t="s">
        <v>154</v>
      </c>
      <c r="K230" s="36">
        <v>15.5</v>
      </c>
      <c r="L230" s="36">
        <v>14.9</v>
      </c>
    </row>
    <row r="231" spans="10:12" x14ac:dyDescent="0.2">
      <c r="J231" s="15" t="s">
        <v>155</v>
      </c>
      <c r="K231" s="36">
        <v>20.6</v>
      </c>
      <c r="L231" s="36">
        <v>20.100000000000001</v>
      </c>
    </row>
    <row r="232" spans="10:12" x14ac:dyDescent="0.2">
      <c r="J232" s="15" t="s">
        <v>156</v>
      </c>
      <c r="K232" s="36">
        <v>23.6</v>
      </c>
      <c r="L232" s="36">
        <v>21.5</v>
      </c>
    </row>
    <row r="233" spans="10:12" x14ac:dyDescent="0.2">
      <c r="J233" s="15" t="s">
        <v>157</v>
      </c>
      <c r="K233" s="36">
        <v>18.600000000000001</v>
      </c>
      <c r="L233" s="36">
        <v>18.899999999999999</v>
      </c>
    </row>
    <row r="234" spans="10:12" x14ac:dyDescent="0.2">
      <c r="J234" s="15" t="s">
        <v>158</v>
      </c>
      <c r="K234" s="36">
        <v>21.7</v>
      </c>
      <c r="L234" s="36">
        <v>23.8</v>
      </c>
    </row>
    <row r="235" spans="10:12" x14ac:dyDescent="0.2">
      <c r="J235" s="15" t="s">
        <v>159</v>
      </c>
      <c r="K235" s="36">
        <v>22.1</v>
      </c>
      <c r="L235" s="36">
        <v>18</v>
      </c>
    </row>
    <row r="236" spans="10:12" x14ac:dyDescent="0.2">
      <c r="J236" s="15" t="s">
        <v>160</v>
      </c>
      <c r="K236" s="36">
        <v>22.1</v>
      </c>
      <c r="L236" s="36">
        <v>30.6</v>
      </c>
    </row>
    <row r="237" spans="10:12" x14ac:dyDescent="0.2">
      <c r="J237" s="15" t="s">
        <v>161</v>
      </c>
      <c r="K237" s="36">
        <v>20.6</v>
      </c>
      <c r="L237" s="36">
        <v>15.1</v>
      </c>
    </row>
    <row r="238" spans="10:12" x14ac:dyDescent="0.2">
      <c r="J238" s="15" t="s">
        <v>162</v>
      </c>
      <c r="K238" s="36">
        <v>14.5</v>
      </c>
      <c r="L238" s="36">
        <v>19.399999999999999</v>
      </c>
    </row>
    <row r="239" spans="10:12" x14ac:dyDescent="0.2">
      <c r="J239" s="15" t="s">
        <v>163</v>
      </c>
      <c r="K239" s="36">
        <v>17.5</v>
      </c>
      <c r="L239" s="36">
        <v>18.2</v>
      </c>
    </row>
    <row r="241" spans="1:12" ht="30" customHeight="1" x14ac:dyDescent="0.25">
      <c r="A241" s="225" t="s">
        <v>235</v>
      </c>
      <c r="B241" s="225"/>
      <c r="C241" s="225"/>
      <c r="D241" s="225"/>
      <c r="E241" s="225"/>
      <c r="F241" s="225"/>
      <c r="G241" s="225"/>
      <c r="H241" s="225"/>
      <c r="I241" s="225"/>
      <c r="J241" s="15" t="s">
        <v>134</v>
      </c>
      <c r="K241" s="16" t="s">
        <v>131</v>
      </c>
    </row>
    <row r="242" spans="1:12" x14ac:dyDescent="0.2">
      <c r="J242" s="15" t="s">
        <v>135</v>
      </c>
      <c r="K242" s="15" t="s">
        <v>113</v>
      </c>
    </row>
    <row r="243" spans="1:12" x14ac:dyDescent="0.2">
      <c r="J243" s="15" t="s">
        <v>136</v>
      </c>
      <c r="K243" s="15" t="s">
        <v>233</v>
      </c>
    </row>
    <row r="244" spans="1:12" x14ac:dyDescent="0.2">
      <c r="J244" s="15" t="s">
        <v>138</v>
      </c>
      <c r="K244" s="15" t="s">
        <v>236</v>
      </c>
    </row>
    <row r="245" spans="1:12" x14ac:dyDescent="0.2">
      <c r="J245" s="15" t="s">
        <v>140</v>
      </c>
      <c r="K245" s="15" t="s">
        <v>147</v>
      </c>
      <c r="L245" s="15" t="s">
        <v>224</v>
      </c>
    </row>
    <row r="246" spans="1:12" x14ac:dyDescent="0.2">
      <c r="J246" s="15" t="s">
        <v>237</v>
      </c>
      <c r="K246" s="31">
        <v>0.104</v>
      </c>
      <c r="L246" s="31">
        <v>0.29699999999999999</v>
      </c>
    </row>
    <row r="247" spans="1:12" x14ac:dyDescent="0.2">
      <c r="J247" s="15" t="s">
        <v>238</v>
      </c>
      <c r="K247" s="31">
        <v>7.1999999999999995E-2</v>
      </c>
      <c r="L247" s="31">
        <v>6.2E-2</v>
      </c>
    </row>
    <row r="248" spans="1:12" x14ac:dyDescent="0.2">
      <c r="J248" s="15" t="s">
        <v>239</v>
      </c>
      <c r="K248" s="31">
        <v>5.8999999999999997E-2</v>
      </c>
      <c r="L248" s="31">
        <v>9.0999999999999998E-2</v>
      </c>
    </row>
    <row r="249" spans="1:12" x14ac:dyDescent="0.2">
      <c r="J249" s="15" t="s">
        <v>240</v>
      </c>
      <c r="K249" s="31">
        <v>7.4999999999999997E-2</v>
      </c>
      <c r="L249" s="31">
        <v>0.122</v>
      </c>
    </row>
    <row r="250" spans="1:12" x14ac:dyDescent="0.2">
      <c r="J250" s="15" t="s">
        <v>241</v>
      </c>
      <c r="K250" s="31">
        <v>5.0999999999999997E-2</v>
      </c>
      <c r="L250" s="31">
        <v>5.1999999999999998E-2</v>
      </c>
    </row>
    <row r="251" spans="1:12" x14ac:dyDescent="0.2">
      <c r="J251" s="15" t="s">
        <v>242</v>
      </c>
      <c r="K251" s="31">
        <v>0.04</v>
      </c>
      <c r="L251" s="31">
        <v>2.7E-2</v>
      </c>
    </row>
    <row r="252" spans="1:12" x14ac:dyDescent="0.2">
      <c r="J252" s="15" t="s">
        <v>243</v>
      </c>
      <c r="K252" s="31">
        <v>2.9000000000000001E-2</v>
      </c>
      <c r="L252" s="31">
        <v>2.4E-2</v>
      </c>
    </row>
    <row r="253" spans="1:12" x14ac:dyDescent="0.2">
      <c r="J253" s="15" t="s">
        <v>244</v>
      </c>
      <c r="K253" s="31">
        <v>3.5000000000000003E-2</v>
      </c>
      <c r="L253" s="31">
        <v>2.7E-2</v>
      </c>
    </row>
    <row r="254" spans="1:12" x14ac:dyDescent="0.2">
      <c r="J254" s="15" t="s">
        <v>245</v>
      </c>
      <c r="K254" s="31">
        <v>1.2999999999999999E-2</v>
      </c>
      <c r="L254" s="31">
        <v>5.0000000000000001E-3</v>
      </c>
    </row>
    <row r="255" spans="1:12" x14ac:dyDescent="0.2">
      <c r="J255" s="15" t="s">
        <v>246</v>
      </c>
      <c r="K255" s="31">
        <v>2.5999999999999999E-2</v>
      </c>
      <c r="L255" s="31">
        <v>2.5000000000000001E-2</v>
      </c>
    </row>
    <row r="256" spans="1:12" x14ac:dyDescent="0.2">
      <c r="J256" s="15" t="s">
        <v>247</v>
      </c>
      <c r="K256" s="31">
        <v>1.2999999999999999E-2</v>
      </c>
      <c r="L256" s="31">
        <v>3.5999999999999997E-2</v>
      </c>
    </row>
    <row r="257" spans="10:14" x14ac:dyDescent="0.2">
      <c r="J257" s="15" t="s">
        <v>248</v>
      </c>
      <c r="K257" s="31">
        <v>0.03</v>
      </c>
      <c r="L257" s="31">
        <v>1.7999999999999999E-2</v>
      </c>
    </row>
    <row r="258" spans="10:14" x14ac:dyDescent="0.2">
      <c r="J258" s="15" t="s">
        <v>249</v>
      </c>
      <c r="K258" s="31">
        <v>1.4999999999999999E-2</v>
      </c>
      <c r="L258" s="31">
        <v>-3.1E-2</v>
      </c>
    </row>
    <row r="259" spans="10:14" x14ac:dyDescent="0.2">
      <c r="J259" s="15" t="s">
        <v>250</v>
      </c>
      <c r="K259" s="31">
        <v>1.7999999999999999E-2</v>
      </c>
      <c r="L259" s="31">
        <v>1.4999999999999999E-2</v>
      </c>
    </row>
    <row r="260" spans="10:14" x14ac:dyDescent="0.2">
      <c r="J260" s="15" t="s">
        <v>251</v>
      </c>
      <c r="K260" s="31">
        <v>3.3000000000000002E-2</v>
      </c>
      <c r="L260" s="31">
        <v>8.8999999999999996E-2</v>
      </c>
    </row>
    <row r="261" spans="10:14" x14ac:dyDescent="0.2">
      <c r="J261" s="15" t="s">
        <v>252</v>
      </c>
      <c r="K261" s="31">
        <v>1.2E-2</v>
      </c>
      <c r="L261" s="31">
        <v>1.0999999999999999E-2</v>
      </c>
    </row>
    <row r="262" spans="10:14" x14ac:dyDescent="0.2">
      <c r="J262" s="15" t="s">
        <v>253</v>
      </c>
      <c r="K262" s="31">
        <v>2.7E-2</v>
      </c>
      <c r="L262" s="31">
        <v>3.1E-2</v>
      </c>
    </row>
    <row r="263" spans="10:14" x14ac:dyDescent="0.2">
      <c r="J263" s="15" t="s">
        <v>254</v>
      </c>
      <c r="K263" s="31">
        <v>1.2E-2</v>
      </c>
      <c r="L263" s="31">
        <v>0.158</v>
      </c>
    </row>
    <row r="264" spans="10:14" x14ac:dyDescent="0.2">
      <c r="J264" s="15" t="s">
        <v>255</v>
      </c>
      <c r="K264" s="31">
        <v>1.4999999999999999E-2</v>
      </c>
      <c r="L264" s="31">
        <v>1.9E-2</v>
      </c>
    </row>
    <row r="265" spans="10:14" x14ac:dyDescent="0.2">
      <c r="J265" s="15" t="s">
        <v>256</v>
      </c>
      <c r="K265" s="31">
        <v>2.5000000000000001E-2</v>
      </c>
      <c r="L265" s="31">
        <v>1.2999999999999999E-2</v>
      </c>
    </row>
    <row r="266" spans="10:14" x14ac:dyDescent="0.2">
      <c r="J266" s="15" t="s">
        <v>257</v>
      </c>
      <c r="K266" s="31">
        <v>4.0000000000000001E-3</v>
      </c>
      <c r="L266" s="31">
        <v>-2E-3</v>
      </c>
    </row>
    <row r="267" spans="10:14" x14ac:dyDescent="0.2">
      <c r="J267" s="15" t="s">
        <v>258</v>
      </c>
      <c r="K267" s="31">
        <v>3.4000000000000002E-2</v>
      </c>
      <c r="L267" s="31">
        <v>0.26600000000000001</v>
      </c>
    </row>
    <row r="268" spans="10:14" x14ac:dyDescent="0.2">
      <c r="J268" s="15" t="s">
        <v>259</v>
      </c>
      <c r="K268" s="31">
        <v>2.5000000000000001E-2</v>
      </c>
      <c r="L268" s="31">
        <v>8.9999999999999993E-3</v>
      </c>
    </row>
    <row r="269" spans="10:14" ht="37.9" customHeight="1" x14ac:dyDescent="0.2">
      <c r="J269" s="224" t="s">
        <v>260</v>
      </c>
      <c r="K269" s="224"/>
      <c r="L269" s="224"/>
      <c r="M269" s="224"/>
      <c r="N269" s="224"/>
    </row>
  </sheetData>
  <mergeCells count="23">
    <mergeCell ref="A91:I91"/>
    <mergeCell ref="A1:B1"/>
    <mergeCell ref="A3:I3"/>
    <mergeCell ref="A31:I31"/>
    <mergeCell ref="A52:I52"/>
    <mergeCell ref="A75:I75"/>
    <mergeCell ref="A110:I110"/>
    <mergeCell ref="A128:I128"/>
    <mergeCell ref="A147:I147"/>
    <mergeCell ref="J152:J155"/>
    <mergeCell ref="J157:J158"/>
    <mergeCell ref="J161:N161"/>
    <mergeCell ref="J162:N162"/>
    <mergeCell ref="A166:I166"/>
    <mergeCell ref="J171:J174"/>
    <mergeCell ref="J176:J177"/>
    <mergeCell ref="J269:N269"/>
    <mergeCell ref="J180:N180"/>
    <mergeCell ref="J181:N181"/>
    <mergeCell ref="A186:I186"/>
    <mergeCell ref="A204:I204"/>
    <mergeCell ref="A222:I222"/>
    <mergeCell ref="A241:I241"/>
  </mergeCells>
  <hyperlinks>
    <hyperlink ref="A1:B1" location="ContentsHead" display="ContentsHead" xr:uid="{80584847-81B9-4B94-8382-F7A00DF1394F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C7434-0FFA-4B00-BAFB-ECC33D8100DA}">
  <sheetPr codeName="Sheet32">
    <pageSetUpPr fitToPage="1"/>
  </sheetPr>
  <dimension ref="A1:BD60"/>
  <sheetViews>
    <sheetView zoomScaleNormal="100" workbookViewId="0">
      <pane xSplit="2" ySplit="6" topLeftCell="C13" activePane="bottomRight" state="frozen"/>
      <selection pane="topRight" activeCell="D1" sqref="D1"/>
      <selection pane="bottomLeft" activeCell="A11" sqref="A11"/>
      <selection pane="bottomRight" sqref="A1:B1"/>
    </sheetView>
  </sheetViews>
  <sheetFormatPr defaultColWidth="0" defaultRowHeight="12.75" x14ac:dyDescent="0.2"/>
  <cols>
    <col min="1" max="1" width="2.7109375" style="2" customWidth="1"/>
    <col min="2" max="2" width="22.85546875" style="2" customWidth="1"/>
    <col min="3" max="3" width="1.140625" style="2" customWidth="1"/>
    <col min="4" max="4" width="12.140625" style="2" bestFit="1" customWidth="1"/>
    <col min="5" max="5" width="9.7109375" style="2" customWidth="1"/>
    <col min="6" max="6" width="17.42578125" style="2" customWidth="1"/>
    <col min="7" max="7" width="15.5703125" style="2" bestFit="1" customWidth="1"/>
    <col min="8" max="8" width="2.7109375" style="2" customWidth="1"/>
    <col min="9" max="9" width="13.7109375" style="2" customWidth="1"/>
    <col min="10" max="10" width="21.7109375" style="2" customWidth="1"/>
    <col min="11" max="11" width="16.28515625" style="2" bestFit="1" customWidth="1"/>
    <col min="12" max="12" width="17.28515625" style="2" customWidth="1"/>
    <col min="13" max="13" width="2.7109375" style="2" customWidth="1"/>
    <col min="14" max="14" width="13.7109375" style="2" bestFit="1" customWidth="1"/>
    <col min="15" max="15" width="10.7109375" style="2" bestFit="1" customWidth="1"/>
    <col min="16" max="16" width="18.28515625" style="2" customWidth="1"/>
    <col min="17" max="17" width="17.7109375" style="2" customWidth="1"/>
    <col min="18" max="18" width="2.7109375" style="2" customWidth="1"/>
    <col min="19" max="19" width="27.85546875" style="2" customWidth="1"/>
    <col min="20" max="20" width="12.85546875" style="2" customWidth="1"/>
    <col min="21" max="21" width="27.85546875" style="2" customWidth="1"/>
    <col min="22" max="22" width="13.28515625" style="2" customWidth="1"/>
    <col min="23" max="27" width="13.28515625" style="2" hidden="1" customWidth="1"/>
    <col min="28" max="41" width="0" style="2" hidden="1" customWidth="1"/>
    <col min="42" max="46" width="13.28515625" style="2" hidden="1" customWidth="1"/>
    <col min="47" max="47" width="0" style="2" hidden="1" customWidth="1"/>
    <col min="48" max="48" width="13.28515625" style="2" hidden="1" customWidth="1"/>
    <col min="49" max="49" width="0" style="2" hidden="1" customWidth="1"/>
    <col min="50" max="53" width="13.28515625" style="2" hidden="1" customWidth="1"/>
    <col min="54" max="54" width="0" style="2" hidden="1" customWidth="1"/>
    <col min="55" max="55" width="13.28515625" style="2" hidden="1" customWidth="1"/>
    <col min="56" max="56" width="0" style="2" hidden="1" customWidth="1"/>
    <col min="57" max="16384" width="13.28515625" style="2" hidden="1"/>
  </cols>
  <sheetData>
    <row r="1" spans="1:21" s="37" customFormat="1" ht="15" x14ac:dyDescent="0.25">
      <c r="A1" s="233" t="s">
        <v>132</v>
      </c>
      <c r="B1" s="233"/>
      <c r="C1" s="6"/>
    </row>
    <row r="2" spans="1:21" x14ac:dyDescent="0.2">
      <c r="A2" s="234" t="s">
        <v>263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10"/>
      <c r="U2" s="10"/>
    </row>
    <row r="4" spans="1:21" ht="17.45" customHeight="1" x14ac:dyDescent="0.35">
      <c r="A4" s="235" t="s">
        <v>264</v>
      </c>
      <c r="B4" s="235"/>
      <c r="C4" s="38"/>
      <c r="D4" s="236" t="s">
        <v>265</v>
      </c>
      <c r="E4" s="236"/>
      <c r="F4" s="236"/>
      <c r="G4" s="236"/>
      <c r="H4" s="39"/>
      <c r="I4" s="236" t="s">
        <v>266</v>
      </c>
      <c r="J4" s="236"/>
      <c r="K4" s="236"/>
      <c r="L4" s="236"/>
      <c r="M4" s="39"/>
      <c r="N4" s="236" t="s">
        <v>267</v>
      </c>
      <c r="O4" s="236"/>
      <c r="P4" s="236"/>
      <c r="Q4" s="236"/>
      <c r="R4" s="236"/>
      <c r="S4" s="236"/>
      <c r="T4" s="40"/>
      <c r="U4" s="40"/>
    </row>
    <row r="5" spans="1:21" ht="18" customHeight="1" x14ac:dyDescent="0.35">
      <c r="A5" s="231"/>
      <c r="B5" s="231"/>
      <c r="C5" s="41"/>
      <c r="D5" s="231" t="s">
        <v>268</v>
      </c>
      <c r="E5" s="42" t="s">
        <v>269</v>
      </c>
      <c r="F5" s="231" t="s">
        <v>270</v>
      </c>
      <c r="G5" s="232" t="s">
        <v>271</v>
      </c>
      <c r="H5" s="41"/>
      <c r="I5" s="231" t="s">
        <v>272</v>
      </c>
      <c r="J5" s="42" t="s">
        <v>269</v>
      </c>
      <c r="K5" s="231" t="s">
        <v>270</v>
      </c>
      <c r="L5" s="232" t="s">
        <v>273</v>
      </c>
      <c r="M5" s="41"/>
      <c r="N5" s="231" t="s">
        <v>268</v>
      </c>
      <c r="O5" s="42" t="s">
        <v>269</v>
      </c>
      <c r="P5" s="231" t="s">
        <v>274</v>
      </c>
      <c r="Q5" s="232" t="s">
        <v>275</v>
      </c>
      <c r="R5" s="41"/>
      <c r="S5" s="231" t="s">
        <v>276</v>
      </c>
      <c r="T5" s="41"/>
      <c r="U5" s="41"/>
    </row>
    <row r="6" spans="1:21" ht="30.6" customHeight="1" x14ac:dyDescent="0.35">
      <c r="A6" s="231"/>
      <c r="B6" s="231"/>
      <c r="C6" s="41"/>
      <c r="D6" s="231"/>
      <c r="E6" s="42" t="s">
        <v>277</v>
      </c>
      <c r="F6" s="231"/>
      <c r="G6" s="232"/>
      <c r="H6" s="41"/>
      <c r="I6" s="231"/>
      <c r="J6" s="42" t="s">
        <v>278</v>
      </c>
      <c r="K6" s="231"/>
      <c r="L6" s="232"/>
      <c r="M6" s="41"/>
      <c r="N6" s="231"/>
      <c r="O6" s="42" t="s">
        <v>277</v>
      </c>
      <c r="P6" s="231"/>
      <c r="Q6" s="232"/>
      <c r="R6" s="41"/>
      <c r="S6" s="231"/>
      <c r="T6" s="41"/>
      <c r="U6" s="41"/>
    </row>
    <row r="7" spans="1:21" x14ac:dyDescent="0.2">
      <c r="A7" s="8" t="s">
        <v>279</v>
      </c>
      <c r="B7" s="8"/>
      <c r="C7" s="8"/>
      <c r="E7" s="44"/>
      <c r="G7" s="45"/>
      <c r="H7" s="46"/>
      <c r="I7" s="47"/>
      <c r="J7" s="48"/>
      <c r="K7" s="47"/>
      <c r="L7" s="49"/>
      <c r="M7" s="46"/>
      <c r="N7" s="46"/>
      <c r="O7" s="50"/>
      <c r="P7" s="46"/>
      <c r="Q7" s="45"/>
      <c r="R7" s="46"/>
    </row>
    <row r="8" spans="1:21" x14ac:dyDescent="0.2">
      <c r="B8" s="54" t="s">
        <v>122</v>
      </c>
      <c r="C8" s="55"/>
      <c r="D8" s="46">
        <v>55690</v>
      </c>
      <c r="E8" s="50">
        <v>12390</v>
      </c>
      <c r="F8" s="46">
        <v>6160</v>
      </c>
      <c r="G8" s="45">
        <v>61850</v>
      </c>
      <c r="H8" s="46"/>
      <c r="I8" s="47">
        <v>149.69999999999999</v>
      </c>
      <c r="J8" s="48">
        <v>55.2</v>
      </c>
      <c r="K8" s="47">
        <v>73</v>
      </c>
      <c r="L8" s="49">
        <v>222.7</v>
      </c>
      <c r="M8" s="46"/>
      <c r="N8" s="46">
        <v>9843</v>
      </c>
      <c r="O8" s="50">
        <v>1888</v>
      </c>
      <c r="P8" s="46">
        <v>2633</v>
      </c>
      <c r="Q8" s="45">
        <v>12476</v>
      </c>
      <c r="R8" s="46"/>
      <c r="S8" s="46">
        <v>1290</v>
      </c>
      <c r="T8" s="46"/>
      <c r="U8" s="46"/>
    </row>
    <row r="9" spans="1:21" x14ac:dyDescent="0.2">
      <c r="B9" s="54" t="s">
        <v>280</v>
      </c>
      <c r="C9" s="55"/>
      <c r="D9" s="46">
        <v>55130</v>
      </c>
      <c r="E9" s="50">
        <v>13680</v>
      </c>
      <c r="F9" s="46">
        <v>6060</v>
      </c>
      <c r="G9" s="45">
        <v>61190</v>
      </c>
      <c r="H9" s="58"/>
      <c r="I9" s="47">
        <v>166.7</v>
      </c>
      <c r="J9" s="48">
        <v>64.599999999999994</v>
      </c>
      <c r="K9" s="47">
        <v>67.2</v>
      </c>
      <c r="L9" s="49">
        <v>233.9</v>
      </c>
      <c r="M9" s="46"/>
      <c r="N9" s="46">
        <v>10141</v>
      </c>
      <c r="O9" s="50">
        <v>2264</v>
      </c>
      <c r="P9" s="46">
        <v>2095</v>
      </c>
      <c r="Q9" s="45">
        <v>12236</v>
      </c>
      <c r="R9" s="46"/>
      <c r="S9" s="46">
        <v>1264</v>
      </c>
      <c r="T9" s="46"/>
      <c r="U9" s="46"/>
    </row>
    <row r="10" spans="1:21" ht="26.45" customHeight="1" x14ac:dyDescent="0.2">
      <c r="A10" s="8" t="s">
        <v>281</v>
      </c>
      <c r="B10" s="8"/>
      <c r="C10" s="8"/>
      <c r="E10" s="44"/>
      <c r="G10" s="45"/>
      <c r="H10" s="46"/>
      <c r="I10" s="47"/>
      <c r="J10" s="48"/>
      <c r="K10" s="47"/>
      <c r="L10" s="49"/>
      <c r="M10" s="46"/>
      <c r="N10" s="46"/>
      <c r="O10" s="50"/>
      <c r="P10" s="46"/>
      <c r="Q10" s="45"/>
      <c r="R10" s="46"/>
    </row>
    <row r="11" spans="1:21" x14ac:dyDescent="0.2">
      <c r="B11" s="54" t="s">
        <v>282</v>
      </c>
      <c r="C11" s="55"/>
      <c r="D11" s="46">
        <v>13220</v>
      </c>
      <c r="E11" s="50">
        <v>2980</v>
      </c>
      <c r="F11" s="46">
        <v>1430</v>
      </c>
      <c r="G11" s="45">
        <v>14650</v>
      </c>
      <c r="H11" s="46"/>
      <c r="I11" s="47">
        <v>31.9</v>
      </c>
      <c r="J11" s="48">
        <v>12.5</v>
      </c>
      <c r="K11" s="47">
        <v>15.4</v>
      </c>
      <c r="L11" s="49">
        <v>47.3</v>
      </c>
      <c r="M11" s="46"/>
      <c r="N11" s="46">
        <v>2257</v>
      </c>
      <c r="O11" s="50">
        <v>427</v>
      </c>
      <c r="P11" s="46">
        <v>522</v>
      </c>
      <c r="Q11" s="45">
        <v>2779</v>
      </c>
      <c r="R11" s="46"/>
      <c r="S11" s="46">
        <v>255</v>
      </c>
      <c r="T11" s="46"/>
      <c r="U11" s="46"/>
    </row>
    <row r="12" spans="1:21" x14ac:dyDescent="0.2">
      <c r="B12" s="54" t="s">
        <v>283</v>
      </c>
      <c r="C12" s="55"/>
      <c r="D12" s="46">
        <v>14850</v>
      </c>
      <c r="E12" s="50">
        <v>3160</v>
      </c>
      <c r="F12" s="46">
        <v>1490</v>
      </c>
      <c r="G12" s="45">
        <v>16340</v>
      </c>
      <c r="H12" s="46"/>
      <c r="I12" s="47">
        <v>41.7</v>
      </c>
      <c r="J12" s="48">
        <v>14.4</v>
      </c>
      <c r="K12" s="47">
        <v>17.7</v>
      </c>
      <c r="L12" s="49">
        <v>59.4</v>
      </c>
      <c r="M12" s="46"/>
      <c r="N12" s="46">
        <v>2688</v>
      </c>
      <c r="O12" s="50">
        <v>491</v>
      </c>
      <c r="P12" s="46">
        <v>692</v>
      </c>
      <c r="Q12" s="45">
        <v>3380</v>
      </c>
      <c r="R12" s="46"/>
      <c r="S12" s="46">
        <v>388</v>
      </c>
      <c r="T12" s="46"/>
      <c r="U12" s="46"/>
    </row>
    <row r="13" spans="1:21" x14ac:dyDescent="0.2">
      <c r="B13" s="54" t="s">
        <v>284</v>
      </c>
      <c r="C13" s="55"/>
      <c r="D13" s="46">
        <v>15760</v>
      </c>
      <c r="E13" s="50">
        <v>3350</v>
      </c>
      <c r="F13" s="46">
        <v>1690</v>
      </c>
      <c r="G13" s="45">
        <v>17450</v>
      </c>
      <c r="H13" s="46"/>
      <c r="I13" s="47">
        <v>44.5</v>
      </c>
      <c r="J13" s="48">
        <v>15.7</v>
      </c>
      <c r="K13" s="47">
        <v>19.600000000000001</v>
      </c>
      <c r="L13" s="49">
        <v>64</v>
      </c>
      <c r="M13" s="46"/>
      <c r="N13" s="46">
        <v>2848</v>
      </c>
      <c r="O13" s="50">
        <v>534</v>
      </c>
      <c r="P13" s="46">
        <v>659</v>
      </c>
      <c r="Q13" s="45">
        <v>3507</v>
      </c>
      <c r="R13" s="46"/>
      <c r="S13" s="46">
        <v>319</v>
      </c>
      <c r="T13" s="46"/>
      <c r="U13" s="46"/>
    </row>
    <row r="14" spans="1:21" ht="13.15" customHeight="1" x14ac:dyDescent="0.2">
      <c r="B14" s="54" t="s">
        <v>285</v>
      </c>
      <c r="C14" s="55"/>
      <c r="D14" s="46">
        <v>11860</v>
      </c>
      <c r="E14" s="50">
        <v>2910</v>
      </c>
      <c r="F14" s="46">
        <v>1560</v>
      </c>
      <c r="G14" s="45">
        <v>13420</v>
      </c>
      <c r="H14" s="46"/>
      <c r="I14" s="47">
        <v>31.6</v>
      </c>
      <c r="J14" s="48">
        <v>12.5</v>
      </c>
      <c r="K14" s="47">
        <v>20.3</v>
      </c>
      <c r="L14" s="49">
        <v>51.9</v>
      </c>
      <c r="M14" s="46"/>
      <c r="N14" s="46">
        <v>2050</v>
      </c>
      <c r="O14" s="50">
        <v>436</v>
      </c>
      <c r="P14" s="46">
        <v>761</v>
      </c>
      <c r="Q14" s="45">
        <v>2811</v>
      </c>
      <c r="R14" s="46"/>
      <c r="S14" s="46">
        <v>328</v>
      </c>
      <c r="T14" s="46"/>
      <c r="U14" s="46"/>
    </row>
    <row r="15" spans="1:21" ht="26.45" customHeight="1" x14ac:dyDescent="0.2">
      <c r="B15" s="54" t="s">
        <v>286</v>
      </c>
      <c r="C15" s="55"/>
      <c r="D15" s="46">
        <v>13240</v>
      </c>
      <c r="E15" s="50">
        <v>3140</v>
      </c>
      <c r="F15" s="46">
        <v>1520</v>
      </c>
      <c r="G15" s="45">
        <v>14750</v>
      </c>
      <c r="H15" s="46"/>
      <c r="I15" s="47">
        <v>35.799999999999997</v>
      </c>
      <c r="J15" s="48">
        <v>14</v>
      </c>
      <c r="K15" s="47">
        <v>14.1</v>
      </c>
      <c r="L15" s="49">
        <v>49.9</v>
      </c>
      <c r="M15" s="46"/>
      <c r="N15" s="46">
        <v>2393</v>
      </c>
      <c r="O15" s="50">
        <v>492</v>
      </c>
      <c r="P15" s="46">
        <v>380</v>
      </c>
      <c r="Q15" s="45">
        <v>2773</v>
      </c>
      <c r="R15" s="46"/>
      <c r="S15" s="46">
        <v>374</v>
      </c>
      <c r="T15" s="46"/>
      <c r="U15" s="46"/>
    </row>
    <row r="16" spans="1:21" x14ac:dyDescent="0.2">
      <c r="B16" s="54" t="s">
        <v>287</v>
      </c>
      <c r="C16" s="55"/>
      <c r="D16" s="46">
        <v>14910</v>
      </c>
      <c r="E16" s="50">
        <v>3540</v>
      </c>
      <c r="F16" s="46">
        <v>1560</v>
      </c>
      <c r="G16" s="45">
        <v>16470</v>
      </c>
      <c r="H16" s="46"/>
      <c r="I16" s="47">
        <v>45</v>
      </c>
      <c r="J16" s="48">
        <v>17.100000000000001</v>
      </c>
      <c r="K16" s="47">
        <v>17</v>
      </c>
      <c r="L16" s="49">
        <v>62</v>
      </c>
      <c r="M16" s="46"/>
      <c r="N16" s="46">
        <v>2738</v>
      </c>
      <c r="O16" s="50">
        <v>588</v>
      </c>
      <c r="P16" s="46">
        <v>635</v>
      </c>
      <c r="Q16" s="45">
        <v>3373</v>
      </c>
      <c r="R16" s="46"/>
      <c r="S16" s="46">
        <v>319</v>
      </c>
      <c r="T16" s="46"/>
      <c r="U16" s="46"/>
    </row>
    <row r="17" spans="1:21" x14ac:dyDescent="0.2">
      <c r="B17" s="54" t="s">
        <v>288</v>
      </c>
      <c r="C17" s="55"/>
      <c r="D17" s="46">
        <v>15170</v>
      </c>
      <c r="E17" s="50">
        <v>3670</v>
      </c>
      <c r="F17" s="46">
        <v>1510</v>
      </c>
      <c r="G17" s="45">
        <v>16680</v>
      </c>
      <c r="H17" s="46"/>
      <c r="I17" s="47">
        <v>47.5</v>
      </c>
      <c r="J17" s="48">
        <v>17.899999999999999</v>
      </c>
      <c r="K17" s="47">
        <v>20</v>
      </c>
      <c r="L17" s="49">
        <v>67.599999999999994</v>
      </c>
      <c r="M17" s="46"/>
      <c r="N17" s="46">
        <v>2815</v>
      </c>
      <c r="O17" s="50">
        <v>623</v>
      </c>
      <c r="P17" s="46">
        <v>628</v>
      </c>
      <c r="Q17" s="45">
        <v>3443</v>
      </c>
      <c r="R17" s="46"/>
      <c r="S17" s="46">
        <v>335</v>
      </c>
      <c r="T17" s="46"/>
      <c r="U17" s="46"/>
    </row>
    <row r="18" spans="1:21" x14ac:dyDescent="0.2">
      <c r="B18" s="54" t="s">
        <v>289</v>
      </c>
      <c r="C18" s="55"/>
      <c r="D18" s="46">
        <v>11810</v>
      </c>
      <c r="E18" s="50">
        <v>3340</v>
      </c>
      <c r="F18" s="46">
        <v>1470</v>
      </c>
      <c r="G18" s="45">
        <v>13280</v>
      </c>
      <c r="H18" s="46"/>
      <c r="I18" s="47">
        <v>38.4</v>
      </c>
      <c r="J18" s="48">
        <v>15.6</v>
      </c>
      <c r="K18" s="47">
        <v>16</v>
      </c>
      <c r="L18" s="49">
        <v>54.4</v>
      </c>
      <c r="M18" s="46"/>
      <c r="N18" s="46">
        <v>2195</v>
      </c>
      <c r="O18" s="50">
        <v>562</v>
      </c>
      <c r="P18" s="46">
        <v>451</v>
      </c>
      <c r="Q18" s="45">
        <v>2646</v>
      </c>
      <c r="R18" s="46"/>
      <c r="S18" s="46">
        <v>236</v>
      </c>
      <c r="T18" s="46"/>
      <c r="U18" s="46"/>
    </row>
    <row r="19" spans="1:21" ht="26.45" customHeight="1" x14ac:dyDescent="0.2">
      <c r="A19" s="8" t="s">
        <v>290</v>
      </c>
      <c r="B19" s="8"/>
      <c r="C19" s="8"/>
      <c r="D19" s="46"/>
      <c r="E19" s="50"/>
      <c r="F19" s="46"/>
      <c r="G19" s="45"/>
      <c r="H19" s="46"/>
      <c r="I19" s="47"/>
      <c r="J19" s="48"/>
      <c r="K19" s="47"/>
      <c r="L19" s="49"/>
      <c r="M19" s="46"/>
      <c r="N19" s="46"/>
      <c r="O19" s="50"/>
      <c r="P19" s="46"/>
      <c r="Q19" s="45"/>
      <c r="R19" s="46"/>
    </row>
    <row r="20" spans="1:21" x14ac:dyDescent="0.2">
      <c r="B20" s="60" t="s">
        <v>291</v>
      </c>
      <c r="C20" s="55"/>
      <c r="D20" s="46">
        <v>3890</v>
      </c>
      <c r="E20" s="50">
        <v>930</v>
      </c>
      <c r="F20" s="46">
        <v>490</v>
      </c>
      <c r="G20" s="45">
        <v>4380</v>
      </c>
      <c r="H20" s="46"/>
      <c r="I20" s="47">
        <v>8.9</v>
      </c>
      <c r="J20" s="48">
        <v>4</v>
      </c>
      <c r="K20" s="47">
        <v>6</v>
      </c>
      <c r="L20" s="49">
        <v>14.9</v>
      </c>
      <c r="M20" s="46"/>
      <c r="N20" s="46">
        <v>638</v>
      </c>
      <c r="O20" s="50">
        <v>134</v>
      </c>
      <c r="P20" s="46">
        <v>217</v>
      </c>
      <c r="Q20" s="45">
        <v>855</v>
      </c>
      <c r="R20" s="46"/>
      <c r="S20" s="46">
        <v>123</v>
      </c>
      <c r="T20" s="46"/>
      <c r="U20" s="46"/>
    </row>
    <row r="21" spans="1:21" x14ac:dyDescent="0.2">
      <c r="B21" s="60" t="s">
        <v>238</v>
      </c>
      <c r="C21" s="55"/>
      <c r="D21" s="46">
        <v>4350</v>
      </c>
      <c r="E21" s="50">
        <v>970</v>
      </c>
      <c r="F21" s="46">
        <v>460</v>
      </c>
      <c r="G21" s="45">
        <v>4810</v>
      </c>
      <c r="H21" s="46"/>
      <c r="I21" s="47">
        <v>10</v>
      </c>
      <c r="J21" s="48">
        <v>4.0999999999999996</v>
      </c>
      <c r="K21" s="47">
        <v>3.6</v>
      </c>
      <c r="L21" s="49">
        <v>13.6</v>
      </c>
      <c r="M21" s="46"/>
      <c r="N21" s="46">
        <v>721</v>
      </c>
      <c r="O21" s="50">
        <v>140</v>
      </c>
      <c r="P21" s="46">
        <v>124</v>
      </c>
      <c r="Q21" s="45">
        <v>846</v>
      </c>
      <c r="R21" s="46"/>
      <c r="S21" s="46">
        <v>66</v>
      </c>
      <c r="T21" s="46"/>
      <c r="U21" s="46"/>
    </row>
    <row r="22" spans="1:21" x14ac:dyDescent="0.2">
      <c r="B22" s="60" t="s">
        <v>292</v>
      </c>
      <c r="C22" s="55"/>
      <c r="D22" s="46">
        <v>4980</v>
      </c>
      <c r="E22" s="50">
        <v>1080</v>
      </c>
      <c r="F22" s="46">
        <v>480</v>
      </c>
      <c r="G22" s="45">
        <v>5460</v>
      </c>
      <c r="H22" s="46"/>
      <c r="I22" s="47">
        <v>12.9</v>
      </c>
      <c r="J22" s="48">
        <v>4.5</v>
      </c>
      <c r="K22" s="47">
        <v>5.8</v>
      </c>
      <c r="L22" s="49">
        <v>18.8</v>
      </c>
      <c r="M22" s="46"/>
      <c r="N22" s="46">
        <v>897</v>
      </c>
      <c r="O22" s="50">
        <v>153</v>
      </c>
      <c r="P22" s="46">
        <v>180</v>
      </c>
      <c r="Q22" s="45">
        <v>1078</v>
      </c>
      <c r="R22" s="46"/>
      <c r="S22" s="46">
        <v>66</v>
      </c>
      <c r="T22" s="46"/>
      <c r="U22" s="46"/>
    </row>
    <row r="23" spans="1:21" x14ac:dyDescent="0.2">
      <c r="B23" s="60" t="s">
        <v>293</v>
      </c>
      <c r="C23" s="55"/>
      <c r="D23" s="46">
        <v>4860</v>
      </c>
      <c r="E23" s="50">
        <v>1090</v>
      </c>
      <c r="F23" s="46">
        <v>490</v>
      </c>
      <c r="G23" s="45">
        <v>5340</v>
      </c>
      <c r="H23" s="46"/>
      <c r="I23" s="47">
        <v>13.3</v>
      </c>
      <c r="J23" s="48">
        <v>4.9000000000000004</v>
      </c>
      <c r="K23" s="47">
        <v>8</v>
      </c>
      <c r="L23" s="49">
        <v>21.2</v>
      </c>
      <c r="M23" s="46"/>
      <c r="N23" s="46">
        <v>863</v>
      </c>
      <c r="O23" s="50">
        <v>170</v>
      </c>
      <c r="P23" s="46">
        <v>332</v>
      </c>
      <c r="Q23" s="45">
        <v>1195</v>
      </c>
      <c r="R23" s="46"/>
      <c r="S23" s="46">
        <v>98</v>
      </c>
      <c r="T23" s="46"/>
      <c r="U23" s="46"/>
    </row>
    <row r="24" spans="1:21" x14ac:dyDescent="0.2">
      <c r="B24" s="60" t="s">
        <v>294</v>
      </c>
      <c r="C24" s="55"/>
      <c r="D24" s="46">
        <v>5460</v>
      </c>
      <c r="E24" s="50">
        <v>1140</v>
      </c>
      <c r="F24" s="46">
        <v>530</v>
      </c>
      <c r="G24" s="45">
        <v>5990</v>
      </c>
      <c r="H24" s="46"/>
      <c r="I24" s="47">
        <v>15.2</v>
      </c>
      <c r="J24" s="48">
        <v>5.0999999999999996</v>
      </c>
      <c r="K24" s="47">
        <v>3.8</v>
      </c>
      <c r="L24" s="49">
        <v>18.899999999999999</v>
      </c>
      <c r="M24" s="46"/>
      <c r="N24" s="46">
        <v>991</v>
      </c>
      <c r="O24" s="50">
        <v>173</v>
      </c>
      <c r="P24" s="46">
        <v>191</v>
      </c>
      <c r="Q24" s="45">
        <v>1182</v>
      </c>
      <c r="R24" s="46"/>
      <c r="S24" s="46">
        <v>59</v>
      </c>
      <c r="T24" s="46"/>
      <c r="U24" s="46"/>
    </row>
    <row r="25" spans="1:21" x14ac:dyDescent="0.2">
      <c r="B25" s="60" t="s">
        <v>295</v>
      </c>
      <c r="C25" s="55"/>
      <c r="D25" s="46">
        <v>4540</v>
      </c>
      <c r="E25" s="50">
        <v>920</v>
      </c>
      <c r="F25" s="46">
        <v>470</v>
      </c>
      <c r="G25" s="45">
        <v>5010</v>
      </c>
      <c r="H25" s="46"/>
      <c r="I25" s="47">
        <v>13.3</v>
      </c>
      <c r="J25" s="48">
        <v>4.3</v>
      </c>
      <c r="K25" s="47">
        <v>5.9</v>
      </c>
      <c r="L25" s="49">
        <v>19.2</v>
      </c>
      <c r="M25" s="46"/>
      <c r="N25" s="46">
        <v>834</v>
      </c>
      <c r="O25" s="50">
        <v>148</v>
      </c>
      <c r="P25" s="46">
        <v>170</v>
      </c>
      <c r="Q25" s="45">
        <v>1003</v>
      </c>
      <c r="R25" s="46"/>
      <c r="S25" s="46">
        <v>231</v>
      </c>
      <c r="T25" s="46"/>
      <c r="U25" s="46"/>
    </row>
    <row r="26" spans="1:21" x14ac:dyDescent="0.2">
      <c r="B26" s="60" t="s">
        <v>296</v>
      </c>
      <c r="C26" s="55"/>
      <c r="D26" s="46">
        <v>5050</v>
      </c>
      <c r="E26" s="50">
        <v>1120</v>
      </c>
      <c r="F26" s="46">
        <v>600</v>
      </c>
      <c r="G26" s="45">
        <v>5650</v>
      </c>
      <c r="H26" s="46"/>
      <c r="I26" s="47">
        <v>14.5</v>
      </c>
      <c r="J26" s="48">
        <v>5.2</v>
      </c>
      <c r="K26" s="47">
        <v>6.6</v>
      </c>
      <c r="L26" s="49">
        <v>21.1</v>
      </c>
      <c r="M26" s="46"/>
      <c r="N26" s="46">
        <v>908</v>
      </c>
      <c r="O26" s="50">
        <v>176</v>
      </c>
      <c r="P26" s="46">
        <v>221</v>
      </c>
      <c r="Q26" s="45">
        <v>1129</v>
      </c>
      <c r="R26" s="46"/>
      <c r="S26" s="46">
        <v>112</v>
      </c>
      <c r="T26" s="46"/>
      <c r="U26" s="46"/>
    </row>
    <row r="27" spans="1:21" x14ac:dyDescent="0.2">
      <c r="B27" s="60" t="s">
        <v>297</v>
      </c>
      <c r="C27" s="55"/>
      <c r="D27" s="46">
        <v>5790</v>
      </c>
      <c r="E27" s="50">
        <v>1220</v>
      </c>
      <c r="F27" s="46">
        <v>550</v>
      </c>
      <c r="G27" s="45">
        <v>6340</v>
      </c>
      <c r="H27" s="46"/>
      <c r="I27" s="47">
        <v>16.600000000000001</v>
      </c>
      <c r="J27" s="48">
        <v>5.8</v>
      </c>
      <c r="K27" s="47">
        <v>5.6</v>
      </c>
      <c r="L27" s="49">
        <v>22.2</v>
      </c>
      <c r="M27" s="46"/>
      <c r="N27" s="46">
        <v>1051</v>
      </c>
      <c r="O27" s="50">
        <v>198</v>
      </c>
      <c r="P27" s="46">
        <v>177</v>
      </c>
      <c r="Q27" s="45">
        <v>1228</v>
      </c>
      <c r="R27" s="46"/>
      <c r="S27" s="46">
        <v>113</v>
      </c>
      <c r="T27" s="46"/>
      <c r="U27" s="46"/>
    </row>
    <row r="28" spans="1:21" x14ac:dyDescent="0.2">
      <c r="B28" s="60" t="s">
        <v>298</v>
      </c>
      <c r="C28" s="55"/>
      <c r="D28" s="46">
        <v>4930</v>
      </c>
      <c r="E28" s="50">
        <v>1010</v>
      </c>
      <c r="F28" s="46">
        <v>530</v>
      </c>
      <c r="G28" s="45">
        <v>5460</v>
      </c>
      <c r="H28" s="46"/>
      <c r="I28" s="47">
        <v>13.3</v>
      </c>
      <c r="J28" s="48">
        <v>4.7</v>
      </c>
      <c r="K28" s="47">
        <v>7.4</v>
      </c>
      <c r="L28" s="49">
        <v>20.8</v>
      </c>
      <c r="M28" s="46"/>
      <c r="N28" s="46">
        <v>889</v>
      </c>
      <c r="O28" s="50">
        <v>160</v>
      </c>
      <c r="P28" s="46">
        <v>260</v>
      </c>
      <c r="Q28" s="45">
        <v>1150</v>
      </c>
      <c r="R28" s="46"/>
      <c r="S28" s="46">
        <v>94</v>
      </c>
      <c r="T28" s="46"/>
      <c r="U28" s="46"/>
    </row>
    <row r="29" spans="1:21" x14ac:dyDescent="0.2">
      <c r="B29" s="60" t="s">
        <v>299</v>
      </c>
      <c r="C29" s="55"/>
      <c r="D29" s="46">
        <v>3590</v>
      </c>
      <c r="E29" s="50">
        <v>890</v>
      </c>
      <c r="F29" s="46">
        <v>440</v>
      </c>
      <c r="G29" s="45">
        <v>4030</v>
      </c>
      <c r="H29" s="46"/>
      <c r="I29" s="47">
        <v>10.3</v>
      </c>
      <c r="J29" s="48">
        <v>4</v>
      </c>
      <c r="K29" s="47">
        <v>6.9</v>
      </c>
      <c r="L29" s="49">
        <v>17.2</v>
      </c>
      <c r="M29" s="46"/>
      <c r="N29" s="46">
        <v>637</v>
      </c>
      <c r="O29" s="50">
        <v>137</v>
      </c>
      <c r="P29" s="46">
        <v>209</v>
      </c>
      <c r="Q29" s="45">
        <v>846</v>
      </c>
      <c r="R29" s="46"/>
      <c r="S29" s="46">
        <v>50</v>
      </c>
      <c r="T29" s="46"/>
      <c r="U29" s="46"/>
    </row>
    <row r="30" spans="1:21" x14ac:dyDescent="0.2">
      <c r="B30" s="60" t="s">
        <v>300</v>
      </c>
      <c r="C30" s="55"/>
      <c r="D30" s="46">
        <v>3860</v>
      </c>
      <c r="E30" s="50">
        <v>930</v>
      </c>
      <c r="F30" s="46">
        <v>460</v>
      </c>
      <c r="G30" s="45">
        <v>4320</v>
      </c>
      <c r="H30" s="46"/>
      <c r="I30" s="47">
        <v>9.9</v>
      </c>
      <c r="J30" s="48">
        <v>3.9</v>
      </c>
      <c r="K30" s="47">
        <v>5.4</v>
      </c>
      <c r="L30" s="49">
        <v>15.2</v>
      </c>
      <c r="M30" s="46"/>
      <c r="N30" s="46">
        <v>658</v>
      </c>
      <c r="O30" s="50">
        <v>135</v>
      </c>
      <c r="P30" s="46">
        <v>161</v>
      </c>
      <c r="Q30" s="45">
        <v>819</v>
      </c>
      <c r="R30" s="46"/>
      <c r="S30" s="46">
        <v>127</v>
      </c>
      <c r="T30" s="46"/>
      <c r="U30" s="46"/>
    </row>
    <row r="31" spans="1:21" x14ac:dyDescent="0.2">
      <c r="B31" s="60" t="s">
        <v>301</v>
      </c>
      <c r="C31" s="55"/>
      <c r="D31" s="46">
        <v>4410</v>
      </c>
      <c r="E31" s="50">
        <v>1090</v>
      </c>
      <c r="F31" s="46">
        <v>660</v>
      </c>
      <c r="G31" s="45">
        <v>5070</v>
      </c>
      <c r="H31" s="46"/>
      <c r="I31" s="47">
        <v>11.4</v>
      </c>
      <c r="J31" s="48">
        <v>4.7</v>
      </c>
      <c r="K31" s="47">
        <v>8.1</v>
      </c>
      <c r="L31" s="49">
        <v>19.5</v>
      </c>
      <c r="M31" s="46"/>
      <c r="N31" s="46">
        <v>754</v>
      </c>
      <c r="O31" s="50">
        <v>164</v>
      </c>
      <c r="P31" s="46">
        <v>391</v>
      </c>
      <c r="Q31" s="45">
        <v>1145</v>
      </c>
      <c r="R31" s="46"/>
      <c r="S31" s="46">
        <v>151</v>
      </c>
      <c r="T31" s="46"/>
      <c r="U31" s="46"/>
    </row>
    <row r="32" spans="1:21" ht="26.45" customHeight="1" x14ac:dyDescent="0.2">
      <c r="B32" s="60" t="s">
        <v>302</v>
      </c>
      <c r="C32" s="55"/>
      <c r="D32" s="46">
        <v>4020</v>
      </c>
      <c r="E32" s="50">
        <v>970</v>
      </c>
      <c r="F32" s="46">
        <v>530</v>
      </c>
      <c r="G32" s="45">
        <v>4550</v>
      </c>
      <c r="H32" s="46"/>
      <c r="I32" s="47">
        <v>10.5</v>
      </c>
      <c r="J32" s="48">
        <v>4.0999999999999996</v>
      </c>
      <c r="K32" s="47">
        <v>2.9</v>
      </c>
      <c r="L32" s="49">
        <v>13.3</v>
      </c>
      <c r="M32" s="46"/>
      <c r="N32" s="46">
        <v>748</v>
      </c>
      <c r="O32" s="50">
        <v>143</v>
      </c>
      <c r="P32" s="46">
        <v>132</v>
      </c>
      <c r="Q32" s="45">
        <v>881</v>
      </c>
      <c r="R32" s="46"/>
      <c r="S32" s="46">
        <v>63</v>
      </c>
      <c r="T32" s="46"/>
      <c r="U32" s="46"/>
    </row>
    <row r="33" spans="1:21" x14ac:dyDescent="0.2">
      <c r="B33" s="60" t="s">
        <v>250</v>
      </c>
      <c r="C33" s="55"/>
      <c r="D33" s="46">
        <v>4560</v>
      </c>
      <c r="E33" s="50">
        <v>1090</v>
      </c>
      <c r="F33" s="46">
        <v>530</v>
      </c>
      <c r="G33" s="45">
        <v>5090</v>
      </c>
      <c r="H33" s="46"/>
      <c r="I33" s="47">
        <v>12.2</v>
      </c>
      <c r="J33" s="48">
        <v>4.9000000000000004</v>
      </c>
      <c r="K33" s="47">
        <v>7.8</v>
      </c>
      <c r="L33" s="49">
        <v>19.899999999999999</v>
      </c>
      <c r="M33" s="46"/>
      <c r="N33" s="46">
        <v>794</v>
      </c>
      <c r="O33" s="50">
        <v>172</v>
      </c>
      <c r="P33" s="46">
        <v>127</v>
      </c>
      <c r="Q33" s="45">
        <v>921</v>
      </c>
      <c r="R33" s="46"/>
      <c r="S33" s="46">
        <v>269</v>
      </c>
      <c r="T33" s="46"/>
      <c r="U33" s="46"/>
    </row>
    <row r="34" spans="1:21" x14ac:dyDescent="0.2">
      <c r="B34" s="60" t="s">
        <v>303</v>
      </c>
      <c r="C34" s="55"/>
      <c r="D34" s="46">
        <v>4660</v>
      </c>
      <c r="E34" s="50">
        <v>1070</v>
      </c>
      <c r="F34" s="46">
        <v>460</v>
      </c>
      <c r="G34" s="45">
        <v>5120</v>
      </c>
      <c r="H34" s="46"/>
      <c r="I34" s="47">
        <v>13.1</v>
      </c>
      <c r="J34" s="48">
        <v>5</v>
      </c>
      <c r="K34" s="47">
        <v>3.5</v>
      </c>
      <c r="L34" s="49">
        <v>16.600000000000001</v>
      </c>
      <c r="M34" s="46"/>
      <c r="N34" s="46">
        <v>851</v>
      </c>
      <c r="O34" s="50">
        <v>176</v>
      </c>
      <c r="P34" s="46">
        <v>120</v>
      </c>
      <c r="Q34" s="45">
        <v>972</v>
      </c>
      <c r="R34" s="46"/>
      <c r="S34" s="46">
        <v>42</v>
      </c>
      <c r="T34" s="46"/>
      <c r="U34" s="57"/>
    </row>
    <row r="35" spans="1:21" x14ac:dyDescent="0.2">
      <c r="B35" s="60" t="s">
        <v>304</v>
      </c>
      <c r="C35" s="55"/>
      <c r="D35" s="46">
        <v>5010</v>
      </c>
      <c r="E35" s="50">
        <v>1210</v>
      </c>
      <c r="F35" s="46">
        <v>590</v>
      </c>
      <c r="G35" s="45">
        <v>5600</v>
      </c>
      <c r="H35" s="46"/>
      <c r="I35" s="47">
        <v>14.4</v>
      </c>
      <c r="J35" s="48">
        <v>5.6</v>
      </c>
      <c r="K35" s="47">
        <v>5</v>
      </c>
      <c r="L35" s="49">
        <v>19.399999999999999</v>
      </c>
      <c r="M35" s="46"/>
      <c r="N35" s="46">
        <v>917</v>
      </c>
      <c r="O35" s="50">
        <v>194</v>
      </c>
      <c r="P35" s="46">
        <v>194</v>
      </c>
      <c r="Q35" s="45">
        <v>1110</v>
      </c>
      <c r="R35" s="46"/>
      <c r="S35" s="46">
        <v>138</v>
      </c>
      <c r="T35" s="46"/>
      <c r="U35" s="46"/>
    </row>
    <row r="36" spans="1:21" x14ac:dyDescent="0.2">
      <c r="B36" s="60" t="s">
        <v>305</v>
      </c>
      <c r="C36" s="55"/>
      <c r="D36" s="46">
        <v>5260</v>
      </c>
      <c r="E36" s="50">
        <v>1210</v>
      </c>
      <c r="F36" s="46">
        <v>470</v>
      </c>
      <c r="G36" s="45">
        <v>5740</v>
      </c>
      <c r="H36" s="46"/>
      <c r="I36" s="47">
        <v>17.100000000000001</v>
      </c>
      <c r="J36" s="48">
        <v>6.2</v>
      </c>
      <c r="K36" s="47">
        <v>3.7</v>
      </c>
      <c r="L36" s="49">
        <v>20.8</v>
      </c>
      <c r="M36" s="46"/>
      <c r="N36" s="46">
        <v>988</v>
      </c>
      <c r="O36" s="50">
        <v>211</v>
      </c>
      <c r="P36" s="46">
        <v>178</v>
      </c>
      <c r="Q36" s="45">
        <v>1166</v>
      </c>
      <c r="R36" s="46"/>
      <c r="S36" s="46">
        <v>77</v>
      </c>
      <c r="T36" s="46"/>
      <c r="U36" s="46"/>
    </row>
    <row r="37" spans="1:21" x14ac:dyDescent="0.2">
      <c r="B37" s="60" t="s">
        <v>306</v>
      </c>
      <c r="C37" s="55"/>
      <c r="D37" s="46">
        <v>4640</v>
      </c>
      <c r="E37" s="50">
        <v>1120</v>
      </c>
      <c r="F37" s="46">
        <v>500</v>
      </c>
      <c r="G37" s="45">
        <v>5140</v>
      </c>
      <c r="H37" s="46"/>
      <c r="I37" s="47">
        <v>13.5</v>
      </c>
      <c r="J37" s="48">
        <v>5.3</v>
      </c>
      <c r="K37" s="47">
        <v>8.3000000000000007</v>
      </c>
      <c r="L37" s="49">
        <v>21.9</v>
      </c>
      <c r="M37" s="46"/>
      <c r="N37" s="46">
        <v>833</v>
      </c>
      <c r="O37" s="50">
        <v>183</v>
      </c>
      <c r="P37" s="46">
        <v>263</v>
      </c>
      <c r="Q37" s="45">
        <v>1096</v>
      </c>
      <c r="R37" s="46"/>
      <c r="S37" s="46">
        <v>104</v>
      </c>
      <c r="T37" s="46"/>
      <c r="U37" s="46"/>
    </row>
    <row r="38" spans="1:21" x14ac:dyDescent="0.2">
      <c r="B38" s="60" t="s">
        <v>307</v>
      </c>
      <c r="C38" s="55"/>
      <c r="D38" s="46">
        <v>5060</v>
      </c>
      <c r="E38" s="50">
        <v>1260</v>
      </c>
      <c r="F38" s="46">
        <v>530</v>
      </c>
      <c r="G38" s="45">
        <v>5590</v>
      </c>
      <c r="H38" s="46"/>
      <c r="I38" s="47">
        <v>15.8</v>
      </c>
      <c r="J38" s="48">
        <v>6.1</v>
      </c>
      <c r="K38" s="47">
        <v>4.4000000000000004</v>
      </c>
      <c r="L38" s="49">
        <v>20.2</v>
      </c>
      <c r="M38" s="46"/>
      <c r="N38" s="46">
        <v>928</v>
      </c>
      <c r="O38" s="50">
        <v>212</v>
      </c>
      <c r="P38" s="46">
        <v>158</v>
      </c>
      <c r="Q38" s="45">
        <v>1086</v>
      </c>
      <c r="R38" s="46"/>
      <c r="S38" s="46">
        <v>126</v>
      </c>
      <c r="T38" s="46"/>
      <c r="U38" s="46"/>
    </row>
    <row r="39" spans="1:21" x14ac:dyDescent="0.2">
      <c r="B39" s="60" t="s">
        <v>308</v>
      </c>
      <c r="C39" s="55"/>
      <c r="D39" s="46">
        <v>5220</v>
      </c>
      <c r="E39" s="50">
        <v>1190</v>
      </c>
      <c r="F39" s="46">
        <v>460</v>
      </c>
      <c r="G39" s="45">
        <v>5680</v>
      </c>
      <c r="H39" s="46"/>
      <c r="I39" s="47">
        <v>16.8</v>
      </c>
      <c r="J39" s="48">
        <v>5.9</v>
      </c>
      <c r="K39" s="47">
        <v>6.4</v>
      </c>
      <c r="L39" s="49">
        <v>23.2</v>
      </c>
      <c r="M39" s="46"/>
      <c r="N39" s="46">
        <v>984</v>
      </c>
      <c r="O39" s="50">
        <v>205</v>
      </c>
      <c r="P39" s="46">
        <v>234</v>
      </c>
      <c r="Q39" s="45">
        <v>1218</v>
      </c>
      <c r="R39" s="46"/>
      <c r="S39" s="46">
        <v>66</v>
      </c>
      <c r="T39" s="46"/>
      <c r="U39" s="46"/>
    </row>
    <row r="40" spans="1:21" x14ac:dyDescent="0.2">
      <c r="B40" s="60" t="s">
        <v>309</v>
      </c>
      <c r="C40" s="55"/>
      <c r="D40" s="46">
        <v>4890</v>
      </c>
      <c r="E40" s="50">
        <v>1230</v>
      </c>
      <c r="F40" s="46">
        <v>520</v>
      </c>
      <c r="G40" s="45">
        <v>5410</v>
      </c>
      <c r="H40" s="46"/>
      <c r="I40" s="47">
        <v>15</v>
      </c>
      <c r="J40" s="48">
        <v>5.9</v>
      </c>
      <c r="K40" s="47">
        <v>9.1999999999999993</v>
      </c>
      <c r="L40" s="49">
        <v>24.2</v>
      </c>
      <c r="M40" s="46"/>
      <c r="N40" s="46">
        <v>903</v>
      </c>
      <c r="O40" s="50">
        <v>206</v>
      </c>
      <c r="P40" s="46">
        <v>236</v>
      </c>
      <c r="Q40" s="45">
        <v>1139</v>
      </c>
      <c r="R40" s="46"/>
      <c r="S40" s="46">
        <v>143</v>
      </c>
      <c r="T40" s="46"/>
      <c r="U40" s="46"/>
    </row>
    <row r="41" spans="1:21" x14ac:dyDescent="0.2">
      <c r="B41" s="60" t="s">
        <v>310</v>
      </c>
      <c r="C41" s="55"/>
      <c r="D41" s="46">
        <v>3840</v>
      </c>
      <c r="E41" s="50">
        <v>1140</v>
      </c>
      <c r="F41" s="46">
        <v>520</v>
      </c>
      <c r="G41" s="45">
        <v>4360</v>
      </c>
      <c r="H41" s="46"/>
      <c r="I41" s="47">
        <v>12.8</v>
      </c>
      <c r="J41" s="48">
        <v>5.4</v>
      </c>
      <c r="K41" s="47">
        <v>7.5</v>
      </c>
      <c r="L41" s="49">
        <v>20.3</v>
      </c>
      <c r="M41" s="46"/>
      <c r="N41" s="46">
        <v>686</v>
      </c>
      <c r="O41" s="50">
        <v>188</v>
      </c>
      <c r="P41" s="46">
        <v>185</v>
      </c>
      <c r="Q41" s="45">
        <v>871</v>
      </c>
      <c r="R41" s="46"/>
      <c r="S41" s="46">
        <v>100</v>
      </c>
      <c r="T41" s="46"/>
      <c r="U41" s="46"/>
    </row>
    <row r="42" spans="1:21" x14ac:dyDescent="0.2">
      <c r="B42" s="60" t="s">
        <v>311</v>
      </c>
      <c r="C42" s="55"/>
      <c r="D42" s="46">
        <v>3930</v>
      </c>
      <c r="E42" s="50">
        <v>1120</v>
      </c>
      <c r="F42" s="46">
        <v>420</v>
      </c>
      <c r="G42" s="45">
        <v>4350</v>
      </c>
      <c r="H42" s="46"/>
      <c r="I42" s="47">
        <v>12.7</v>
      </c>
      <c r="J42" s="48">
        <v>5.3</v>
      </c>
      <c r="K42" s="47">
        <v>3.9</v>
      </c>
      <c r="L42" s="49">
        <v>16.600000000000001</v>
      </c>
      <c r="M42" s="46"/>
      <c r="N42" s="46">
        <v>732</v>
      </c>
      <c r="O42" s="50">
        <v>187</v>
      </c>
      <c r="P42" s="46">
        <v>127</v>
      </c>
      <c r="Q42" s="45">
        <v>859</v>
      </c>
      <c r="R42" s="46"/>
      <c r="S42" s="46">
        <v>77</v>
      </c>
      <c r="T42" s="46"/>
      <c r="U42" s="46"/>
    </row>
    <row r="43" spans="1:21" x14ac:dyDescent="0.2">
      <c r="B43" s="60" t="s">
        <v>312</v>
      </c>
      <c r="C43" s="55"/>
      <c r="D43" s="46">
        <v>4050</v>
      </c>
      <c r="E43" s="50">
        <v>1080</v>
      </c>
      <c r="F43" s="46">
        <v>530</v>
      </c>
      <c r="G43" s="45">
        <v>4570</v>
      </c>
      <c r="H43" s="46"/>
      <c r="I43" s="47">
        <v>12.9</v>
      </c>
      <c r="J43" s="48">
        <v>5</v>
      </c>
      <c r="K43" s="47">
        <v>4.5</v>
      </c>
      <c r="L43" s="49">
        <v>17.399999999999999</v>
      </c>
      <c r="M43" s="46"/>
      <c r="N43" s="46">
        <v>777</v>
      </c>
      <c r="O43" s="50">
        <v>186</v>
      </c>
      <c r="P43" s="46">
        <v>139</v>
      </c>
      <c r="Q43" s="45">
        <v>917</v>
      </c>
      <c r="R43" s="46"/>
      <c r="S43" s="46">
        <v>58</v>
      </c>
      <c r="T43" s="46"/>
      <c r="U43" s="46"/>
    </row>
    <row r="44" spans="1:21" x14ac:dyDescent="0.2">
      <c r="B44" s="60"/>
      <c r="C44" s="55"/>
      <c r="D44" s="46"/>
      <c r="E44" s="50"/>
      <c r="F44" s="46"/>
      <c r="G44" s="45"/>
      <c r="H44" s="46"/>
      <c r="I44" s="47"/>
      <c r="J44" s="48"/>
      <c r="K44" s="47"/>
      <c r="L44" s="49"/>
      <c r="M44" s="46"/>
      <c r="N44" s="46"/>
      <c r="O44" s="50"/>
      <c r="P44" s="46"/>
      <c r="Q44" s="45"/>
      <c r="R44" s="46"/>
      <c r="S44" s="46"/>
      <c r="T44" s="46"/>
      <c r="U44" s="46"/>
    </row>
    <row r="45" spans="1:21" x14ac:dyDescent="0.2">
      <c r="A45" s="60" t="s">
        <v>313</v>
      </c>
      <c r="C45" s="55"/>
      <c r="D45" s="46"/>
      <c r="E45" s="50"/>
      <c r="F45" s="46"/>
      <c r="G45" s="45"/>
      <c r="H45" s="46"/>
      <c r="I45" s="47"/>
      <c r="J45" s="48"/>
      <c r="K45" s="47"/>
      <c r="L45" s="49"/>
      <c r="M45" s="46"/>
      <c r="N45" s="46"/>
      <c r="O45" s="50"/>
      <c r="P45" s="46"/>
      <c r="Q45" s="45"/>
      <c r="R45" s="46"/>
      <c r="S45" s="46"/>
      <c r="T45" s="46"/>
      <c r="U45" s="46"/>
    </row>
    <row r="46" spans="1:21" x14ac:dyDescent="0.2">
      <c r="A46" s="60"/>
      <c r="B46" s="2" t="s">
        <v>122</v>
      </c>
      <c r="C46" s="55"/>
      <c r="D46" s="46" t="s">
        <v>262</v>
      </c>
      <c r="E46" s="46" t="s">
        <v>262</v>
      </c>
      <c r="F46" s="46" t="s">
        <v>262</v>
      </c>
      <c r="G46" s="45" t="s">
        <v>262</v>
      </c>
      <c r="H46" s="46" t="s">
        <v>262</v>
      </c>
      <c r="I46" s="46" t="s">
        <v>262</v>
      </c>
      <c r="J46" s="46" t="s">
        <v>262</v>
      </c>
      <c r="K46" s="46" t="s">
        <v>262</v>
      </c>
      <c r="L46" s="61">
        <v>0</v>
      </c>
      <c r="M46" s="46"/>
      <c r="N46" s="46" t="s">
        <v>262</v>
      </c>
      <c r="O46" s="46" t="s">
        <v>262</v>
      </c>
      <c r="P46" s="46" t="s">
        <v>262</v>
      </c>
      <c r="Q46" s="45" t="s">
        <v>262</v>
      </c>
      <c r="R46" s="46"/>
      <c r="S46" s="46" t="s">
        <v>262</v>
      </c>
      <c r="T46" s="46"/>
      <c r="U46" s="46"/>
    </row>
    <row r="47" spans="1:21" x14ac:dyDescent="0.2">
      <c r="B47" s="60" t="s">
        <v>123</v>
      </c>
      <c r="C47" s="55"/>
      <c r="D47" s="46" t="s">
        <v>262</v>
      </c>
      <c r="E47" s="46" t="s">
        <v>262</v>
      </c>
      <c r="F47" s="46" t="s">
        <v>262</v>
      </c>
      <c r="G47" s="45" t="s">
        <v>262</v>
      </c>
      <c r="H47" s="46" t="s">
        <v>262</v>
      </c>
      <c r="I47" s="46" t="s">
        <v>262</v>
      </c>
      <c r="J47" s="46" t="s">
        <v>262</v>
      </c>
      <c r="K47" s="46" t="s">
        <v>262</v>
      </c>
      <c r="L47" s="61">
        <v>31</v>
      </c>
      <c r="M47" s="46"/>
      <c r="N47" s="46" t="s">
        <v>262</v>
      </c>
      <c r="O47" s="46" t="s">
        <v>262</v>
      </c>
      <c r="P47" s="46" t="s">
        <v>262</v>
      </c>
      <c r="Q47" s="45" t="s">
        <v>262</v>
      </c>
      <c r="R47" s="46"/>
      <c r="S47" s="46" t="s">
        <v>262</v>
      </c>
      <c r="T47" s="46"/>
      <c r="U47" s="46"/>
    </row>
    <row r="48" spans="1:21" ht="1.9" customHeight="1" x14ac:dyDescent="0.2">
      <c r="A48" s="62"/>
      <c r="B48" s="62"/>
      <c r="C48" s="62"/>
      <c r="D48" s="63"/>
      <c r="E48" s="63"/>
      <c r="F48" s="63"/>
      <c r="G48" s="64"/>
      <c r="H48" s="63"/>
      <c r="I48" s="65"/>
      <c r="J48" s="66"/>
      <c r="K48" s="65"/>
      <c r="L48" s="64"/>
      <c r="M48" s="63"/>
      <c r="N48" s="63"/>
      <c r="O48" s="63"/>
      <c r="P48" s="63"/>
      <c r="Q48" s="64"/>
      <c r="R48" s="63"/>
      <c r="S48" s="63"/>
      <c r="T48" s="63"/>
      <c r="U48" s="46"/>
    </row>
    <row r="49" spans="1:21" x14ac:dyDescent="0.2">
      <c r="A49" s="67"/>
      <c r="B49" s="67"/>
      <c r="C49" s="67"/>
      <c r="D49" s="46"/>
      <c r="E49" s="46"/>
      <c r="F49" s="46"/>
      <c r="G49" s="46"/>
      <c r="H49" s="46"/>
      <c r="I49" s="47"/>
      <c r="K49" s="47"/>
      <c r="L49" s="47"/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4.25" x14ac:dyDescent="0.2">
      <c r="A50" s="68">
        <v>1</v>
      </c>
      <c r="B50" s="2" t="s">
        <v>315</v>
      </c>
    </row>
    <row r="51" spans="1:21" ht="14.25" x14ac:dyDescent="0.2">
      <c r="A51" s="68">
        <v>2</v>
      </c>
      <c r="B51" s="2" t="s">
        <v>316</v>
      </c>
      <c r="I51" s="47"/>
    </row>
    <row r="52" spans="1:21" ht="39.4" customHeight="1" x14ac:dyDescent="0.2">
      <c r="A52" s="69">
        <v>3</v>
      </c>
      <c r="B52" s="230" t="s">
        <v>317</v>
      </c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70"/>
      <c r="U52" s="70"/>
    </row>
    <row r="53" spans="1:21" ht="14.25" x14ac:dyDescent="0.2">
      <c r="A53" s="68">
        <v>4</v>
      </c>
      <c r="B53" s="2" t="s">
        <v>318</v>
      </c>
    </row>
    <row r="54" spans="1:21" ht="14.25" x14ac:dyDescent="0.2">
      <c r="A54" s="68">
        <v>5</v>
      </c>
      <c r="B54" s="2" t="s">
        <v>319</v>
      </c>
    </row>
    <row r="55" spans="1:21" ht="14.25" x14ac:dyDescent="0.2">
      <c r="A55" s="68">
        <v>6</v>
      </c>
      <c r="B55" s="2" t="s">
        <v>320</v>
      </c>
    </row>
    <row r="56" spans="1:21" x14ac:dyDescent="0.2">
      <c r="A56" s="7" t="s">
        <v>124</v>
      </c>
      <c r="B56" s="2" t="s">
        <v>321</v>
      </c>
    </row>
    <row r="57" spans="1:21" x14ac:dyDescent="0.2">
      <c r="A57" s="7" t="s">
        <v>129</v>
      </c>
      <c r="B57" s="2" t="s">
        <v>322</v>
      </c>
    </row>
    <row r="58" spans="1:21" x14ac:dyDescent="0.2">
      <c r="A58" s="2" t="s">
        <v>262</v>
      </c>
      <c r="B58" s="2" t="s">
        <v>323</v>
      </c>
    </row>
    <row r="59" spans="1:21" x14ac:dyDescent="0.2">
      <c r="B59" s="14"/>
    </row>
    <row r="60" spans="1:21" x14ac:dyDescent="0.2">
      <c r="B60" s="4"/>
    </row>
  </sheetData>
  <mergeCells count="17">
    <mergeCell ref="A1:B1"/>
    <mergeCell ref="A2:S2"/>
    <mergeCell ref="A4:B6"/>
    <mergeCell ref="D4:G4"/>
    <mergeCell ref="I4:L4"/>
    <mergeCell ref="N4:S4"/>
    <mergeCell ref="Q5:Q6"/>
    <mergeCell ref="S5:S6"/>
    <mergeCell ref="B52:S52"/>
    <mergeCell ref="D5:D6"/>
    <mergeCell ref="F5:F6"/>
    <mergeCell ref="G5:G6"/>
    <mergeCell ref="I5:I6"/>
    <mergeCell ref="K5:K6"/>
    <mergeCell ref="L5:L6"/>
    <mergeCell ref="N5:N6"/>
    <mergeCell ref="P5:P6"/>
  </mergeCells>
  <hyperlinks>
    <hyperlink ref="A1:B1" location="ContentsHead" display="ContentsHead" xr:uid="{9DA20A26-92B3-4C07-A82A-19C8BA51D385}"/>
  </hyperlinks>
  <pageMargins left="0.7" right="0.7" top="0.75" bottom="0.75" header="0.3" footer="0.3"/>
  <pageSetup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15348-1727-4936-A3E2-BA66CCA6F59A}">
  <sheetPr codeName="Sheet5">
    <pageSetUpPr fitToPage="1"/>
  </sheetPr>
  <dimension ref="A1:AJ48"/>
  <sheetViews>
    <sheetView zoomScaleNormal="100" workbookViewId="0">
      <pane xSplit="2" ySplit="5" topLeftCell="C6" activePane="bottomRight" state="frozen"/>
      <selection pane="topRight" activeCell="E1" sqref="E1"/>
      <selection pane="bottomLeft" activeCell="A10" sqref="A10"/>
      <selection pane="bottomRight" sqref="A1:B1"/>
    </sheetView>
  </sheetViews>
  <sheetFormatPr defaultColWidth="0" defaultRowHeight="12.75" x14ac:dyDescent="0.2"/>
  <cols>
    <col min="1" max="1" width="2.7109375" style="2" customWidth="1"/>
    <col min="2" max="2" width="24" style="2" customWidth="1"/>
    <col min="3" max="3" width="12.5703125" style="2" customWidth="1"/>
    <col min="4" max="4" width="18.28515625" style="2" customWidth="1"/>
    <col min="5" max="5" width="12.42578125" style="2" customWidth="1"/>
    <col min="6" max="6" width="14.28515625" style="2" customWidth="1"/>
    <col min="7" max="7" width="11.28515625" style="2" bestFit="1" customWidth="1"/>
    <col min="8" max="9" width="14.7109375" style="2" customWidth="1"/>
    <col min="10" max="36" width="0" style="2" hidden="1" customWidth="1"/>
    <col min="37" max="16384" width="14.7109375" style="2" hidden="1"/>
  </cols>
  <sheetData>
    <row r="1" spans="1:7" ht="15" x14ac:dyDescent="0.2">
      <c r="A1" s="233" t="s">
        <v>132</v>
      </c>
      <c r="B1" s="233"/>
    </row>
    <row r="2" spans="1:7" x14ac:dyDescent="0.2">
      <c r="A2" s="234" t="s">
        <v>327</v>
      </c>
      <c r="B2" s="234"/>
      <c r="C2" s="234"/>
      <c r="D2" s="234"/>
      <c r="E2" s="234"/>
      <c r="F2" s="234"/>
      <c r="G2" s="234"/>
    </row>
    <row r="4" spans="1:7" ht="30" x14ac:dyDescent="0.35">
      <c r="A4" s="235" t="s">
        <v>264</v>
      </c>
      <c r="B4" s="235"/>
      <c r="C4" s="235" t="s">
        <v>173</v>
      </c>
      <c r="D4" s="235"/>
      <c r="E4" s="38" t="s">
        <v>174</v>
      </c>
      <c r="F4" s="38" t="s">
        <v>175</v>
      </c>
      <c r="G4" s="74" t="s">
        <v>328</v>
      </c>
    </row>
    <row r="5" spans="1:7" ht="30" x14ac:dyDescent="0.35">
      <c r="A5" s="231"/>
      <c r="B5" s="231"/>
      <c r="C5" s="41" t="s">
        <v>329</v>
      </c>
      <c r="D5" s="41" t="s">
        <v>330</v>
      </c>
      <c r="E5" s="41" t="s">
        <v>329</v>
      </c>
      <c r="F5" s="41" t="s">
        <v>329</v>
      </c>
      <c r="G5" s="75" t="s">
        <v>329</v>
      </c>
    </row>
    <row r="6" spans="1:7" x14ac:dyDescent="0.2">
      <c r="A6" s="8" t="s">
        <v>279</v>
      </c>
      <c r="B6" s="8"/>
      <c r="C6" s="46"/>
      <c r="D6" s="46"/>
      <c r="E6" s="46"/>
      <c r="F6" s="46"/>
      <c r="G6" s="45"/>
    </row>
    <row r="7" spans="1:7" x14ac:dyDescent="0.2">
      <c r="B7" s="54" t="s">
        <v>122</v>
      </c>
      <c r="C7" s="46">
        <v>56530</v>
      </c>
      <c r="D7" s="46">
        <v>11650</v>
      </c>
      <c r="E7" s="46">
        <v>2630</v>
      </c>
      <c r="F7" s="46">
        <v>2690</v>
      </c>
      <c r="G7" s="45">
        <v>61850</v>
      </c>
    </row>
    <row r="8" spans="1:7" x14ac:dyDescent="0.2">
      <c r="B8" s="54" t="s">
        <v>280</v>
      </c>
      <c r="C8" s="46">
        <v>55800</v>
      </c>
      <c r="D8" s="46">
        <v>11661</v>
      </c>
      <c r="E8" s="46">
        <v>2880</v>
      </c>
      <c r="F8" s="46">
        <v>2510</v>
      </c>
      <c r="G8" s="45">
        <v>61190</v>
      </c>
    </row>
    <row r="9" spans="1:7" ht="25.9" customHeight="1" x14ac:dyDescent="0.2">
      <c r="A9" s="8" t="s">
        <v>281</v>
      </c>
      <c r="B9" s="8"/>
      <c r="C9" s="46"/>
      <c r="D9" s="46"/>
      <c r="E9" s="46"/>
      <c r="F9" s="46"/>
      <c r="G9" s="45"/>
    </row>
    <row r="10" spans="1:7" s="8" customFormat="1" x14ac:dyDescent="0.2">
      <c r="A10" s="2"/>
      <c r="B10" s="54" t="s">
        <v>282</v>
      </c>
      <c r="C10" s="46">
        <v>13300</v>
      </c>
      <c r="D10" s="46">
        <v>2605</v>
      </c>
      <c r="E10" s="46">
        <v>650</v>
      </c>
      <c r="F10" s="46">
        <v>690</v>
      </c>
      <c r="G10" s="45">
        <v>14650</v>
      </c>
    </row>
    <row r="11" spans="1:7" x14ac:dyDescent="0.2">
      <c r="B11" s="54" t="s">
        <v>283</v>
      </c>
      <c r="C11" s="46">
        <v>15030</v>
      </c>
      <c r="D11" s="46">
        <v>3161</v>
      </c>
      <c r="E11" s="46">
        <v>610</v>
      </c>
      <c r="F11" s="46">
        <v>700</v>
      </c>
      <c r="G11" s="45">
        <v>16340</v>
      </c>
    </row>
    <row r="12" spans="1:7" x14ac:dyDescent="0.2">
      <c r="B12" s="54" t="s">
        <v>284</v>
      </c>
      <c r="C12" s="46">
        <v>16020</v>
      </c>
      <c r="D12" s="46">
        <v>3272</v>
      </c>
      <c r="E12" s="46">
        <v>710</v>
      </c>
      <c r="F12" s="46">
        <v>710</v>
      </c>
      <c r="G12" s="45">
        <v>17450</v>
      </c>
    </row>
    <row r="13" spans="1:7" ht="13.15" customHeight="1" x14ac:dyDescent="0.2">
      <c r="B13" s="54" t="s">
        <v>285</v>
      </c>
      <c r="C13" s="46">
        <v>12170</v>
      </c>
      <c r="D13" s="46">
        <v>2613</v>
      </c>
      <c r="E13" s="46">
        <v>660</v>
      </c>
      <c r="F13" s="46">
        <v>590</v>
      </c>
      <c r="G13" s="45">
        <v>13420</v>
      </c>
    </row>
    <row r="14" spans="1:7" ht="26.45" customHeight="1" x14ac:dyDescent="0.2">
      <c r="B14" s="54" t="s">
        <v>286</v>
      </c>
      <c r="C14" s="46">
        <v>13480</v>
      </c>
      <c r="D14" s="46">
        <v>2609</v>
      </c>
      <c r="E14" s="46">
        <v>680</v>
      </c>
      <c r="F14" s="46">
        <v>600</v>
      </c>
      <c r="G14" s="45">
        <v>14750</v>
      </c>
    </row>
    <row r="15" spans="1:7" x14ac:dyDescent="0.2">
      <c r="B15" s="54" t="s">
        <v>287</v>
      </c>
      <c r="C15" s="46">
        <v>15050</v>
      </c>
      <c r="D15" s="46">
        <v>3227</v>
      </c>
      <c r="E15" s="46">
        <v>790</v>
      </c>
      <c r="F15" s="46">
        <v>630</v>
      </c>
      <c r="G15" s="45">
        <v>16470</v>
      </c>
    </row>
    <row r="16" spans="1:7" x14ac:dyDescent="0.2">
      <c r="B16" s="54" t="s">
        <v>288</v>
      </c>
      <c r="C16" s="46">
        <v>15350</v>
      </c>
      <c r="D16" s="46">
        <v>3308</v>
      </c>
      <c r="E16" s="46">
        <v>670</v>
      </c>
      <c r="F16" s="46">
        <v>660</v>
      </c>
      <c r="G16" s="45">
        <v>16680</v>
      </c>
    </row>
    <row r="17" spans="1:7" x14ac:dyDescent="0.2">
      <c r="B17" s="54" t="s">
        <v>289</v>
      </c>
      <c r="C17" s="46">
        <v>11920</v>
      </c>
      <c r="D17" s="46">
        <v>2517</v>
      </c>
      <c r="E17" s="46">
        <v>740</v>
      </c>
      <c r="F17" s="46">
        <v>620</v>
      </c>
      <c r="G17" s="45">
        <v>13280</v>
      </c>
    </row>
    <row r="18" spans="1:7" ht="26.45" customHeight="1" x14ac:dyDescent="0.2">
      <c r="A18" s="8" t="s">
        <v>290</v>
      </c>
      <c r="B18" s="8"/>
      <c r="C18" s="46"/>
      <c r="D18" s="46"/>
      <c r="E18" s="46"/>
      <c r="F18" s="46"/>
      <c r="G18" s="45"/>
    </row>
    <row r="19" spans="1:7" ht="13.15" customHeight="1" x14ac:dyDescent="0.2">
      <c r="B19" s="60" t="s">
        <v>291</v>
      </c>
      <c r="C19" s="46">
        <v>3960</v>
      </c>
      <c r="D19" s="46">
        <v>783</v>
      </c>
      <c r="E19" s="46">
        <v>220</v>
      </c>
      <c r="F19" s="46">
        <v>210</v>
      </c>
      <c r="G19" s="45">
        <v>4380</v>
      </c>
    </row>
    <row r="20" spans="1:7" ht="13.15" customHeight="1" x14ac:dyDescent="0.2">
      <c r="B20" s="60" t="s">
        <v>238</v>
      </c>
      <c r="C20" s="46">
        <v>4380</v>
      </c>
      <c r="D20" s="46">
        <v>803</v>
      </c>
      <c r="E20" s="46">
        <v>200</v>
      </c>
      <c r="F20" s="46">
        <v>230</v>
      </c>
      <c r="G20" s="45">
        <v>4810</v>
      </c>
    </row>
    <row r="21" spans="1:7" ht="13.15" customHeight="1" x14ac:dyDescent="0.2">
      <c r="B21" s="60" t="s">
        <v>292</v>
      </c>
      <c r="C21" s="46">
        <v>4970</v>
      </c>
      <c r="D21" s="46">
        <v>1018</v>
      </c>
      <c r="E21" s="46">
        <v>240</v>
      </c>
      <c r="F21" s="46">
        <v>260</v>
      </c>
      <c r="G21" s="45">
        <v>5460</v>
      </c>
    </row>
    <row r="22" spans="1:7" ht="13.15" customHeight="1" x14ac:dyDescent="0.2">
      <c r="B22" s="60" t="s">
        <v>293</v>
      </c>
      <c r="C22" s="46">
        <v>4920</v>
      </c>
      <c r="D22" s="46">
        <v>1122</v>
      </c>
      <c r="E22" s="46">
        <v>190</v>
      </c>
      <c r="F22" s="46">
        <v>240</v>
      </c>
      <c r="G22" s="45">
        <v>5340</v>
      </c>
    </row>
    <row r="23" spans="1:7" s="8" customFormat="1" ht="13.15" customHeight="1" x14ac:dyDescent="0.2">
      <c r="A23" s="2"/>
      <c r="B23" s="60" t="s">
        <v>294</v>
      </c>
      <c r="C23" s="46">
        <v>5510</v>
      </c>
      <c r="D23" s="46">
        <v>1124</v>
      </c>
      <c r="E23" s="46">
        <v>210</v>
      </c>
      <c r="F23" s="46">
        <v>270</v>
      </c>
      <c r="G23" s="45">
        <v>5990</v>
      </c>
    </row>
    <row r="24" spans="1:7" ht="13.15" customHeight="1" x14ac:dyDescent="0.2">
      <c r="B24" s="60" t="s">
        <v>295</v>
      </c>
      <c r="C24" s="46">
        <v>4600</v>
      </c>
      <c r="D24" s="46">
        <v>916</v>
      </c>
      <c r="E24" s="46">
        <v>220</v>
      </c>
      <c r="F24" s="46">
        <v>190</v>
      </c>
      <c r="G24" s="45">
        <v>5010</v>
      </c>
    </row>
    <row r="25" spans="1:7" ht="13.15" customHeight="1" x14ac:dyDescent="0.2">
      <c r="B25" s="60" t="s">
        <v>296</v>
      </c>
      <c r="C25" s="46">
        <v>5180</v>
      </c>
      <c r="D25" s="46">
        <v>1073</v>
      </c>
      <c r="E25" s="46">
        <v>240</v>
      </c>
      <c r="F25" s="46">
        <v>230</v>
      </c>
      <c r="G25" s="45">
        <v>5650</v>
      </c>
    </row>
    <row r="26" spans="1:7" ht="13.15" customHeight="1" x14ac:dyDescent="0.2">
      <c r="B26" s="60" t="s">
        <v>297</v>
      </c>
      <c r="C26" s="46">
        <v>5840</v>
      </c>
      <c r="D26" s="46">
        <v>1166</v>
      </c>
      <c r="E26" s="46">
        <v>240</v>
      </c>
      <c r="F26" s="46">
        <v>250</v>
      </c>
      <c r="G26" s="45">
        <v>6340</v>
      </c>
    </row>
    <row r="27" spans="1:7" ht="13.15" customHeight="1" x14ac:dyDescent="0.2">
      <c r="B27" s="60" t="s">
        <v>298</v>
      </c>
      <c r="C27" s="46">
        <v>5000</v>
      </c>
      <c r="D27" s="46">
        <v>1033</v>
      </c>
      <c r="E27" s="46">
        <v>230</v>
      </c>
      <c r="F27" s="46">
        <v>230</v>
      </c>
      <c r="G27" s="45">
        <v>5460</v>
      </c>
    </row>
    <row r="28" spans="1:7" ht="13.15" customHeight="1" x14ac:dyDescent="0.2">
      <c r="B28" s="60" t="s">
        <v>299</v>
      </c>
      <c r="C28" s="46">
        <v>3660</v>
      </c>
      <c r="D28" s="46">
        <v>762</v>
      </c>
      <c r="E28" s="46">
        <v>180</v>
      </c>
      <c r="F28" s="46">
        <v>190</v>
      </c>
      <c r="G28" s="45">
        <v>4030</v>
      </c>
    </row>
    <row r="29" spans="1:7" ht="13.15" customHeight="1" x14ac:dyDescent="0.2">
      <c r="B29" s="60" t="s">
        <v>300</v>
      </c>
      <c r="C29" s="46">
        <v>3920</v>
      </c>
      <c r="D29" s="46">
        <v>765</v>
      </c>
      <c r="E29" s="46">
        <v>200</v>
      </c>
      <c r="F29" s="46">
        <v>200</v>
      </c>
      <c r="G29" s="45">
        <v>4320</v>
      </c>
    </row>
    <row r="30" spans="1:7" ht="13.15" customHeight="1" x14ac:dyDescent="0.2">
      <c r="B30" s="60" t="s">
        <v>301</v>
      </c>
      <c r="C30" s="46">
        <v>4590</v>
      </c>
      <c r="D30" s="46">
        <v>1086</v>
      </c>
      <c r="E30" s="46">
        <v>280</v>
      </c>
      <c r="F30" s="46">
        <v>210</v>
      </c>
      <c r="G30" s="45">
        <v>5070</v>
      </c>
    </row>
    <row r="31" spans="1:7" ht="26.45" customHeight="1" x14ac:dyDescent="0.2">
      <c r="B31" s="60" t="s">
        <v>302</v>
      </c>
      <c r="C31" s="46">
        <v>4170</v>
      </c>
      <c r="D31" s="46">
        <v>826</v>
      </c>
      <c r="E31" s="46">
        <v>200</v>
      </c>
      <c r="F31" s="46">
        <v>180</v>
      </c>
      <c r="G31" s="45">
        <v>4550</v>
      </c>
    </row>
    <row r="32" spans="1:7" ht="13.15" customHeight="1" x14ac:dyDescent="0.2">
      <c r="B32" s="60" t="s">
        <v>250</v>
      </c>
      <c r="C32" s="46">
        <v>4600</v>
      </c>
      <c r="D32" s="46">
        <v>857</v>
      </c>
      <c r="E32" s="46">
        <v>280</v>
      </c>
      <c r="F32" s="46">
        <v>210</v>
      </c>
      <c r="G32" s="45">
        <v>5090</v>
      </c>
    </row>
    <row r="33" spans="1:9" ht="13.15" customHeight="1" x14ac:dyDescent="0.2">
      <c r="B33" s="60" t="s">
        <v>303</v>
      </c>
      <c r="C33" s="46">
        <v>4710</v>
      </c>
      <c r="D33" s="46">
        <v>926</v>
      </c>
      <c r="E33" s="46">
        <v>200</v>
      </c>
      <c r="F33" s="46">
        <v>200</v>
      </c>
      <c r="G33" s="45">
        <v>5120</v>
      </c>
    </row>
    <row r="34" spans="1:9" ht="13.15" customHeight="1" x14ac:dyDescent="0.2">
      <c r="B34" s="60" t="s">
        <v>304</v>
      </c>
      <c r="C34" s="46">
        <v>5080</v>
      </c>
      <c r="D34" s="46">
        <v>1059</v>
      </c>
      <c r="E34" s="46">
        <v>290</v>
      </c>
      <c r="F34" s="46">
        <v>230</v>
      </c>
      <c r="G34" s="45">
        <v>5600</v>
      </c>
    </row>
    <row r="35" spans="1:9" ht="13.15" customHeight="1" x14ac:dyDescent="0.2">
      <c r="B35" s="60" t="s">
        <v>305</v>
      </c>
      <c r="C35" s="46">
        <v>5300</v>
      </c>
      <c r="D35" s="46">
        <v>1127</v>
      </c>
      <c r="E35" s="46">
        <v>230</v>
      </c>
      <c r="F35" s="46">
        <v>200</v>
      </c>
      <c r="G35" s="45">
        <v>5740</v>
      </c>
    </row>
    <row r="36" spans="1:9" ht="13.15" customHeight="1" x14ac:dyDescent="0.2">
      <c r="B36" s="60" t="s">
        <v>306</v>
      </c>
      <c r="C36" s="46">
        <v>4670</v>
      </c>
      <c r="D36" s="46">
        <v>1041</v>
      </c>
      <c r="E36" s="46">
        <v>260</v>
      </c>
      <c r="F36" s="46">
        <v>210</v>
      </c>
      <c r="G36" s="45">
        <v>5140</v>
      </c>
    </row>
    <row r="37" spans="1:9" ht="13.15" customHeight="1" x14ac:dyDescent="0.2">
      <c r="B37" s="60" t="s">
        <v>307</v>
      </c>
      <c r="C37" s="46">
        <v>5120</v>
      </c>
      <c r="D37" s="46">
        <v>1031</v>
      </c>
      <c r="E37" s="46">
        <v>240</v>
      </c>
      <c r="F37" s="46">
        <v>240</v>
      </c>
      <c r="G37" s="45">
        <v>5590</v>
      </c>
    </row>
    <row r="38" spans="1:9" ht="13.15" customHeight="1" x14ac:dyDescent="0.2">
      <c r="B38" s="60" t="s">
        <v>308</v>
      </c>
      <c r="C38" s="46">
        <v>5280</v>
      </c>
      <c r="D38" s="46">
        <v>1179</v>
      </c>
      <c r="E38" s="46">
        <v>190</v>
      </c>
      <c r="F38" s="46">
        <v>220</v>
      </c>
      <c r="G38" s="45">
        <v>5680</v>
      </c>
    </row>
    <row r="39" spans="1:9" ht="13.15" customHeight="1" x14ac:dyDescent="0.2">
      <c r="B39" s="60" t="s">
        <v>309</v>
      </c>
      <c r="C39" s="46">
        <v>4950</v>
      </c>
      <c r="D39" s="46">
        <v>1098</v>
      </c>
      <c r="E39" s="46">
        <v>250</v>
      </c>
      <c r="F39" s="46">
        <v>210</v>
      </c>
      <c r="G39" s="45">
        <v>5410</v>
      </c>
    </row>
    <row r="40" spans="1:9" ht="13.15" customHeight="1" x14ac:dyDescent="0.2">
      <c r="B40" s="60" t="s">
        <v>310</v>
      </c>
      <c r="C40" s="46">
        <v>3870</v>
      </c>
      <c r="D40" s="46">
        <v>822</v>
      </c>
      <c r="E40" s="46">
        <v>270</v>
      </c>
      <c r="F40" s="46">
        <v>220</v>
      </c>
      <c r="G40" s="45">
        <v>4360</v>
      </c>
    </row>
    <row r="41" spans="1:9" ht="13.15" customHeight="1" x14ac:dyDescent="0.2">
      <c r="B41" s="60" t="s">
        <v>311</v>
      </c>
      <c r="C41" s="46">
        <v>3930</v>
      </c>
      <c r="D41" s="46">
        <v>822</v>
      </c>
      <c r="E41" s="46">
        <v>200</v>
      </c>
      <c r="F41" s="46">
        <v>220</v>
      </c>
      <c r="G41" s="45">
        <v>4350</v>
      </c>
    </row>
    <row r="42" spans="1:9" ht="13.15" customHeight="1" x14ac:dyDescent="0.2">
      <c r="B42" s="60" t="s">
        <v>312</v>
      </c>
      <c r="C42" s="46">
        <v>4120</v>
      </c>
      <c r="D42" s="46">
        <v>874</v>
      </c>
      <c r="E42" s="46">
        <v>270</v>
      </c>
      <c r="F42" s="46">
        <v>180</v>
      </c>
      <c r="G42" s="45">
        <v>4570</v>
      </c>
    </row>
    <row r="43" spans="1:9" ht="2.65" customHeight="1" x14ac:dyDescent="0.2">
      <c r="A43" s="62"/>
      <c r="B43" s="62"/>
      <c r="C43" s="62"/>
      <c r="D43" s="63"/>
      <c r="E43" s="63"/>
      <c r="F43" s="63"/>
      <c r="G43" s="64"/>
      <c r="H43" s="46"/>
      <c r="I43" s="47"/>
    </row>
    <row r="44" spans="1:9" x14ac:dyDescent="0.2">
      <c r="A44" s="67"/>
      <c r="B44" s="67"/>
      <c r="C44" s="67"/>
      <c r="D44" s="46"/>
      <c r="E44" s="46"/>
      <c r="F44" s="46"/>
      <c r="G44" s="46"/>
      <c r="H44" s="46"/>
      <c r="I44" s="47"/>
    </row>
    <row r="45" spans="1:9" ht="14.25" x14ac:dyDescent="0.2">
      <c r="A45" s="68">
        <v>1</v>
      </c>
      <c r="B45" s="230" t="s">
        <v>331</v>
      </c>
      <c r="C45" s="230"/>
      <c r="D45" s="230"/>
      <c r="E45" s="230"/>
      <c r="F45" s="230"/>
      <c r="G45" s="230"/>
    </row>
    <row r="46" spans="1:9" ht="27" customHeight="1" x14ac:dyDescent="0.2">
      <c r="A46" s="76">
        <v>2</v>
      </c>
      <c r="B46" s="230" t="s">
        <v>332</v>
      </c>
      <c r="C46" s="230"/>
      <c r="D46" s="230"/>
      <c r="E46" s="230"/>
      <c r="F46" s="230"/>
      <c r="G46" s="230"/>
    </row>
    <row r="47" spans="1:9" ht="25.15" customHeight="1" x14ac:dyDescent="0.2">
      <c r="A47" s="77" t="s">
        <v>130</v>
      </c>
      <c r="B47" s="230" t="s">
        <v>321</v>
      </c>
      <c r="C47" s="230"/>
      <c r="D47" s="230"/>
      <c r="E47" s="230"/>
      <c r="F47" s="230"/>
      <c r="G47" s="230"/>
    </row>
    <row r="48" spans="1:9" x14ac:dyDescent="0.2">
      <c r="A48" s="2" t="s">
        <v>129</v>
      </c>
      <c r="B48" s="2" t="s">
        <v>322</v>
      </c>
    </row>
  </sheetData>
  <mergeCells count="7">
    <mergeCell ref="B46:G46"/>
    <mergeCell ref="B47:G47"/>
    <mergeCell ref="A1:B1"/>
    <mergeCell ref="A2:G2"/>
    <mergeCell ref="A4:B5"/>
    <mergeCell ref="C4:D4"/>
    <mergeCell ref="B45:G45"/>
  </mergeCells>
  <hyperlinks>
    <hyperlink ref="A1:B1" location="ContentsHead" display="ContentsHead" xr:uid="{3D8CD5B8-9B9A-4958-B8F0-EB09E7B21369}"/>
  </hyperlinks>
  <pageMargins left="0.7" right="0.7" top="0.75" bottom="0.75" header="0.3" footer="0.3"/>
  <pageSetup scale="2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D7D01-07C5-41CF-B2B9-416C68EBE172}">
  <sheetPr codeName="Sheet16">
    <pageSetUpPr fitToPage="1"/>
  </sheetPr>
  <dimension ref="A1:AP55"/>
  <sheetViews>
    <sheetView zoomScaleNormal="100" workbookViewId="0">
      <pane xSplit="2" ySplit="5" topLeftCell="C6" activePane="bottomRight" state="frozen"/>
      <selection pane="topRight" activeCell="D1" sqref="D1"/>
      <selection pane="bottomLeft" activeCell="A10" sqref="A10"/>
      <selection pane="bottomRight" sqref="A1:B1"/>
    </sheetView>
  </sheetViews>
  <sheetFormatPr defaultColWidth="0" defaultRowHeight="12.75" x14ac:dyDescent="0.25"/>
  <cols>
    <col min="1" max="1" width="2.7109375" style="37" customWidth="1"/>
    <col min="2" max="2" width="23" style="37" customWidth="1"/>
    <col min="3" max="3" width="12" style="37" bestFit="1" customWidth="1"/>
    <col min="4" max="7" width="8.85546875" style="37" customWidth="1"/>
    <col min="8" max="8" width="6.28515625" style="37" bestFit="1" customWidth="1"/>
    <col min="9" max="9" width="11.42578125" style="37" customWidth="1"/>
    <col min="10" max="10" width="12" style="37" bestFit="1" customWidth="1"/>
    <col min="11" max="13" width="10.7109375" style="37" bestFit="1" customWidth="1"/>
    <col min="14" max="14" width="9.28515625" style="37" customWidth="1"/>
    <col min="15" max="15" width="9.7109375" style="37" bestFit="1" customWidth="1"/>
    <col min="16" max="16" width="13.140625" style="37" customWidth="1"/>
    <col min="17" max="17" width="12.7109375" style="37" bestFit="1" customWidth="1"/>
    <col min="18" max="22" width="9.5703125" style="37" customWidth="1"/>
    <col min="23" max="23" width="13.28515625" style="37" customWidth="1"/>
    <col min="24" max="24" width="10.42578125" style="37" customWidth="1"/>
    <col min="25" max="42" width="0" style="37" hidden="1" customWidth="1"/>
    <col min="43" max="16384" width="10.42578125" style="37" hidden="1"/>
  </cols>
  <sheetData>
    <row r="1" spans="1:24" ht="15" x14ac:dyDescent="0.25">
      <c r="A1" s="233" t="s">
        <v>132</v>
      </c>
      <c r="B1" s="233"/>
    </row>
    <row r="2" spans="1:24" s="2" customFormat="1" x14ac:dyDescent="0.2">
      <c r="A2" s="234" t="s">
        <v>334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</row>
    <row r="3" spans="1:24" s="2" customFormat="1" x14ac:dyDescent="0.2">
      <c r="Q3" s="79"/>
      <c r="R3" s="79"/>
      <c r="S3" s="79"/>
      <c r="T3" s="79"/>
      <c r="U3" s="79"/>
      <c r="V3" s="79"/>
    </row>
    <row r="4" spans="1:24" s="2" customFormat="1" ht="15" x14ac:dyDescent="0.35">
      <c r="A4" s="235" t="s">
        <v>264</v>
      </c>
      <c r="B4" s="235"/>
      <c r="C4" s="236" t="s">
        <v>335</v>
      </c>
      <c r="D4" s="236"/>
      <c r="E4" s="236"/>
      <c r="F4" s="236"/>
      <c r="G4" s="236"/>
      <c r="H4" s="236"/>
      <c r="I4" s="236"/>
      <c r="J4" s="236" t="s">
        <v>336</v>
      </c>
      <c r="K4" s="236"/>
      <c r="L4" s="236"/>
      <c r="M4" s="236"/>
      <c r="N4" s="236"/>
      <c r="O4" s="236"/>
      <c r="P4" s="236"/>
      <c r="Q4" s="236" t="s">
        <v>267</v>
      </c>
      <c r="R4" s="236"/>
      <c r="S4" s="236"/>
      <c r="T4" s="236"/>
      <c r="U4" s="236"/>
      <c r="V4" s="236"/>
      <c r="W4" s="236"/>
      <c r="X4" s="40"/>
    </row>
    <row r="5" spans="1:24" s="2" customFormat="1" ht="50.45" customHeight="1" x14ac:dyDescent="0.35">
      <c r="A5" s="231"/>
      <c r="B5" s="231"/>
      <c r="C5" s="80" t="s">
        <v>181</v>
      </c>
      <c r="D5" s="41" t="s">
        <v>125</v>
      </c>
      <c r="E5" s="41" t="s">
        <v>126</v>
      </c>
      <c r="F5" s="41" t="s">
        <v>127</v>
      </c>
      <c r="G5" s="41" t="s">
        <v>128</v>
      </c>
      <c r="H5" s="80" t="s">
        <v>337</v>
      </c>
      <c r="I5" s="75" t="s">
        <v>338</v>
      </c>
      <c r="J5" s="80" t="s">
        <v>181</v>
      </c>
      <c r="K5" s="41" t="s">
        <v>125</v>
      </c>
      <c r="L5" s="41" t="s">
        <v>126</v>
      </c>
      <c r="M5" s="41" t="s">
        <v>127</v>
      </c>
      <c r="N5" s="41" t="s">
        <v>128</v>
      </c>
      <c r="O5" s="80" t="s">
        <v>337</v>
      </c>
      <c r="P5" s="75" t="s">
        <v>338</v>
      </c>
      <c r="Q5" s="80" t="s">
        <v>181</v>
      </c>
      <c r="R5" s="41" t="s">
        <v>125</v>
      </c>
      <c r="S5" s="41" t="s">
        <v>126</v>
      </c>
      <c r="T5" s="41" t="s">
        <v>127</v>
      </c>
      <c r="U5" s="41" t="s">
        <v>128</v>
      </c>
      <c r="V5" s="80" t="s">
        <v>337</v>
      </c>
      <c r="W5" s="75" t="s">
        <v>338</v>
      </c>
    </row>
    <row r="6" spans="1:24" s="85" customFormat="1" ht="13.9" customHeight="1" x14ac:dyDescent="0.2">
      <c r="A6" s="8" t="s">
        <v>279</v>
      </c>
      <c r="B6" s="8"/>
      <c r="C6" s="81"/>
      <c r="D6" s="81"/>
      <c r="E6" s="81"/>
      <c r="F6" s="81"/>
      <c r="G6" s="81"/>
      <c r="H6" s="81"/>
      <c r="I6" s="82"/>
      <c r="J6" s="83"/>
      <c r="K6" s="83"/>
      <c r="L6" s="83"/>
      <c r="M6" s="83"/>
      <c r="N6" s="83"/>
      <c r="O6" s="83"/>
      <c r="P6" s="84"/>
      <c r="W6" s="84"/>
    </row>
    <row r="7" spans="1:24" s="85" customFormat="1" x14ac:dyDescent="0.2">
      <c r="A7" s="2"/>
      <c r="B7" s="54" t="s">
        <v>122</v>
      </c>
      <c r="C7" s="79">
        <v>35570</v>
      </c>
      <c r="D7" s="79">
        <v>10170</v>
      </c>
      <c r="E7" s="79">
        <v>7680</v>
      </c>
      <c r="F7" s="79">
        <v>2090</v>
      </c>
      <c r="G7" s="79">
        <v>160</v>
      </c>
      <c r="H7" s="79">
        <v>10</v>
      </c>
      <c r="I7" s="86">
        <v>55690</v>
      </c>
      <c r="J7" s="87">
        <v>28</v>
      </c>
      <c r="K7" s="87">
        <v>21.6</v>
      </c>
      <c r="L7" s="87">
        <v>51.7</v>
      </c>
      <c r="M7" s="87">
        <v>39.5</v>
      </c>
      <c r="N7" s="87">
        <v>7.7</v>
      </c>
      <c r="O7" s="87">
        <v>1.1000000000000001</v>
      </c>
      <c r="P7" s="88">
        <v>149.69999999999999</v>
      </c>
      <c r="Q7" s="79">
        <v>4064</v>
      </c>
      <c r="R7" s="79">
        <v>2172</v>
      </c>
      <c r="S7" s="79">
        <v>2375</v>
      </c>
      <c r="T7" s="79">
        <v>1042</v>
      </c>
      <c r="U7" s="79">
        <v>144</v>
      </c>
      <c r="V7" s="79">
        <v>45</v>
      </c>
      <c r="W7" s="86">
        <v>9843</v>
      </c>
    </row>
    <row r="8" spans="1:24" s="85" customFormat="1" x14ac:dyDescent="0.2">
      <c r="A8" s="2"/>
      <c r="B8" s="54" t="s">
        <v>280</v>
      </c>
      <c r="C8" s="79">
        <v>33930</v>
      </c>
      <c r="D8" s="79">
        <v>10480</v>
      </c>
      <c r="E8" s="79">
        <v>8270</v>
      </c>
      <c r="F8" s="79">
        <v>2250</v>
      </c>
      <c r="G8" s="79">
        <v>190</v>
      </c>
      <c r="H8" s="79">
        <v>20</v>
      </c>
      <c r="I8" s="86">
        <v>55130</v>
      </c>
      <c r="J8" s="87">
        <v>28.7</v>
      </c>
      <c r="K8" s="87">
        <v>24</v>
      </c>
      <c r="L8" s="87">
        <v>57.1</v>
      </c>
      <c r="M8" s="87">
        <v>45.6</v>
      </c>
      <c r="N8" s="87">
        <v>9.9</v>
      </c>
      <c r="O8" s="87">
        <v>1.2</v>
      </c>
      <c r="P8" s="88">
        <v>166.7</v>
      </c>
      <c r="Q8" s="79">
        <v>3912</v>
      </c>
      <c r="R8" s="79">
        <v>2235</v>
      </c>
      <c r="S8" s="79">
        <v>2551</v>
      </c>
      <c r="T8" s="79">
        <v>1128</v>
      </c>
      <c r="U8" s="79">
        <v>170</v>
      </c>
      <c r="V8" s="79">
        <v>147</v>
      </c>
      <c r="W8" s="86">
        <v>10141</v>
      </c>
    </row>
    <row r="9" spans="1:24" ht="26.45" customHeight="1" x14ac:dyDescent="0.2">
      <c r="A9" s="8" t="s">
        <v>281</v>
      </c>
      <c r="B9" s="8"/>
      <c r="C9" s="59"/>
      <c r="D9" s="59"/>
      <c r="E9" s="59"/>
      <c r="F9" s="59"/>
      <c r="G9" s="59"/>
      <c r="H9" s="59"/>
      <c r="I9" s="82"/>
      <c r="J9" s="59"/>
      <c r="K9" s="59"/>
      <c r="L9" s="59"/>
      <c r="M9" s="59"/>
      <c r="N9" s="59"/>
      <c r="O9" s="59"/>
      <c r="P9" s="82"/>
      <c r="W9" s="86"/>
    </row>
    <row r="10" spans="1:24" x14ac:dyDescent="0.2">
      <c r="A10" s="2"/>
      <c r="B10" s="54" t="s">
        <v>282</v>
      </c>
      <c r="C10" s="79">
        <v>8740</v>
      </c>
      <c r="D10" s="79">
        <v>2370</v>
      </c>
      <c r="E10" s="79">
        <v>1670</v>
      </c>
      <c r="F10" s="79">
        <v>420</v>
      </c>
      <c r="G10" s="79">
        <v>20</v>
      </c>
      <c r="H10" s="79" t="s">
        <v>314</v>
      </c>
      <c r="I10" s="86">
        <v>13220</v>
      </c>
      <c r="J10" s="87">
        <v>7.1</v>
      </c>
      <c r="K10" s="87">
        <v>4.9000000000000004</v>
      </c>
      <c r="L10" s="87">
        <v>10.9</v>
      </c>
      <c r="M10" s="87">
        <v>7.6</v>
      </c>
      <c r="N10" s="87">
        <v>0.9</v>
      </c>
      <c r="O10" s="87" t="s">
        <v>314</v>
      </c>
      <c r="P10" s="88">
        <v>31.9</v>
      </c>
      <c r="Q10" s="79">
        <v>994</v>
      </c>
      <c r="R10" s="79">
        <v>504</v>
      </c>
      <c r="S10" s="79">
        <v>516</v>
      </c>
      <c r="T10" s="79">
        <v>208</v>
      </c>
      <c r="U10" s="79">
        <v>21</v>
      </c>
      <c r="V10" s="79" t="s">
        <v>314</v>
      </c>
      <c r="W10" s="86">
        <v>2257</v>
      </c>
    </row>
    <row r="11" spans="1:24" s="85" customFormat="1" x14ac:dyDescent="0.2">
      <c r="A11" s="2"/>
      <c r="B11" s="54" t="s">
        <v>283</v>
      </c>
      <c r="C11" s="79">
        <v>9210</v>
      </c>
      <c r="D11" s="79">
        <v>2800</v>
      </c>
      <c r="E11" s="79">
        <v>2170</v>
      </c>
      <c r="F11" s="79">
        <v>630</v>
      </c>
      <c r="G11" s="79">
        <v>40</v>
      </c>
      <c r="H11" s="79" t="s">
        <v>314</v>
      </c>
      <c r="I11" s="86">
        <v>14850</v>
      </c>
      <c r="J11" s="87">
        <v>7</v>
      </c>
      <c r="K11" s="87">
        <v>6</v>
      </c>
      <c r="L11" s="87">
        <v>14.5</v>
      </c>
      <c r="M11" s="87">
        <v>12</v>
      </c>
      <c r="N11" s="87">
        <v>2.2000000000000002</v>
      </c>
      <c r="O11" s="87" t="s">
        <v>314</v>
      </c>
      <c r="P11" s="88">
        <v>41.7</v>
      </c>
      <c r="Q11" s="79">
        <v>1059</v>
      </c>
      <c r="R11" s="79">
        <v>598</v>
      </c>
      <c r="S11" s="79">
        <v>671</v>
      </c>
      <c r="T11" s="79">
        <v>318</v>
      </c>
      <c r="U11" s="79">
        <v>39</v>
      </c>
      <c r="V11" s="79" t="s">
        <v>314</v>
      </c>
      <c r="W11" s="86">
        <v>2688</v>
      </c>
    </row>
    <row r="12" spans="1:24" s="85" customFormat="1" x14ac:dyDescent="0.2">
      <c r="A12" s="2"/>
      <c r="B12" s="54" t="s">
        <v>284</v>
      </c>
      <c r="C12" s="79">
        <v>9850</v>
      </c>
      <c r="D12" s="79">
        <v>2960</v>
      </c>
      <c r="E12" s="79">
        <v>2280</v>
      </c>
      <c r="F12" s="79">
        <v>620</v>
      </c>
      <c r="G12" s="79">
        <v>60</v>
      </c>
      <c r="H12" s="79">
        <v>10</v>
      </c>
      <c r="I12" s="86">
        <v>15760</v>
      </c>
      <c r="J12" s="87">
        <v>7.5</v>
      </c>
      <c r="K12" s="87">
        <v>6.2</v>
      </c>
      <c r="L12" s="87">
        <v>15.5</v>
      </c>
      <c r="M12" s="87">
        <v>12</v>
      </c>
      <c r="N12" s="87">
        <v>2.7</v>
      </c>
      <c r="O12" s="87">
        <v>0.7</v>
      </c>
      <c r="P12" s="88">
        <v>44.5</v>
      </c>
      <c r="Q12" s="79">
        <v>1142</v>
      </c>
      <c r="R12" s="79">
        <v>633</v>
      </c>
      <c r="S12" s="79">
        <v>703</v>
      </c>
      <c r="T12" s="79">
        <v>306</v>
      </c>
      <c r="U12" s="79">
        <v>50</v>
      </c>
      <c r="V12" s="79">
        <v>14</v>
      </c>
      <c r="W12" s="86">
        <v>2848</v>
      </c>
    </row>
    <row r="13" spans="1:24" s="85" customFormat="1" ht="13.15" customHeight="1" x14ac:dyDescent="0.2">
      <c r="A13" s="2"/>
      <c r="B13" s="54" t="s">
        <v>285</v>
      </c>
      <c r="C13" s="79">
        <v>7780</v>
      </c>
      <c r="D13" s="79">
        <v>2050</v>
      </c>
      <c r="E13" s="79">
        <v>1570</v>
      </c>
      <c r="F13" s="79">
        <v>420</v>
      </c>
      <c r="G13" s="79">
        <v>40</v>
      </c>
      <c r="H13" s="79" t="s">
        <v>314</v>
      </c>
      <c r="I13" s="86">
        <v>11860</v>
      </c>
      <c r="J13" s="87">
        <v>6.4</v>
      </c>
      <c r="K13" s="87">
        <v>4.5999999999999996</v>
      </c>
      <c r="L13" s="87">
        <v>10.8</v>
      </c>
      <c r="M13" s="87">
        <v>7.9</v>
      </c>
      <c r="N13" s="87">
        <v>1.9</v>
      </c>
      <c r="O13" s="87" t="s">
        <v>314</v>
      </c>
      <c r="P13" s="88">
        <v>31.6</v>
      </c>
      <c r="Q13" s="79">
        <v>869</v>
      </c>
      <c r="R13" s="79">
        <v>438</v>
      </c>
      <c r="S13" s="79">
        <v>485</v>
      </c>
      <c r="T13" s="79">
        <v>210</v>
      </c>
      <c r="U13" s="79">
        <v>34</v>
      </c>
      <c r="V13" s="79" t="s">
        <v>314</v>
      </c>
      <c r="W13" s="86">
        <v>2050</v>
      </c>
    </row>
    <row r="14" spans="1:24" s="85" customFormat="1" ht="25.15" customHeight="1" x14ac:dyDescent="0.2">
      <c r="A14" s="2"/>
      <c r="B14" s="54" t="s">
        <v>286</v>
      </c>
      <c r="C14" s="79">
        <v>8350</v>
      </c>
      <c r="D14" s="79">
        <v>2440</v>
      </c>
      <c r="E14" s="79">
        <v>1950</v>
      </c>
      <c r="F14" s="79">
        <v>460</v>
      </c>
      <c r="G14" s="79">
        <v>30</v>
      </c>
      <c r="H14" s="79">
        <v>10</v>
      </c>
      <c r="I14" s="86">
        <v>13240</v>
      </c>
      <c r="J14" s="87">
        <v>6.9</v>
      </c>
      <c r="K14" s="87">
        <v>5.3</v>
      </c>
      <c r="L14" s="87">
        <v>13</v>
      </c>
      <c r="M14" s="87">
        <v>8.8000000000000007</v>
      </c>
      <c r="N14" s="87">
        <v>1.7</v>
      </c>
      <c r="O14" s="87" t="s">
        <v>314</v>
      </c>
      <c r="P14" s="88">
        <v>35.799999999999997</v>
      </c>
      <c r="Q14" s="79">
        <v>958</v>
      </c>
      <c r="R14" s="79">
        <v>521</v>
      </c>
      <c r="S14" s="79">
        <v>600</v>
      </c>
      <c r="T14" s="79">
        <v>230</v>
      </c>
      <c r="U14" s="79">
        <v>32</v>
      </c>
      <c r="V14" s="79">
        <v>53</v>
      </c>
      <c r="W14" s="86">
        <v>2393</v>
      </c>
    </row>
    <row r="15" spans="1:24" s="85" customFormat="1" ht="13.15" customHeight="1" x14ac:dyDescent="0.2">
      <c r="A15" s="2"/>
      <c r="B15" s="54" t="s">
        <v>287</v>
      </c>
      <c r="C15" s="79">
        <v>9160</v>
      </c>
      <c r="D15" s="79">
        <v>2900</v>
      </c>
      <c r="E15" s="79">
        <v>2190</v>
      </c>
      <c r="F15" s="79">
        <v>630</v>
      </c>
      <c r="G15" s="79">
        <v>50</v>
      </c>
      <c r="H15" s="79" t="s">
        <v>314</v>
      </c>
      <c r="I15" s="86">
        <v>14910</v>
      </c>
      <c r="J15" s="87">
        <v>7.6</v>
      </c>
      <c r="K15" s="87">
        <v>6.6</v>
      </c>
      <c r="L15" s="87">
        <v>15</v>
      </c>
      <c r="M15" s="87">
        <v>13</v>
      </c>
      <c r="N15" s="87">
        <v>2.5</v>
      </c>
      <c r="O15" s="87" t="s">
        <v>314</v>
      </c>
      <c r="P15" s="88">
        <v>45</v>
      </c>
      <c r="Q15" s="79">
        <v>1070</v>
      </c>
      <c r="R15" s="79">
        <v>616</v>
      </c>
      <c r="S15" s="79">
        <v>676</v>
      </c>
      <c r="T15" s="79">
        <v>316</v>
      </c>
      <c r="U15" s="79">
        <v>43</v>
      </c>
      <c r="V15" s="79" t="s">
        <v>314</v>
      </c>
      <c r="W15" s="86">
        <v>2738</v>
      </c>
    </row>
    <row r="16" spans="1:24" s="85" customFormat="1" ht="13.15" customHeight="1" x14ac:dyDescent="0.2">
      <c r="A16" s="2"/>
      <c r="B16" s="54" t="s">
        <v>288</v>
      </c>
      <c r="C16" s="79">
        <v>9070</v>
      </c>
      <c r="D16" s="79">
        <v>2980</v>
      </c>
      <c r="E16" s="79">
        <v>2430</v>
      </c>
      <c r="F16" s="79">
        <v>640</v>
      </c>
      <c r="G16" s="79">
        <v>50</v>
      </c>
      <c r="H16" s="79" t="s">
        <v>314</v>
      </c>
      <c r="I16" s="86">
        <v>15170</v>
      </c>
      <c r="J16" s="87">
        <v>7.5</v>
      </c>
      <c r="K16" s="87">
        <v>6.8</v>
      </c>
      <c r="L16" s="87">
        <v>16.8</v>
      </c>
      <c r="M16" s="87">
        <v>13.1</v>
      </c>
      <c r="N16" s="87">
        <v>2.9</v>
      </c>
      <c r="O16" s="87" t="s">
        <v>314</v>
      </c>
      <c r="P16" s="88">
        <v>47.5</v>
      </c>
      <c r="Q16" s="79">
        <v>1052</v>
      </c>
      <c r="R16" s="79">
        <v>637</v>
      </c>
      <c r="S16" s="79">
        <v>747</v>
      </c>
      <c r="T16" s="79">
        <v>321</v>
      </c>
      <c r="U16" s="79">
        <v>49</v>
      </c>
      <c r="V16" s="79" t="s">
        <v>314</v>
      </c>
      <c r="W16" s="86">
        <v>2815</v>
      </c>
    </row>
    <row r="17" spans="1:23" s="85" customFormat="1" ht="13.15" customHeight="1" x14ac:dyDescent="0.2">
      <c r="A17" s="2"/>
      <c r="B17" s="54" t="s">
        <v>289</v>
      </c>
      <c r="C17" s="79">
        <v>7360</v>
      </c>
      <c r="D17" s="79">
        <v>2160</v>
      </c>
      <c r="E17" s="79">
        <v>1710</v>
      </c>
      <c r="F17" s="79">
        <v>520</v>
      </c>
      <c r="G17" s="79">
        <v>50</v>
      </c>
      <c r="H17" s="79">
        <v>10</v>
      </c>
      <c r="I17" s="86">
        <v>11810</v>
      </c>
      <c r="J17" s="87">
        <v>6.7</v>
      </c>
      <c r="K17" s="87">
        <v>5.3</v>
      </c>
      <c r="L17" s="87">
        <v>12.3</v>
      </c>
      <c r="M17" s="87">
        <v>10.7</v>
      </c>
      <c r="N17" s="87">
        <v>2.9</v>
      </c>
      <c r="O17" s="87">
        <v>0.4</v>
      </c>
      <c r="P17" s="88">
        <v>38.4</v>
      </c>
      <c r="Q17" s="79">
        <v>831</v>
      </c>
      <c r="R17" s="79">
        <v>461</v>
      </c>
      <c r="S17" s="79">
        <v>528</v>
      </c>
      <c r="T17" s="79">
        <v>260</v>
      </c>
      <c r="U17" s="79">
        <v>46</v>
      </c>
      <c r="V17" s="79">
        <v>69</v>
      </c>
      <c r="W17" s="86">
        <v>2195</v>
      </c>
    </row>
    <row r="18" spans="1:23" s="85" customFormat="1" ht="26.45" customHeight="1" x14ac:dyDescent="0.2">
      <c r="A18" s="8" t="s">
        <v>290</v>
      </c>
      <c r="B18" s="8"/>
      <c r="C18" s="81"/>
      <c r="D18" s="81"/>
      <c r="E18" s="81"/>
      <c r="F18" s="81"/>
      <c r="G18" s="81"/>
      <c r="H18" s="81"/>
      <c r="I18" s="82"/>
      <c r="J18" s="83"/>
      <c r="K18" s="83"/>
      <c r="L18" s="83"/>
      <c r="M18" s="83"/>
      <c r="N18" s="83"/>
      <c r="O18" s="83"/>
      <c r="P18" s="84"/>
      <c r="Q18" s="81"/>
      <c r="R18" s="81"/>
      <c r="S18" s="81"/>
      <c r="T18" s="81"/>
      <c r="U18" s="81"/>
      <c r="V18" s="81"/>
      <c r="W18" s="82"/>
    </row>
    <row r="19" spans="1:23" s="85" customFormat="1" ht="13.15" customHeight="1" x14ac:dyDescent="0.2">
      <c r="A19" s="2"/>
      <c r="B19" s="60" t="s">
        <v>291</v>
      </c>
      <c r="C19" s="79">
        <v>2690</v>
      </c>
      <c r="D19" s="79">
        <v>660</v>
      </c>
      <c r="E19" s="79">
        <v>440</v>
      </c>
      <c r="F19" s="79">
        <v>100</v>
      </c>
      <c r="G19" s="79" t="s">
        <v>314</v>
      </c>
      <c r="H19" s="79" t="s">
        <v>314</v>
      </c>
      <c r="I19" s="86">
        <v>3890</v>
      </c>
      <c r="J19" s="87">
        <v>2.2999999999999998</v>
      </c>
      <c r="K19" s="87">
        <v>1.4</v>
      </c>
      <c r="L19" s="87">
        <v>3</v>
      </c>
      <c r="M19" s="87">
        <v>1.9</v>
      </c>
      <c r="N19" s="87" t="s">
        <v>314</v>
      </c>
      <c r="O19" s="87" t="s">
        <v>314</v>
      </c>
      <c r="P19" s="88">
        <v>8.9</v>
      </c>
      <c r="Q19" s="79">
        <v>307</v>
      </c>
      <c r="R19" s="79">
        <v>139</v>
      </c>
      <c r="S19" s="79">
        <v>137</v>
      </c>
      <c r="T19" s="79">
        <v>51</v>
      </c>
      <c r="U19" s="79" t="s">
        <v>314</v>
      </c>
      <c r="V19" s="79" t="s">
        <v>314</v>
      </c>
      <c r="W19" s="86">
        <v>638</v>
      </c>
    </row>
    <row r="20" spans="1:23" ht="13.15" customHeight="1" x14ac:dyDescent="0.2">
      <c r="A20" s="2"/>
      <c r="B20" s="60" t="s">
        <v>238</v>
      </c>
      <c r="C20" s="79">
        <v>2970</v>
      </c>
      <c r="D20" s="79">
        <v>710</v>
      </c>
      <c r="E20" s="79">
        <v>540</v>
      </c>
      <c r="F20" s="79">
        <v>130</v>
      </c>
      <c r="G20" s="79">
        <v>10</v>
      </c>
      <c r="H20" s="79" t="s">
        <v>314</v>
      </c>
      <c r="I20" s="86">
        <v>4350</v>
      </c>
      <c r="J20" s="87">
        <v>2.2999999999999998</v>
      </c>
      <c r="K20" s="87">
        <v>1.5</v>
      </c>
      <c r="L20" s="87">
        <v>3.5</v>
      </c>
      <c r="M20" s="87">
        <v>2.4</v>
      </c>
      <c r="N20" s="87">
        <v>0.3</v>
      </c>
      <c r="O20" s="87" t="s">
        <v>314</v>
      </c>
      <c r="P20" s="88">
        <v>10</v>
      </c>
      <c r="Q20" s="79">
        <v>335</v>
      </c>
      <c r="R20" s="79">
        <v>150</v>
      </c>
      <c r="S20" s="79">
        <v>165</v>
      </c>
      <c r="T20" s="79">
        <v>63</v>
      </c>
      <c r="U20" s="79">
        <v>8</v>
      </c>
      <c r="V20" s="79" t="s">
        <v>314</v>
      </c>
      <c r="W20" s="86">
        <v>721</v>
      </c>
    </row>
    <row r="21" spans="1:23" ht="13.15" customHeight="1" x14ac:dyDescent="0.2">
      <c r="A21" s="2"/>
      <c r="B21" s="60" t="s">
        <v>292</v>
      </c>
      <c r="C21" s="79">
        <v>3080</v>
      </c>
      <c r="D21" s="79">
        <v>1000</v>
      </c>
      <c r="E21" s="79">
        <v>690</v>
      </c>
      <c r="F21" s="79">
        <v>190</v>
      </c>
      <c r="G21" s="79">
        <v>10</v>
      </c>
      <c r="H21" s="79" t="s">
        <v>314</v>
      </c>
      <c r="I21" s="86">
        <v>4980</v>
      </c>
      <c r="J21" s="87">
        <v>2.5</v>
      </c>
      <c r="K21" s="87">
        <v>2</v>
      </c>
      <c r="L21" s="87">
        <v>4.4000000000000004</v>
      </c>
      <c r="M21" s="87">
        <v>3.3</v>
      </c>
      <c r="N21" s="87">
        <v>0.4</v>
      </c>
      <c r="O21" s="87" t="s">
        <v>314</v>
      </c>
      <c r="P21" s="88">
        <v>12.9</v>
      </c>
      <c r="Q21" s="79">
        <v>353</v>
      </c>
      <c r="R21" s="79">
        <v>214</v>
      </c>
      <c r="S21" s="79">
        <v>214</v>
      </c>
      <c r="T21" s="79">
        <v>94</v>
      </c>
      <c r="U21" s="79">
        <v>9</v>
      </c>
      <c r="V21" s="79" t="s">
        <v>314</v>
      </c>
      <c r="W21" s="86">
        <v>897</v>
      </c>
    </row>
    <row r="22" spans="1:23" ht="13.15" customHeight="1" x14ac:dyDescent="0.2">
      <c r="A22" s="2"/>
      <c r="B22" s="60" t="s">
        <v>293</v>
      </c>
      <c r="C22" s="79">
        <v>3080</v>
      </c>
      <c r="D22" s="79">
        <v>880</v>
      </c>
      <c r="E22" s="79">
        <v>710</v>
      </c>
      <c r="F22" s="79">
        <v>180</v>
      </c>
      <c r="G22" s="79">
        <v>10</v>
      </c>
      <c r="H22" s="79" t="s">
        <v>314</v>
      </c>
      <c r="I22" s="86">
        <v>4860</v>
      </c>
      <c r="J22" s="87">
        <v>2.5</v>
      </c>
      <c r="K22" s="87">
        <v>1.9</v>
      </c>
      <c r="L22" s="87">
        <v>4.8</v>
      </c>
      <c r="M22" s="87">
        <v>3.4</v>
      </c>
      <c r="N22" s="87">
        <v>0.6</v>
      </c>
      <c r="O22" s="87" t="s">
        <v>314</v>
      </c>
      <c r="P22" s="88">
        <v>13.3</v>
      </c>
      <c r="Q22" s="79">
        <v>353</v>
      </c>
      <c r="R22" s="79">
        <v>187</v>
      </c>
      <c r="S22" s="79">
        <v>219</v>
      </c>
      <c r="T22" s="79">
        <v>91</v>
      </c>
      <c r="U22" s="79">
        <v>12</v>
      </c>
      <c r="V22" s="79" t="s">
        <v>314</v>
      </c>
      <c r="W22" s="86">
        <v>863</v>
      </c>
    </row>
    <row r="23" spans="1:23" s="85" customFormat="1" ht="13.15" customHeight="1" x14ac:dyDescent="0.2">
      <c r="A23" s="2"/>
      <c r="B23" s="60" t="s">
        <v>294</v>
      </c>
      <c r="C23" s="79">
        <v>3380</v>
      </c>
      <c r="D23" s="79">
        <v>1040</v>
      </c>
      <c r="E23" s="79">
        <v>780</v>
      </c>
      <c r="F23" s="79">
        <v>250</v>
      </c>
      <c r="G23" s="79">
        <v>10</v>
      </c>
      <c r="H23" s="79" t="s">
        <v>314</v>
      </c>
      <c r="I23" s="86">
        <v>5460</v>
      </c>
      <c r="J23" s="87">
        <v>2.5</v>
      </c>
      <c r="K23" s="87">
        <v>2.2000000000000002</v>
      </c>
      <c r="L23" s="87">
        <v>5.2</v>
      </c>
      <c r="M23" s="87">
        <v>4.8</v>
      </c>
      <c r="N23" s="87">
        <v>0.5</v>
      </c>
      <c r="O23" s="87" t="s">
        <v>314</v>
      </c>
      <c r="P23" s="88">
        <v>15.2</v>
      </c>
      <c r="Q23" s="79">
        <v>393</v>
      </c>
      <c r="R23" s="79">
        <v>221</v>
      </c>
      <c r="S23" s="79">
        <v>243</v>
      </c>
      <c r="T23" s="79">
        <v>124</v>
      </c>
      <c r="U23" s="79">
        <v>10</v>
      </c>
      <c r="V23" s="79" t="s">
        <v>314</v>
      </c>
      <c r="W23" s="86">
        <v>991</v>
      </c>
    </row>
    <row r="24" spans="1:23" ht="13.15" customHeight="1" x14ac:dyDescent="0.2">
      <c r="A24" s="2"/>
      <c r="B24" s="60" t="s">
        <v>295</v>
      </c>
      <c r="C24" s="79">
        <v>2750</v>
      </c>
      <c r="D24" s="79">
        <v>890</v>
      </c>
      <c r="E24" s="79">
        <v>680</v>
      </c>
      <c r="F24" s="79">
        <v>200</v>
      </c>
      <c r="G24" s="79">
        <v>20</v>
      </c>
      <c r="H24" s="79" t="s">
        <v>314</v>
      </c>
      <c r="I24" s="86">
        <v>4540</v>
      </c>
      <c r="J24" s="87">
        <v>2</v>
      </c>
      <c r="K24" s="87">
        <v>1.9</v>
      </c>
      <c r="L24" s="87">
        <v>4.5</v>
      </c>
      <c r="M24" s="87">
        <v>3.8</v>
      </c>
      <c r="N24" s="87">
        <v>1.1000000000000001</v>
      </c>
      <c r="O24" s="87" t="s">
        <v>314</v>
      </c>
      <c r="P24" s="88">
        <v>13.3</v>
      </c>
      <c r="Q24" s="79">
        <v>314</v>
      </c>
      <c r="R24" s="79">
        <v>190</v>
      </c>
      <c r="S24" s="79">
        <v>210</v>
      </c>
      <c r="T24" s="79">
        <v>103</v>
      </c>
      <c r="U24" s="79">
        <v>18</v>
      </c>
      <c r="V24" s="79" t="s">
        <v>314</v>
      </c>
      <c r="W24" s="86">
        <v>834</v>
      </c>
    </row>
    <row r="25" spans="1:23" s="2" customFormat="1" ht="13.15" customHeight="1" x14ac:dyDescent="0.2">
      <c r="B25" s="60" t="s">
        <v>296</v>
      </c>
      <c r="C25" s="79">
        <v>3180</v>
      </c>
      <c r="D25" s="79">
        <v>950</v>
      </c>
      <c r="E25" s="79">
        <v>700</v>
      </c>
      <c r="F25" s="79">
        <v>200</v>
      </c>
      <c r="G25" s="79">
        <v>20</v>
      </c>
      <c r="H25" s="79" t="s">
        <v>314</v>
      </c>
      <c r="I25" s="86">
        <v>5050</v>
      </c>
      <c r="J25" s="87">
        <v>2.5</v>
      </c>
      <c r="K25" s="87">
        <v>2.1</v>
      </c>
      <c r="L25" s="87">
        <v>4.8</v>
      </c>
      <c r="M25" s="87">
        <v>4</v>
      </c>
      <c r="N25" s="87">
        <v>0.8</v>
      </c>
      <c r="O25" s="87" t="s">
        <v>314</v>
      </c>
      <c r="P25" s="88">
        <v>14.5</v>
      </c>
      <c r="Q25" s="79">
        <v>366</v>
      </c>
      <c r="R25" s="79">
        <v>204</v>
      </c>
      <c r="S25" s="79">
        <v>216</v>
      </c>
      <c r="T25" s="79">
        <v>101</v>
      </c>
      <c r="U25" s="79">
        <v>15</v>
      </c>
      <c r="V25" s="79" t="s">
        <v>314</v>
      </c>
      <c r="W25" s="86">
        <v>908</v>
      </c>
    </row>
    <row r="26" spans="1:23" s="2" customFormat="1" ht="13.15" customHeight="1" x14ac:dyDescent="0.2">
      <c r="B26" s="60" t="s">
        <v>297</v>
      </c>
      <c r="C26" s="79">
        <v>3640</v>
      </c>
      <c r="D26" s="79">
        <v>1040</v>
      </c>
      <c r="E26" s="79">
        <v>860</v>
      </c>
      <c r="F26" s="79">
        <v>220</v>
      </c>
      <c r="G26" s="79">
        <v>30</v>
      </c>
      <c r="H26" s="79" t="s">
        <v>314</v>
      </c>
      <c r="I26" s="86">
        <v>5790</v>
      </c>
      <c r="J26" s="87">
        <v>2.7</v>
      </c>
      <c r="K26" s="87">
        <v>2.1</v>
      </c>
      <c r="L26" s="87">
        <v>5.8</v>
      </c>
      <c r="M26" s="87">
        <v>4.4000000000000004</v>
      </c>
      <c r="N26" s="87">
        <v>1.4</v>
      </c>
      <c r="O26" s="87" t="s">
        <v>314</v>
      </c>
      <c r="P26" s="88">
        <v>16.600000000000001</v>
      </c>
      <c r="Q26" s="79">
        <v>422</v>
      </c>
      <c r="R26" s="79">
        <v>222</v>
      </c>
      <c r="S26" s="79">
        <v>265</v>
      </c>
      <c r="T26" s="79">
        <v>111</v>
      </c>
      <c r="U26" s="79">
        <v>26</v>
      </c>
      <c r="V26" s="79" t="s">
        <v>314</v>
      </c>
      <c r="W26" s="86">
        <v>1051</v>
      </c>
    </row>
    <row r="27" spans="1:23" s="2" customFormat="1" ht="13.15" customHeight="1" x14ac:dyDescent="0.2">
      <c r="B27" s="60" t="s">
        <v>298</v>
      </c>
      <c r="C27" s="79">
        <v>3040</v>
      </c>
      <c r="D27" s="79">
        <v>970</v>
      </c>
      <c r="E27" s="79">
        <v>720</v>
      </c>
      <c r="F27" s="79">
        <v>200</v>
      </c>
      <c r="G27" s="79">
        <v>10</v>
      </c>
      <c r="H27" s="79" t="s">
        <v>314</v>
      </c>
      <c r="I27" s="86">
        <v>4930</v>
      </c>
      <c r="J27" s="87">
        <v>2.2999999999999998</v>
      </c>
      <c r="K27" s="87">
        <v>1.9</v>
      </c>
      <c r="L27" s="87">
        <v>4.8</v>
      </c>
      <c r="M27" s="87">
        <v>3.5</v>
      </c>
      <c r="N27" s="87">
        <v>0.5</v>
      </c>
      <c r="O27" s="87" t="s">
        <v>314</v>
      </c>
      <c r="P27" s="88">
        <v>13.3</v>
      </c>
      <c r="Q27" s="79">
        <v>354</v>
      </c>
      <c r="R27" s="79">
        <v>207</v>
      </c>
      <c r="S27" s="79">
        <v>222</v>
      </c>
      <c r="T27" s="79">
        <v>94</v>
      </c>
      <c r="U27" s="79">
        <v>10</v>
      </c>
      <c r="V27" s="79" t="s">
        <v>314</v>
      </c>
      <c r="W27" s="86">
        <v>889</v>
      </c>
    </row>
    <row r="28" spans="1:23" s="2" customFormat="1" ht="13.15" customHeight="1" x14ac:dyDescent="0.2">
      <c r="B28" s="60" t="s">
        <v>299</v>
      </c>
      <c r="C28" s="79">
        <v>2350</v>
      </c>
      <c r="D28" s="79">
        <v>610</v>
      </c>
      <c r="E28" s="79">
        <v>470</v>
      </c>
      <c r="F28" s="79">
        <v>130</v>
      </c>
      <c r="G28" s="79">
        <v>20</v>
      </c>
      <c r="H28" s="79" t="s">
        <v>314</v>
      </c>
      <c r="I28" s="86">
        <v>3590</v>
      </c>
      <c r="J28" s="87">
        <v>2</v>
      </c>
      <c r="K28" s="87">
        <v>1.4</v>
      </c>
      <c r="L28" s="87">
        <v>3.2</v>
      </c>
      <c r="M28" s="87">
        <v>2.6</v>
      </c>
      <c r="N28" s="87">
        <v>1</v>
      </c>
      <c r="O28" s="87" t="s">
        <v>314</v>
      </c>
      <c r="P28" s="88">
        <v>10.3</v>
      </c>
      <c r="Q28" s="79">
        <v>264</v>
      </c>
      <c r="R28" s="79">
        <v>130</v>
      </c>
      <c r="S28" s="79">
        <v>146</v>
      </c>
      <c r="T28" s="79">
        <v>66</v>
      </c>
      <c r="U28" s="79">
        <v>17</v>
      </c>
      <c r="V28" s="79" t="s">
        <v>314</v>
      </c>
      <c r="W28" s="86">
        <v>637</v>
      </c>
    </row>
    <row r="29" spans="1:23" s="2" customFormat="1" ht="13.15" customHeight="1" x14ac:dyDescent="0.2">
      <c r="B29" s="60" t="s">
        <v>300</v>
      </c>
      <c r="C29" s="79">
        <v>2570</v>
      </c>
      <c r="D29" s="79">
        <v>660</v>
      </c>
      <c r="E29" s="79">
        <v>500</v>
      </c>
      <c r="F29" s="79">
        <v>130</v>
      </c>
      <c r="G29" s="79">
        <v>10</v>
      </c>
      <c r="H29" s="79" t="s">
        <v>314</v>
      </c>
      <c r="I29" s="86">
        <v>3860</v>
      </c>
      <c r="J29" s="87">
        <v>2.1</v>
      </c>
      <c r="K29" s="87">
        <v>1.5</v>
      </c>
      <c r="L29" s="87">
        <v>3.3</v>
      </c>
      <c r="M29" s="87">
        <v>2.5</v>
      </c>
      <c r="N29" s="87">
        <v>0.4</v>
      </c>
      <c r="O29" s="87" t="s">
        <v>314</v>
      </c>
      <c r="P29" s="88">
        <v>9.9</v>
      </c>
      <c r="Q29" s="79">
        <v>288</v>
      </c>
      <c r="R29" s="79">
        <v>142</v>
      </c>
      <c r="S29" s="79">
        <v>152</v>
      </c>
      <c r="T29" s="79">
        <v>67</v>
      </c>
      <c r="U29" s="79">
        <v>9</v>
      </c>
      <c r="V29" s="79" t="s">
        <v>314</v>
      </c>
      <c r="W29" s="86">
        <v>658</v>
      </c>
    </row>
    <row r="30" spans="1:23" s="2" customFormat="1" ht="13.15" customHeight="1" x14ac:dyDescent="0.2">
      <c r="B30" s="60" t="s">
        <v>301</v>
      </c>
      <c r="C30" s="79">
        <v>2870</v>
      </c>
      <c r="D30" s="79">
        <v>780</v>
      </c>
      <c r="E30" s="79">
        <v>600</v>
      </c>
      <c r="F30" s="79">
        <v>160</v>
      </c>
      <c r="G30" s="79">
        <v>10</v>
      </c>
      <c r="H30" s="79" t="s">
        <v>314</v>
      </c>
      <c r="I30" s="86">
        <v>4410</v>
      </c>
      <c r="J30" s="87">
        <v>2.2999999999999998</v>
      </c>
      <c r="K30" s="87">
        <v>1.6</v>
      </c>
      <c r="L30" s="87">
        <v>4.3</v>
      </c>
      <c r="M30" s="87">
        <v>2.8</v>
      </c>
      <c r="N30" s="87">
        <v>0.4</v>
      </c>
      <c r="O30" s="87" t="s">
        <v>314</v>
      </c>
      <c r="P30" s="88">
        <v>11.4</v>
      </c>
      <c r="Q30" s="79">
        <v>317</v>
      </c>
      <c r="R30" s="79">
        <v>166</v>
      </c>
      <c r="S30" s="79">
        <v>187</v>
      </c>
      <c r="T30" s="79">
        <v>77</v>
      </c>
      <c r="U30" s="79">
        <v>7</v>
      </c>
      <c r="V30" s="79" t="s">
        <v>314</v>
      </c>
      <c r="W30" s="86">
        <v>754</v>
      </c>
    </row>
    <row r="31" spans="1:23" s="2" customFormat="1" ht="26.45" customHeight="1" x14ac:dyDescent="0.2">
      <c r="B31" s="60" t="s">
        <v>302</v>
      </c>
      <c r="C31" s="79">
        <v>2580</v>
      </c>
      <c r="D31" s="79">
        <v>720</v>
      </c>
      <c r="E31" s="79">
        <v>560</v>
      </c>
      <c r="F31" s="79">
        <v>150</v>
      </c>
      <c r="G31" s="79">
        <v>10</v>
      </c>
      <c r="H31" s="79">
        <v>10</v>
      </c>
      <c r="I31" s="86">
        <v>4020</v>
      </c>
      <c r="J31" s="87">
        <v>2.2000000000000002</v>
      </c>
      <c r="K31" s="87">
        <v>1.5</v>
      </c>
      <c r="L31" s="87">
        <v>3.7</v>
      </c>
      <c r="M31" s="87">
        <v>2.8</v>
      </c>
      <c r="N31" s="87">
        <v>0.2</v>
      </c>
      <c r="O31" s="87" t="s">
        <v>314</v>
      </c>
      <c r="P31" s="88">
        <v>10.5</v>
      </c>
      <c r="Q31" s="79">
        <v>293</v>
      </c>
      <c r="R31" s="79">
        <v>151</v>
      </c>
      <c r="S31" s="79">
        <v>171</v>
      </c>
      <c r="T31" s="79">
        <v>75</v>
      </c>
      <c r="U31" s="79">
        <v>7</v>
      </c>
      <c r="V31" s="79">
        <v>51</v>
      </c>
      <c r="W31" s="86">
        <v>748</v>
      </c>
    </row>
    <row r="32" spans="1:23" s="2" customFormat="1" ht="13.15" customHeight="1" x14ac:dyDescent="0.2">
      <c r="B32" s="60" t="s">
        <v>250</v>
      </c>
      <c r="C32" s="79">
        <v>2950</v>
      </c>
      <c r="D32" s="79">
        <v>820</v>
      </c>
      <c r="E32" s="79">
        <v>640</v>
      </c>
      <c r="F32" s="79">
        <v>140</v>
      </c>
      <c r="G32" s="79">
        <v>20</v>
      </c>
      <c r="H32" s="79" t="s">
        <v>314</v>
      </c>
      <c r="I32" s="86">
        <v>4560</v>
      </c>
      <c r="J32" s="87">
        <v>2.5</v>
      </c>
      <c r="K32" s="87">
        <v>1.7</v>
      </c>
      <c r="L32" s="87">
        <v>4.3</v>
      </c>
      <c r="M32" s="87">
        <v>2.8</v>
      </c>
      <c r="N32" s="87">
        <v>0.9</v>
      </c>
      <c r="O32" s="87" t="s">
        <v>314</v>
      </c>
      <c r="P32" s="88">
        <v>12.2</v>
      </c>
      <c r="Q32" s="79">
        <v>336</v>
      </c>
      <c r="R32" s="79">
        <v>174</v>
      </c>
      <c r="S32" s="79">
        <v>197</v>
      </c>
      <c r="T32" s="79">
        <v>70</v>
      </c>
      <c r="U32" s="79">
        <v>15</v>
      </c>
      <c r="V32" s="79" t="s">
        <v>314</v>
      </c>
      <c r="W32" s="86">
        <v>794</v>
      </c>
    </row>
    <row r="33" spans="1:24" s="2" customFormat="1" ht="13.15" customHeight="1" x14ac:dyDescent="0.2">
      <c r="B33" s="60" t="s">
        <v>303</v>
      </c>
      <c r="C33" s="79">
        <v>2820</v>
      </c>
      <c r="D33" s="79">
        <v>910</v>
      </c>
      <c r="E33" s="79">
        <v>760</v>
      </c>
      <c r="F33" s="79">
        <v>170</v>
      </c>
      <c r="G33" s="79">
        <v>10</v>
      </c>
      <c r="H33" s="79" t="s">
        <v>314</v>
      </c>
      <c r="I33" s="86">
        <v>4660</v>
      </c>
      <c r="J33" s="87">
        <v>2.2000000000000002</v>
      </c>
      <c r="K33" s="87">
        <v>2.1</v>
      </c>
      <c r="L33" s="87">
        <v>5</v>
      </c>
      <c r="M33" s="87">
        <v>3.2</v>
      </c>
      <c r="N33" s="87">
        <v>0.6</v>
      </c>
      <c r="O33" s="87" t="s">
        <v>314</v>
      </c>
      <c r="P33" s="88">
        <v>13.1</v>
      </c>
      <c r="Q33" s="79">
        <v>329</v>
      </c>
      <c r="R33" s="79">
        <v>195</v>
      </c>
      <c r="S33" s="79">
        <v>232</v>
      </c>
      <c r="T33" s="79">
        <v>85</v>
      </c>
      <c r="U33" s="79">
        <v>10</v>
      </c>
      <c r="V33" s="79" t="s">
        <v>314</v>
      </c>
      <c r="W33" s="86">
        <v>851</v>
      </c>
    </row>
    <row r="34" spans="1:24" s="2" customFormat="1" ht="13.15" customHeight="1" x14ac:dyDescent="0.2">
      <c r="B34" s="60" t="s">
        <v>304</v>
      </c>
      <c r="C34" s="79">
        <v>3100</v>
      </c>
      <c r="D34" s="79">
        <v>970</v>
      </c>
      <c r="E34" s="79">
        <v>720</v>
      </c>
      <c r="F34" s="79">
        <v>200</v>
      </c>
      <c r="G34" s="79">
        <v>10</v>
      </c>
      <c r="H34" s="79" t="s">
        <v>314</v>
      </c>
      <c r="I34" s="86">
        <v>5010</v>
      </c>
      <c r="J34" s="87">
        <v>2.6</v>
      </c>
      <c r="K34" s="87">
        <v>2.2000000000000002</v>
      </c>
      <c r="L34" s="87">
        <v>5</v>
      </c>
      <c r="M34" s="87">
        <v>4.0999999999999996</v>
      </c>
      <c r="N34" s="87">
        <v>0.5</v>
      </c>
      <c r="O34" s="87" t="s">
        <v>314</v>
      </c>
      <c r="P34" s="88">
        <v>14.4</v>
      </c>
      <c r="Q34" s="79">
        <v>360</v>
      </c>
      <c r="R34" s="79">
        <v>207</v>
      </c>
      <c r="S34" s="79">
        <v>223</v>
      </c>
      <c r="T34" s="79">
        <v>102</v>
      </c>
      <c r="U34" s="79">
        <v>10</v>
      </c>
      <c r="V34" s="79" t="s">
        <v>314</v>
      </c>
      <c r="W34" s="86">
        <v>917</v>
      </c>
    </row>
    <row r="35" spans="1:24" s="2" customFormat="1" ht="13.15" customHeight="1" x14ac:dyDescent="0.2">
      <c r="B35" s="60" t="s">
        <v>305</v>
      </c>
      <c r="C35" s="79">
        <v>3150</v>
      </c>
      <c r="D35" s="79">
        <v>1040</v>
      </c>
      <c r="E35" s="79">
        <v>810</v>
      </c>
      <c r="F35" s="79">
        <v>240</v>
      </c>
      <c r="G35" s="79">
        <v>20</v>
      </c>
      <c r="H35" s="79" t="s">
        <v>314</v>
      </c>
      <c r="I35" s="86">
        <v>5260</v>
      </c>
      <c r="J35" s="87">
        <v>2.6</v>
      </c>
      <c r="K35" s="87">
        <v>2.2999999999999998</v>
      </c>
      <c r="L35" s="87">
        <v>5.6</v>
      </c>
      <c r="M35" s="87">
        <v>5.0999999999999996</v>
      </c>
      <c r="N35" s="87">
        <v>1.1000000000000001</v>
      </c>
      <c r="O35" s="87" t="s">
        <v>314</v>
      </c>
      <c r="P35" s="88">
        <v>17.100000000000001</v>
      </c>
      <c r="Q35" s="79">
        <v>373</v>
      </c>
      <c r="R35" s="79">
        <v>222</v>
      </c>
      <c r="S35" s="79">
        <v>251</v>
      </c>
      <c r="T35" s="79">
        <v>122</v>
      </c>
      <c r="U35" s="79">
        <v>18</v>
      </c>
      <c r="V35" s="79" t="s">
        <v>314</v>
      </c>
      <c r="W35" s="86">
        <v>988</v>
      </c>
    </row>
    <row r="36" spans="1:24" s="2" customFormat="1" ht="13.15" customHeight="1" x14ac:dyDescent="0.2">
      <c r="B36" s="60" t="s">
        <v>306</v>
      </c>
      <c r="C36" s="79">
        <v>2910</v>
      </c>
      <c r="D36" s="79">
        <v>880</v>
      </c>
      <c r="E36" s="79">
        <v>650</v>
      </c>
      <c r="F36" s="79">
        <v>180</v>
      </c>
      <c r="G36" s="79">
        <v>20</v>
      </c>
      <c r="H36" s="79" t="s">
        <v>314</v>
      </c>
      <c r="I36" s="86">
        <v>4640</v>
      </c>
      <c r="J36" s="87">
        <v>2.2999999999999998</v>
      </c>
      <c r="K36" s="87">
        <v>2</v>
      </c>
      <c r="L36" s="87">
        <v>4.5</v>
      </c>
      <c r="M36" s="87">
        <v>3.8</v>
      </c>
      <c r="N36" s="87">
        <v>0.9</v>
      </c>
      <c r="O36" s="87" t="s">
        <v>314</v>
      </c>
      <c r="P36" s="88">
        <v>13.5</v>
      </c>
      <c r="Q36" s="79">
        <v>337</v>
      </c>
      <c r="R36" s="79">
        <v>186</v>
      </c>
      <c r="S36" s="79">
        <v>202</v>
      </c>
      <c r="T36" s="79">
        <v>92</v>
      </c>
      <c r="U36" s="79">
        <v>15</v>
      </c>
      <c r="V36" s="79" t="s">
        <v>314</v>
      </c>
      <c r="W36" s="86">
        <v>833</v>
      </c>
    </row>
    <row r="37" spans="1:24" s="2" customFormat="1" ht="13.15" customHeight="1" x14ac:dyDescent="0.2">
      <c r="B37" s="60" t="s">
        <v>307</v>
      </c>
      <c r="C37" s="79">
        <v>3080</v>
      </c>
      <c r="D37" s="79">
        <v>970</v>
      </c>
      <c r="E37" s="79">
        <v>790</v>
      </c>
      <c r="F37" s="79">
        <v>210</v>
      </c>
      <c r="G37" s="79">
        <v>20</v>
      </c>
      <c r="H37" s="79" t="s">
        <v>314</v>
      </c>
      <c r="I37" s="86">
        <v>5060</v>
      </c>
      <c r="J37" s="87">
        <v>2.5</v>
      </c>
      <c r="K37" s="87">
        <v>2.2999999999999998</v>
      </c>
      <c r="L37" s="87">
        <v>5.5</v>
      </c>
      <c r="M37" s="87">
        <v>4.2</v>
      </c>
      <c r="N37" s="87">
        <v>1.1000000000000001</v>
      </c>
      <c r="O37" s="87" t="s">
        <v>314</v>
      </c>
      <c r="P37" s="88">
        <v>15.8</v>
      </c>
      <c r="Q37" s="79">
        <v>354</v>
      </c>
      <c r="R37" s="79">
        <v>206</v>
      </c>
      <c r="S37" s="79">
        <v>241</v>
      </c>
      <c r="T37" s="79">
        <v>104</v>
      </c>
      <c r="U37" s="79">
        <v>21</v>
      </c>
      <c r="V37" s="79" t="s">
        <v>314</v>
      </c>
      <c r="W37" s="86">
        <v>928</v>
      </c>
    </row>
    <row r="38" spans="1:24" s="2" customFormat="1" ht="13.15" customHeight="1" x14ac:dyDescent="0.2">
      <c r="B38" s="60" t="s">
        <v>308</v>
      </c>
      <c r="C38" s="79">
        <v>3040</v>
      </c>
      <c r="D38" s="79">
        <v>1070</v>
      </c>
      <c r="E38" s="79">
        <v>860</v>
      </c>
      <c r="F38" s="79">
        <v>230</v>
      </c>
      <c r="G38" s="79">
        <v>20</v>
      </c>
      <c r="H38" s="79" t="s">
        <v>314</v>
      </c>
      <c r="I38" s="86">
        <v>5220</v>
      </c>
      <c r="J38" s="87">
        <v>2.5</v>
      </c>
      <c r="K38" s="87">
        <v>2.4</v>
      </c>
      <c r="L38" s="87">
        <v>6</v>
      </c>
      <c r="M38" s="87">
        <v>4.7</v>
      </c>
      <c r="N38" s="87">
        <v>1.1000000000000001</v>
      </c>
      <c r="O38" s="87" t="s">
        <v>314</v>
      </c>
      <c r="P38" s="88">
        <v>16.8</v>
      </c>
      <c r="Q38" s="79">
        <v>354</v>
      </c>
      <c r="R38" s="79">
        <v>230</v>
      </c>
      <c r="S38" s="79">
        <v>265</v>
      </c>
      <c r="T38" s="79">
        <v>117</v>
      </c>
      <c r="U38" s="79">
        <v>18</v>
      </c>
      <c r="V38" s="79" t="s">
        <v>314</v>
      </c>
      <c r="W38" s="86">
        <v>984</v>
      </c>
    </row>
    <row r="39" spans="1:24" s="2" customFormat="1" ht="13.15" customHeight="1" x14ac:dyDescent="0.2">
      <c r="B39" s="60" t="s">
        <v>309</v>
      </c>
      <c r="C39" s="79">
        <v>2950</v>
      </c>
      <c r="D39" s="79">
        <v>940</v>
      </c>
      <c r="E39" s="79">
        <v>780</v>
      </c>
      <c r="F39" s="79">
        <v>200</v>
      </c>
      <c r="G39" s="79">
        <v>10</v>
      </c>
      <c r="H39" s="79" t="s">
        <v>314</v>
      </c>
      <c r="I39" s="86">
        <v>4890</v>
      </c>
      <c r="J39" s="87">
        <v>2.5</v>
      </c>
      <c r="K39" s="87">
        <v>2.1</v>
      </c>
      <c r="L39" s="87">
        <v>5.4</v>
      </c>
      <c r="M39" s="87">
        <v>4.2</v>
      </c>
      <c r="N39" s="87">
        <v>0.7</v>
      </c>
      <c r="O39" s="87" t="s">
        <v>314</v>
      </c>
      <c r="P39" s="88">
        <v>15</v>
      </c>
      <c r="Q39" s="79">
        <v>344</v>
      </c>
      <c r="R39" s="79">
        <v>201</v>
      </c>
      <c r="S39" s="79">
        <v>241</v>
      </c>
      <c r="T39" s="79">
        <v>100</v>
      </c>
      <c r="U39" s="79">
        <v>10</v>
      </c>
      <c r="V39" s="79" t="s">
        <v>314</v>
      </c>
      <c r="W39" s="86">
        <v>903</v>
      </c>
    </row>
    <row r="40" spans="1:24" s="2" customFormat="1" ht="13.15" customHeight="1" x14ac:dyDescent="0.2">
      <c r="B40" s="60" t="s">
        <v>310</v>
      </c>
      <c r="C40" s="79">
        <v>2440</v>
      </c>
      <c r="D40" s="79">
        <v>680</v>
      </c>
      <c r="E40" s="79">
        <v>520</v>
      </c>
      <c r="F40" s="79">
        <v>170</v>
      </c>
      <c r="G40" s="79">
        <v>20</v>
      </c>
      <c r="H40" s="79" t="s">
        <v>314</v>
      </c>
      <c r="I40" s="86">
        <v>3840</v>
      </c>
      <c r="J40" s="87">
        <v>2.4</v>
      </c>
      <c r="K40" s="87">
        <v>1.7</v>
      </c>
      <c r="L40" s="87">
        <v>3.9</v>
      </c>
      <c r="M40" s="87">
        <v>3.5</v>
      </c>
      <c r="N40" s="87">
        <v>1</v>
      </c>
      <c r="O40" s="87" t="s">
        <v>314</v>
      </c>
      <c r="P40" s="88">
        <v>12.8</v>
      </c>
      <c r="Q40" s="79">
        <v>272</v>
      </c>
      <c r="R40" s="79">
        <v>145</v>
      </c>
      <c r="S40" s="79">
        <v>162</v>
      </c>
      <c r="T40" s="79">
        <v>85</v>
      </c>
      <c r="U40" s="79">
        <v>16</v>
      </c>
      <c r="V40" s="79" t="s">
        <v>314</v>
      </c>
      <c r="W40" s="86">
        <v>686</v>
      </c>
    </row>
    <row r="41" spans="1:24" s="2" customFormat="1" ht="13.15" customHeight="1" x14ac:dyDescent="0.2">
      <c r="B41" s="60" t="s">
        <v>311</v>
      </c>
      <c r="C41" s="79">
        <v>2460</v>
      </c>
      <c r="D41" s="79">
        <v>740</v>
      </c>
      <c r="E41" s="79">
        <v>540</v>
      </c>
      <c r="F41" s="79">
        <v>180</v>
      </c>
      <c r="G41" s="79">
        <v>10</v>
      </c>
      <c r="H41" s="79" t="s">
        <v>314</v>
      </c>
      <c r="I41" s="86">
        <v>3930</v>
      </c>
      <c r="J41" s="87">
        <v>2.2000000000000002</v>
      </c>
      <c r="K41" s="87">
        <v>1.9</v>
      </c>
      <c r="L41" s="87">
        <v>3.7</v>
      </c>
      <c r="M41" s="87">
        <v>3.8</v>
      </c>
      <c r="N41" s="87">
        <v>0.9</v>
      </c>
      <c r="O41" s="87" t="s">
        <v>314</v>
      </c>
      <c r="P41" s="88">
        <v>12.7</v>
      </c>
      <c r="Q41" s="79">
        <v>279</v>
      </c>
      <c r="R41" s="79">
        <v>157</v>
      </c>
      <c r="S41" s="79">
        <v>165</v>
      </c>
      <c r="T41" s="79">
        <v>89</v>
      </c>
      <c r="U41" s="79">
        <v>13</v>
      </c>
      <c r="V41" s="79" t="s">
        <v>314</v>
      </c>
      <c r="W41" s="86">
        <v>732</v>
      </c>
    </row>
    <row r="42" spans="1:24" s="2" customFormat="1" ht="13.15" customHeight="1" x14ac:dyDescent="0.2">
      <c r="B42" s="60" t="s">
        <v>312</v>
      </c>
      <c r="C42" s="79">
        <v>2460</v>
      </c>
      <c r="D42" s="79">
        <v>750</v>
      </c>
      <c r="E42" s="79">
        <v>650</v>
      </c>
      <c r="F42" s="79">
        <v>170</v>
      </c>
      <c r="G42" s="79">
        <v>20</v>
      </c>
      <c r="H42" s="79" t="s">
        <v>314</v>
      </c>
      <c r="I42" s="86">
        <v>4050</v>
      </c>
      <c r="J42" s="87">
        <v>2.1</v>
      </c>
      <c r="K42" s="87">
        <v>1.7</v>
      </c>
      <c r="L42" s="87">
        <v>4.5999999999999996</v>
      </c>
      <c r="M42" s="87">
        <v>3.4</v>
      </c>
      <c r="N42" s="87">
        <v>1</v>
      </c>
      <c r="O42" s="87" t="s">
        <v>314</v>
      </c>
      <c r="P42" s="88">
        <v>12.9</v>
      </c>
      <c r="Q42" s="79">
        <v>280</v>
      </c>
      <c r="R42" s="79">
        <v>159</v>
      </c>
      <c r="S42" s="79">
        <v>201</v>
      </c>
      <c r="T42" s="79">
        <v>87</v>
      </c>
      <c r="U42" s="79">
        <v>18</v>
      </c>
      <c r="V42" s="79" t="s">
        <v>314</v>
      </c>
      <c r="W42" s="86">
        <v>777</v>
      </c>
    </row>
    <row r="43" spans="1:24" s="2" customFormat="1" ht="2.65" customHeight="1" x14ac:dyDescent="0.2">
      <c r="A43" s="66"/>
      <c r="B43" s="89"/>
      <c r="C43" s="90"/>
      <c r="D43" s="90"/>
      <c r="E43" s="90"/>
      <c r="F43" s="90"/>
      <c r="G43" s="90"/>
      <c r="H43" s="90"/>
      <c r="I43" s="91"/>
      <c r="J43" s="92"/>
      <c r="K43" s="92"/>
      <c r="L43" s="92"/>
      <c r="M43" s="92"/>
      <c r="N43" s="92"/>
      <c r="O43" s="92"/>
      <c r="P43" s="93"/>
      <c r="Q43" s="90"/>
      <c r="R43" s="90"/>
      <c r="S43" s="90"/>
      <c r="T43" s="90"/>
      <c r="U43" s="90"/>
      <c r="V43" s="90"/>
      <c r="W43" s="91"/>
    </row>
    <row r="44" spans="1:24" s="2" customFormat="1" x14ac:dyDescent="0.2"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</row>
    <row r="45" spans="1:24" s="2" customFormat="1" ht="14.25" x14ac:dyDescent="0.2">
      <c r="A45" s="68">
        <v>1</v>
      </c>
      <c r="B45" s="2" t="s">
        <v>339</v>
      </c>
    </row>
    <row r="46" spans="1:24" s="2" customFormat="1" ht="14.25" x14ac:dyDescent="0.2">
      <c r="A46" s="68">
        <v>2</v>
      </c>
      <c r="B46" s="2" t="s">
        <v>340</v>
      </c>
    </row>
    <row r="47" spans="1:24" s="2" customFormat="1" ht="14.25" x14ac:dyDescent="0.2">
      <c r="A47" s="94">
        <v>3</v>
      </c>
      <c r="B47" s="2" t="s">
        <v>341</v>
      </c>
    </row>
    <row r="48" spans="1:24" s="2" customFormat="1" ht="14.25" x14ac:dyDescent="0.2">
      <c r="A48" s="94">
        <v>4</v>
      </c>
      <c r="B48" s="2" t="s">
        <v>319</v>
      </c>
    </row>
    <row r="49" spans="1:2" s="2" customFormat="1" x14ac:dyDescent="0.2">
      <c r="A49" s="2" t="s">
        <v>130</v>
      </c>
      <c r="B49" s="2" t="s">
        <v>321</v>
      </c>
    </row>
    <row r="50" spans="1:2" s="2" customFormat="1" x14ac:dyDescent="0.2">
      <c r="A50" s="2" t="s">
        <v>129</v>
      </c>
      <c r="B50" s="2" t="s">
        <v>322</v>
      </c>
    </row>
    <row r="51" spans="1:2" s="2" customFormat="1" x14ac:dyDescent="0.2">
      <c r="A51" s="14" t="s">
        <v>333</v>
      </c>
      <c r="B51" s="2" t="s">
        <v>342</v>
      </c>
    </row>
    <row r="52" spans="1:2" s="2" customFormat="1" x14ac:dyDescent="0.2"/>
    <row r="53" spans="1:2" s="2" customFormat="1" x14ac:dyDescent="0.2"/>
    <row r="54" spans="1:2" s="2" customFormat="1" x14ac:dyDescent="0.2"/>
    <row r="55" spans="1:2" s="2" customFormat="1" x14ac:dyDescent="0.2"/>
  </sheetData>
  <mergeCells count="6">
    <mergeCell ref="A1:B1"/>
    <mergeCell ref="A2:W2"/>
    <mergeCell ref="A4:B5"/>
    <mergeCell ref="C4:I4"/>
    <mergeCell ref="J4:P4"/>
    <mergeCell ref="Q4:W4"/>
  </mergeCells>
  <hyperlinks>
    <hyperlink ref="A1:B1" location="ContentsHead" display="Back to contents" xr:uid="{1051EC6B-CCA3-49EE-B392-739A1041E82E}"/>
  </hyperlinks>
  <pageMargins left="0.7" right="0.7" top="0.75" bottom="0.75" header="0.3" footer="0.3"/>
  <pageSetup scale="2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CBB2-3194-4BD8-B409-BB2B3B8E0850}">
  <sheetPr codeName="Sheet37">
    <pageSetUpPr fitToPage="1"/>
  </sheetPr>
  <dimension ref="A1:AQ62"/>
  <sheetViews>
    <sheetView zoomScaleNormal="100" workbookViewId="0">
      <pane xSplit="2" ySplit="6" topLeftCell="C7" activePane="bottomRight" state="frozen"/>
      <selection pane="topRight" activeCell="E1" sqref="E1"/>
      <selection pane="bottomLeft" activeCell="A11" sqref="A11"/>
      <selection pane="bottomRight" sqref="A1:B1"/>
    </sheetView>
  </sheetViews>
  <sheetFormatPr defaultColWidth="0" defaultRowHeight="12.75" x14ac:dyDescent="0.2"/>
  <cols>
    <col min="1" max="1" width="2.7109375" style="37" customWidth="1"/>
    <col min="2" max="2" width="23" style="37" customWidth="1"/>
    <col min="3" max="3" width="2.42578125" style="37" customWidth="1"/>
    <col min="4" max="4" width="13.7109375" style="37" customWidth="1"/>
    <col min="5" max="7" width="10.5703125" style="37" customWidth="1"/>
    <col min="8" max="8" width="3.28515625" style="37" customWidth="1"/>
    <col min="9" max="9" width="13" style="37" bestFit="1" customWidth="1"/>
    <col min="10" max="10" width="10.5703125" style="37" customWidth="1"/>
    <col min="11" max="11" width="12.7109375" style="37" customWidth="1"/>
    <col min="12" max="12" width="3.28515625" style="37" customWidth="1"/>
    <col min="13" max="13" width="12" style="37" bestFit="1" customWidth="1"/>
    <col min="14" max="14" width="9.7109375" style="37" bestFit="1" customWidth="1"/>
    <col min="15" max="16" width="10.5703125" style="37" customWidth="1"/>
    <col min="17" max="17" width="3.28515625" style="37" customWidth="1"/>
    <col min="18" max="18" width="9.85546875" style="37" bestFit="1" customWidth="1"/>
    <col min="19" max="19" width="11.42578125" style="37" customWidth="1"/>
    <col min="20" max="20" width="3.28515625" style="37" customWidth="1"/>
    <col min="21" max="21" width="12" style="37" bestFit="1" customWidth="1"/>
    <col min="22" max="23" width="8.85546875" style="37" customWidth="1"/>
    <col min="24" max="24" width="12.42578125" style="37" bestFit="1" customWidth="1"/>
    <col min="25" max="25" width="15.7109375" style="37" customWidth="1"/>
    <col min="26" max="26" width="3.28515625" style="37" customWidth="1"/>
    <col min="27" max="27" width="20.42578125" style="37" customWidth="1"/>
    <col min="28" max="29" width="8.85546875" style="37" customWidth="1"/>
    <col min="30" max="30" width="8.85546875" style="37" hidden="1" customWidth="1"/>
    <col min="31" max="32" width="8.85546875" style="2" hidden="1" customWidth="1"/>
    <col min="33" max="37" width="0" style="2" hidden="1" customWidth="1"/>
    <col min="38" max="40" width="8.85546875" style="2" hidden="1" customWidth="1"/>
    <col min="41" max="41" width="0" style="2" hidden="1" customWidth="1"/>
    <col min="42" max="42" width="8.85546875" style="2" hidden="1" customWidth="1"/>
    <col min="43" max="43" width="0" style="2" hidden="1" customWidth="1"/>
    <col min="44" max="16384" width="8.85546875" style="2" hidden="1"/>
  </cols>
  <sheetData>
    <row r="1" spans="1:30" ht="15" x14ac:dyDescent="0.2">
      <c r="A1" s="233" t="s">
        <v>132</v>
      </c>
      <c r="B1" s="233"/>
      <c r="C1" s="6"/>
    </row>
    <row r="2" spans="1:30" ht="14.45" customHeight="1" x14ac:dyDescent="0.2">
      <c r="A2" s="234" t="s">
        <v>347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"/>
      <c r="AC2" s="2"/>
      <c r="AD2" s="2"/>
    </row>
    <row r="3" spans="1:30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6.899999999999999" customHeight="1" x14ac:dyDescent="0.35">
      <c r="A4" s="235" t="s">
        <v>264</v>
      </c>
      <c r="B4" s="235"/>
      <c r="C4" s="38"/>
      <c r="D4" s="238" t="s">
        <v>348</v>
      </c>
      <c r="E4" s="238"/>
      <c r="F4" s="238"/>
      <c r="G4" s="238"/>
      <c r="H4" s="238"/>
      <c r="I4" s="238"/>
      <c r="J4" s="238"/>
      <c r="K4" s="238"/>
      <c r="L4" s="95"/>
      <c r="M4" s="238" t="s">
        <v>349</v>
      </c>
      <c r="N4" s="238"/>
      <c r="O4" s="238"/>
      <c r="P4" s="238"/>
      <c r="Q4" s="238"/>
      <c r="R4" s="238"/>
      <c r="S4" s="238"/>
      <c r="T4" s="96"/>
      <c r="U4" s="238" t="s">
        <v>350</v>
      </c>
      <c r="V4" s="238"/>
      <c r="W4" s="238"/>
      <c r="X4" s="238"/>
      <c r="Y4" s="238"/>
      <c r="Z4" s="238"/>
      <c r="AA4" s="238"/>
      <c r="AB4" s="2"/>
      <c r="AC4" s="2"/>
      <c r="AD4" s="2"/>
    </row>
    <row r="5" spans="1:30" ht="15" x14ac:dyDescent="0.35">
      <c r="A5" s="231"/>
      <c r="B5" s="231"/>
      <c r="C5" s="41"/>
      <c r="D5" s="239" t="s">
        <v>209</v>
      </c>
      <c r="E5" s="239"/>
      <c r="F5" s="239"/>
      <c r="G5" s="239"/>
      <c r="H5" s="40"/>
      <c r="I5" s="239" t="s">
        <v>215</v>
      </c>
      <c r="J5" s="239"/>
      <c r="K5" s="75"/>
      <c r="L5" s="40"/>
      <c r="M5" s="239" t="s">
        <v>209</v>
      </c>
      <c r="N5" s="239"/>
      <c r="O5" s="239"/>
      <c r="P5" s="239"/>
      <c r="Q5" s="40"/>
      <c r="R5" s="2"/>
      <c r="S5" s="75"/>
      <c r="T5" s="2"/>
      <c r="U5" s="239" t="s">
        <v>209</v>
      </c>
      <c r="V5" s="239"/>
      <c r="W5" s="239"/>
      <c r="X5" s="239"/>
      <c r="Y5" s="239"/>
      <c r="Z5" s="40"/>
      <c r="AA5" s="237" t="s">
        <v>351</v>
      </c>
      <c r="AB5" s="2"/>
      <c r="AC5" s="2"/>
      <c r="AD5" s="2"/>
    </row>
    <row r="6" spans="1:30" ht="60" x14ac:dyDescent="0.35">
      <c r="A6" s="231"/>
      <c r="B6" s="231"/>
      <c r="C6" s="41"/>
      <c r="D6" s="41" t="s">
        <v>352</v>
      </c>
      <c r="E6" s="41" t="s">
        <v>211</v>
      </c>
      <c r="F6" s="80" t="s">
        <v>212</v>
      </c>
      <c r="G6" s="41" t="s">
        <v>213</v>
      </c>
      <c r="H6" s="41"/>
      <c r="I6" s="41" t="s">
        <v>353</v>
      </c>
      <c r="J6" s="41" t="s">
        <v>354</v>
      </c>
      <c r="K6" s="75" t="s">
        <v>355</v>
      </c>
      <c r="L6" s="41"/>
      <c r="M6" s="41" t="s">
        <v>356</v>
      </c>
      <c r="N6" s="41" t="s">
        <v>211</v>
      </c>
      <c r="O6" s="80" t="s">
        <v>212</v>
      </c>
      <c r="P6" s="41" t="s">
        <v>213</v>
      </c>
      <c r="Q6" s="41"/>
      <c r="R6" s="41" t="s">
        <v>343</v>
      </c>
      <c r="S6" s="75" t="s">
        <v>338</v>
      </c>
      <c r="T6" s="2"/>
      <c r="U6" s="41" t="s">
        <v>356</v>
      </c>
      <c r="V6" s="41" t="s">
        <v>211</v>
      </c>
      <c r="W6" s="80" t="s">
        <v>212</v>
      </c>
      <c r="X6" s="41" t="s">
        <v>213</v>
      </c>
      <c r="Y6" s="75" t="s">
        <v>357</v>
      </c>
      <c r="Z6" s="85"/>
      <c r="AA6" s="237"/>
      <c r="AB6" s="2"/>
      <c r="AC6" s="2"/>
      <c r="AD6" s="2"/>
    </row>
    <row r="7" spans="1:30" ht="13.15" customHeight="1" x14ac:dyDescent="0.2">
      <c r="A7" s="8" t="s">
        <v>279</v>
      </c>
      <c r="B7" s="8"/>
      <c r="C7" s="8"/>
      <c r="D7" s="97"/>
      <c r="E7" s="97"/>
      <c r="F7" s="97"/>
      <c r="G7" s="97"/>
      <c r="H7" s="97"/>
      <c r="I7" s="97"/>
      <c r="J7" s="97"/>
      <c r="K7" s="98"/>
      <c r="L7" s="97"/>
      <c r="M7" s="99"/>
      <c r="N7" s="99"/>
      <c r="O7" s="72"/>
      <c r="P7" s="99"/>
      <c r="Q7" s="97"/>
      <c r="R7" s="99"/>
      <c r="S7" s="100"/>
      <c r="Y7" s="98"/>
    </row>
    <row r="8" spans="1:30" s="8" customFormat="1" x14ac:dyDescent="0.2">
      <c r="A8" s="2"/>
      <c r="B8" s="54" t="s">
        <v>122</v>
      </c>
      <c r="C8" s="55"/>
      <c r="D8" s="97">
        <v>2440</v>
      </c>
      <c r="E8" s="97">
        <v>710</v>
      </c>
      <c r="F8" s="97">
        <v>1150</v>
      </c>
      <c r="G8" s="97">
        <v>360</v>
      </c>
      <c r="H8" s="97"/>
      <c r="I8" s="97">
        <v>1500</v>
      </c>
      <c r="J8" s="97">
        <v>180</v>
      </c>
      <c r="K8" s="98">
        <v>6160</v>
      </c>
      <c r="L8" s="97"/>
      <c r="M8" s="101">
        <v>0.1</v>
      </c>
      <c r="N8" s="101">
        <v>0.4</v>
      </c>
      <c r="O8" s="101">
        <v>12.5</v>
      </c>
      <c r="P8" s="101">
        <v>49.5</v>
      </c>
      <c r="Q8" s="97"/>
      <c r="R8" s="101">
        <v>10.5</v>
      </c>
      <c r="S8" s="102">
        <v>73</v>
      </c>
      <c r="T8" s="85"/>
      <c r="U8" s="97">
        <v>177</v>
      </c>
      <c r="V8" s="97">
        <v>141</v>
      </c>
      <c r="W8" s="97">
        <v>552</v>
      </c>
      <c r="X8" s="97">
        <v>1762</v>
      </c>
      <c r="Y8" s="98">
        <v>2633</v>
      </c>
      <c r="Z8" s="85"/>
      <c r="AA8" s="97">
        <v>1290</v>
      </c>
      <c r="AB8" s="85"/>
      <c r="AC8" s="85"/>
      <c r="AD8" s="85"/>
    </row>
    <row r="9" spans="1:30" s="8" customFormat="1" x14ac:dyDescent="0.2">
      <c r="A9" s="2"/>
      <c r="B9" s="54" t="s">
        <v>280</v>
      </c>
      <c r="C9" s="55"/>
      <c r="D9" s="97">
        <v>2400</v>
      </c>
      <c r="E9" s="97">
        <v>690</v>
      </c>
      <c r="F9" s="97">
        <v>1120</v>
      </c>
      <c r="G9" s="97">
        <v>320</v>
      </c>
      <c r="H9" s="97"/>
      <c r="I9" s="97">
        <v>1530</v>
      </c>
      <c r="J9" s="97">
        <v>170</v>
      </c>
      <c r="K9" s="98">
        <v>6060</v>
      </c>
      <c r="L9" s="97"/>
      <c r="M9" s="101">
        <v>0.1</v>
      </c>
      <c r="N9" s="101">
        <v>0.4</v>
      </c>
      <c r="O9" s="101">
        <v>12.4</v>
      </c>
      <c r="P9" s="101">
        <v>43</v>
      </c>
      <c r="Q9" s="97"/>
      <c r="R9" s="101">
        <v>11.4</v>
      </c>
      <c r="S9" s="102">
        <v>67.2</v>
      </c>
      <c r="T9" s="85"/>
      <c r="U9" s="97">
        <v>177</v>
      </c>
      <c r="V9" s="97">
        <v>138</v>
      </c>
      <c r="W9" s="97">
        <v>539</v>
      </c>
      <c r="X9" s="97">
        <v>1241</v>
      </c>
      <c r="Y9" s="98">
        <v>2095</v>
      </c>
      <c r="Z9" s="85"/>
      <c r="AA9" s="97">
        <v>1264</v>
      </c>
      <c r="AB9" s="85"/>
      <c r="AC9" s="85"/>
      <c r="AD9" s="85"/>
    </row>
    <row r="10" spans="1:30" ht="26.45" customHeight="1" x14ac:dyDescent="0.2">
      <c r="A10" s="8" t="s">
        <v>281</v>
      </c>
      <c r="B10" s="8"/>
      <c r="C10" s="55"/>
      <c r="D10" s="97"/>
      <c r="E10" s="97"/>
      <c r="F10" s="97"/>
      <c r="G10" s="97"/>
      <c r="H10" s="97"/>
      <c r="I10" s="97"/>
      <c r="J10" s="97"/>
      <c r="K10" s="98"/>
      <c r="L10" s="97"/>
      <c r="M10" s="72"/>
      <c r="N10" s="72"/>
      <c r="O10" s="72"/>
      <c r="P10" s="72"/>
      <c r="Q10" s="97"/>
      <c r="R10" s="72"/>
      <c r="S10" s="103"/>
      <c r="Y10" s="98"/>
    </row>
    <row r="11" spans="1:30" x14ac:dyDescent="0.2">
      <c r="A11" s="2"/>
      <c r="B11" s="54" t="s">
        <v>282</v>
      </c>
      <c r="C11" s="55"/>
      <c r="D11" s="97">
        <v>590</v>
      </c>
      <c r="E11" s="97">
        <v>170</v>
      </c>
      <c r="F11" s="97">
        <v>240</v>
      </c>
      <c r="G11" s="97">
        <v>80</v>
      </c>
      <c r="H11" s="97"/>
      <c r="I11" s="97">
        <v>350</v>
      </c>
      <c r="J11" s="97">
        <v>50</v>
      </c>
      <c r="K11" s="98">
        <v>1430</v>
      </c>
      <c r="L11" s="97"/>
      <c r="M11" s="101" t="s">
        <v>324</v>
      </c>
      <c r="N11" s="101">
        <v>0.1</v>
      </c>
      <c r="O11" s="101">
        <v>2.7</v>
      </c>
      <c r="P11" s="101">
        <v>10</v>
      </c>
      <c r="Q11" s="97"/>
      <c r="R11" s="101">
        <v>2.6</v>
      </c>
      <c r="S11" s="102">
        <v>15.4</v>
      </c>
      <c r="U11" s="97">
        <v>42</v>
      </c>
      <c r="V11" s="97">
        <v>34</v>
      </c>
      <c r="W11" s="97">
        <v>118</v>
      </c>
      <c r="X11" s="97">
        <v>327</v>
      </c>
      <c r="Y11" s="98">
        <v>522</v>
      </c>
      <c r="AA11" s="97">
        <v>255</v>
      </c>
    </row>
    <row r="12" spans="1:30" x14ac:dyDescent="0.2">
      <c r="A12" s="2"/>
      <c r="B12" s="54" t="s">
        <v>283</v>
      </c>
      <c r="C12" s="55"/>
      <c r="D12" s="97">
        <v>600</v>
      </c>
      <c r="E12" s="97">
        <v>160</v>
      </c>
      <c r="F12" s="97">
        <v>280</v>
      </c>
      <c r="G12" s="97">
        <v>80</v>
      </c>
      <c r="H12" s="97"/>
      <c r="I12" s="97">
        <v>370</v>
      </c>
      <c r="J12" s="97">
        <v>40</v>
      </c>
      <c r="K12" s="98">
        <v>1490</v>
      </c>
      <c r="L12" s="97"/>
      <c r="M12" s="101" t="s">
        <v>324</v>
      </c>
      <c r="N12" s="101">
        <v>0.1</v>
      </c>
      <c r="O12" s="101">
        <v>3.1</v>
      </c>
      <c r="P12" s="101">
        <v>11.5</v>
      </c>
      <c r="Q12" s="97"/>
      <c r="R12" s="101">
        <v>3</v>
      </c>
      <c r="S12" s="102">
        <v>17.7</v>
      </c>
      <c r="U12" s="97">
        <v>44</v>
      </c>
      <c r="V12" s="97">
        <v>33</v>
      </c>
      <c r="W12" s="97">
        <v>129</v>
      </c>
      <c r="X12" s="97">
        <v>486</v>
      </c>
      <c r="Y12" s="98">
        <v>692</v>
      </c>
      <c r="AA12" s="97">
        <v>388</v>
      </c>
    </row>
    <row r="13" spans="1:30" x14ac:dyDescent="0.2">
      <c r="A13" s="2"/>
      <c r="B13" s="54" t="s">
        <v>284</v>
      </c>
      <c r="C13" s="55"/>
      <c r="D13" s="97">
        <v>660</v>
      </c>
      <c r="E13" s="97">
        <v>200</v>
      </c>
      <c r="F13" s="97">
        <v>340</v>
      </c>
      <c r="G13" s="97">
        <v>100</v>
      </c>
      <c r="H13" s="97"/>
      <c r="I13" s="97">
        <v>390</v>
      </c>
      <c r="J13" s="97">
        <v>60</v>
      </c>
      <c r="K13" s="98">
        <v>1690</v>
      </c>
      <c r="L13" s="97"/>
      <c r="M13" s="101" t="s">
        <v>324</v>
      </c>
      <c r="N13" s="101">
        <v>0.1</v>
      </c>
      <c r="O13" s="101">
        <v>3.7</v>
      </c>
      <c r="P13" s="101">
        <v>13.7</v>
      </c>
      <c r="Q13" s="97"/>
      <c r="R13" s="101">
        <v>2.1</v>
      </c>
      <c r="S13" s="102">
        <v>19.600000000000001</v>
      </c>
      <c r="U13" s="97">
        <v>49</v>
      </c>
      <c r="V13" s="97">
        <v>39</v>
      </c>
      <c r="W13" s="97">
        <v>160</v>
      </c>
      <c r="X13" s="97">
        <v>411</v>
      </c>
      <c r="Y13" s="98">
        <v>659</v>
      </c>
      <c r="AA13" s="97">
        <v>319</v>
      </c>
    </row>
    <row r="14" spans="1:30" x14ac:dyDescent="0.2">
      <c r="A14" s="2"/>
      <c r="B14" s="54" t="s">
        <v>285</v>
      </c>
      <c r="C14" s="55"/>
      <c r="D14" s="97">
        <v>580</v>
      </c>
      <c r="E14" s="97">
        <v>180</v>
      </c>
      <c r="F14" s="97">
        <v>290</v>
      </c>
      <c r="G14" s="97">
        <v>110</v>
      </c>
      <c r="H14" s="97"/>
      <c r="I14" s="97">
        <v>400</v>
      </c>
      <c r="J14" s="97">
        <v>30</v>
      </c>
      <c r="K14" s="98">
        <v>1560</v>
      </c>
      <c r="L14" s="97"/>
      <c r="M14" s="101" t="s">
        <v>324</v>
      </c>
      <c r="N14" s="101">
        <v>0.1</v>
      </c>
      <c r="O14" s="101">
        <v>3</v>
      </c>
      <c r="P14" s="101">
        <v>14.4</v>
      </c>
      <c r="Q14" s="97"/>
      <c r="R14" s="101">
        <v>2.8</v>
      </c>
      <c r="S14" s="102">
        <v>20.3</v>
      </c>
      <c r="U14" s="97">
        <v>43</v>
      </c>
      <c r="V14" s="97">
        <v>35</v>
      </c>
      <c r="W14" s="97">
        <v>145</v>
      </c>
      <c r="X14" s="97">
        <v>538</v>
      </c>
      <c r="Y14" s="98">
        <v>761</v>
      </c>
      <c r="AA14" s="97">
        <v>328</v>
      </c>
    </row>
    <row r="15" spans="1:30" ht="26.45" customHeight="1" x14ac:dyDescent="0.2">
      <c r="A15" s="2"/>
      <c r="B15" s="54" t="s">
        <v>286</v>
      </c>
      <c r="C15" s="55"/>
      <c r="D15" s="97">
        <v>650</v>
      </c>
      <c r="E15" s="97">
        <v>190</v>
      </c>
      <c r="F15" s="97">
        <v>250</v>
      </c>
      <c r="G15" s="97">
        <v>60</v>
      </c>
      <c r="H15" s="97"/>
      <c r="I15" s="97">
        <v>350</v>
      </c>
      <c r="J15" s="97">
        <v>40</v>
      </c>
      <c r="K15" s="98">
        <v>1520</v>
      </c>
      <c r="L15" s="97"/>
      <c r="M15" s="101" t="s">
        <v>324</v>
      </c>
      <c r="N15" s="101">
        <v>0.1</v>
      </c>
      <c r="O15" s="101">
        <v>2.7</v>
      </c>
      <c r="P15" s="101">
        <v>6.7</v>
      </c>
      <c r="Q15" s="97"/>
      <c r="R15" s="101">
        <v>4.5999999999999996</v>
      </c>
      <c r="S15" s="102">
        <v>14.1</v>
      </c>
      <c r="U15" s="97">
        <v>46</v>
      </c>
      <c r="V15" s="97">
        <v>38</v>
      </c>
      <c r="W15" s="97">
        <v>120</v>
      </c>
      <c r="X15" s="97">
        <v>176</v>
      </c>
      <c r="Y15" s="98">
        <v>380</v>
      </c>
      <c r="AA15" s="97">
        <v>374</v>
      </c>
    </row>
    <row r="16" spans="1:30" x14ac:dyDescent="0.2">
      <c r="A16" s="2"/>
      <c r="B16" s="54" t="s">
        <v>287</v>
      </c>
      <c r="C16" s="55"/>
      <c r="D16" s="97">
        <v>550</v>
      </c>
      <c r="E16" s="97">
        <v>170</v>
      </c>
      <c r="F16" s="97">
        <v>300</v>
      </c>
      <c r="G16" s="97">
        <v>100</v>
      </c>
      <c r="H16" s="97"/>
      <c r="I16" s="97">
        <v>450</v>
      </c>
      <c r="J16" s="97">
        <v>30</v>
      </c>
      <c r="K16" s="98">
        <v>1560</v>
      </c>
      <c r="L16" s="97"/>
      <c r="M16" s="101" t="s">
        <v>324</v>
      </c>
      <c r="N16" s="101">
        <v>0.1</v>
      </c>
      <c r="O16" s="101">
        <v>3.3</v>
      </c>
      <c r="P16" s="101">
        <v>11.6</v>
      </c>
      <c r="Q16" s="97"/>
      <c r="R16" s="101">
        <v>2</v>
      </c>
      <c r="S16" s="102">
        <v>17</v>
      </c>
      <c r="U16" s="97">
        <v>41</v>
      </c>
      <c r="V16" s="97">
        <v>34</v>
      </c>
      <c r="W16" s="97">
        <v>144</v>
      </c>
      <c r="X16" s="97">
        <v>417</v>
      </c>
      <c r="Y16" s="98">
        <v>635</v>
      </c>
      <c r="AA16" s="97">
        <v>319</v>
      </c>
    </row>
    <row r="17" spans="1:30" x14ac:dyDescent="0.2">
      <c r="A17" s="2"/>
      <c r="B17" s="54" t="s">
        <v>288</v>
      </c>
      <c r="C17" s="55"/>
      <c r="D17" s="97">
        <v>630</v>
      </c>
      <c r="E17" s="97">
        <v>160</v>
      </c>
      <c r="F17" s="97">
        <v>290</v>
      </c>
      <c r="G17" s="97">
        <v>100</v>
      </c>
      <c r="H17" s="97"/>
      <c r="I17" s="97">
        <v>350</v>
      </c>
      <c r="J17" s="97">
        <v>30</v>
      </c>
      <c r="K17" s="98">
        <v>1510</v>
      </c>
      <c r="L17" s="97"/>
      <c r="M17" s="101" t="s">
        <v>324</v>
      </c>
      <c r="N17" s="101">
        <v>0.1</v>
      </c>
      <c r="O17" s="101">
        <v>3.5</v>
      </c>
      <c r="P17" s="101">
        <v>13.7</v>
      </c>
      <c r="Q17" s="97"/>
      <c r="R17" s="101">
        <v>2.7</v>
      </c>
      <c r="S17" s="102">
        <v>20</v>
      </c>
      <c r="U17" s="97">
        <v>47</v>
      </c>
      <c r="V17" s="97">
        <v>30</v>
      </c>
      <c r="W17" s="97">
        <v>145</v>
      </c>
      <c r="X17" s="97">
        <v>406</v>
      </c>
      <c r="Y17" s="98">
        <v>628</v>
      </c>
      <c r="AA17" s="97">
        <v>335</v>
      </c>
    </row>
    <row r="18" spans="1:30" x14ac:dyDescent="0.2">
      <c r="A18" s="2"/>
      <c r="B18" s="54" t="s">
        <v>289</v>
      </c>
      <c r="C18" s="55"/>
      <c r="D18" s="97">
        <v>580</v>
      </c>
      <c r="E18" s="97">
        <v>180</v>
      </c>
      <c r="F18" s="97">
        <v>280</v>
      </c>
      <c r="G18" s="97">
        <v>60</v>
      </c>
      <c r="H18" s="97"/>
      <c r="I18" s="97">
        <v>380</v>
      </c>
      <c r="J18" s="97">
        <v>70</v>
      </c>
      <c r="K18" s="98">
        <v>1470</v>
      </c>
      <c r="L18" s="97"/>
      <c r="M18" s="101" t="s">
        <v>324</v>
      </c>
      <c r="N18" s="101">
        <v>0.1</v>
      </c>
      <c r="O18" s="101">
        <v>2.9</v>
      </c>
      <c r="P18" s="101">
        <v>11.1</v>
      </c>
      <c r="Q18" s="97"/>
      <c r="R18" s="101">
        <v>2</v>
      </c>
      <c r="S18" s="102">
        <v>16</v>
      </c>
      <c r="U18" s="97">
        <v>43</v>
      </c>
      <c r="V18" s="97">
        <v>35</v>
      </c>
      <c r="W18" s="97">
        <v>131</v>
      </c>
      <c r="X18" s="97">
        <v>241</v>
      </c>
      <c r="Y18" s="98">
        <v>451</v>
      </c>
      <c r="AA18" s="97">
        <v>236</v>
      </c>
    </row>
    <row r="19" spans="1:30" ht="26.45" customHeight="1" x14ac:dyDescent="0.2">
      <c r="A19" s="8" t="s">
        <v>290</v>
      </c>
      <c r="B19" s="8"/>
      <c r="C19" s="55"/>
      <c r="D19" s="97"/>
      <c r="E19" s="97"/>
      <c r="F19" s="97"/>
      <c r="G19" s="97"/>
      <c r="H19" s="97"/>
      <c r="I19" s="97"/>
      <c r="J19" s="97"/>
      <c r="K19" s="98"/>
      <c r="L19" s="97"/>
      <c r="M19" s="72"/>
      <c r="N19" s="72"/>
      <c r="O19" s="72"/>
      <c r="P19" s="72"/>
      <c r="Q19" s="97"/>
      <c r="R19" s="72"/>
      <c r="S19" s="103"/>
      <c r="Y19" s="98"/>
    </row>
    <row r="20" spans="1:30" x14ac:dyDescent="0.2">
      <c r="A20" s="2"/>
      <c r="B20" s="60" t="s">
        <v>291</v>
      </c>
      <c r="C20" s="8"/>
      <c r="D20" s="97">
        <v>200</v>
      </c>
      <c r="E20" s="97">
        <v>60</v>
      </c>
      <c r="F20" s="97">
        <v>80</v>
      </c>
      <c r="G20" s="97">
        <v>30</v>
      </c>
      <c r="H20" s="97"/>
      <c r="I20" s="97">
        <v>120</v>
      </c>
      <c r="J20" s="97">
        <v>10</v>
      </c>
      <c r="K20" s="98">
        <v>490</v>
      </c>
      <c r="L20" s="97"/>
      <c r="M20" s="101" t="s">
        <v>324</v>
      </c>
      <c r="N20" s="101" t="s">
        <v>324</v>
      </c>
      <c r="O20" s="101">
        <v>1</v>
      </c>
      <c r="P20" s="101">
        <v>3.6</v>
      </c>
      <c r="Q20" s="97"/>
      <c r="R20" s="101" t="s">
        <v>314</v>
      </c>
      <c r="S20" s="102">
        <v>6</v>
      </c>
      <c r="U20" s="97">
        <v>15</v>
      </c>
      <c r="V20" s="97">
        <v>12</v>
      </c>
      <c r="W20" s="97">
        <v>42</v>
      </c>
      <c r="X20" s="97">
        <v>148</v>
      </c>
      <c r="Y20" s="98">
        <v>217</v>
      </c>
      <c r="AA20" s="97">
        <v>123</v>
      </c>
    </row>
    <row r="21" spans="1:30" x14ac:dyDescent="0.2">
      <c r="A21" s="2"/>
      <c r="B21" s="60" t="s">
        <v>238</v>
      </c>
      <c r="C21" s="55"/>
      <c r="D21" s="97">
        <v>200</v>
      </c>
      <c r="E21" s="97">
        <v>50</v>
      </c>
      <c r="F21" s="97">
        <v>80</v>
      </c>
      <c r="G21" s="97">
        <v>20</v>
      </c>
      <c r="H21" s="97"/>
      <c r="I21" s="97">
        <v>110</v>
      </c>
      <c r="J21" s="97">
        <v>20</v>
      </c>
      <c r="K21" s="98">
        <v>460</v>
      </c>
      <c r="L21" s="97"/>
      <c r="M21" s="101" t="s">
        <v>324</v>
      </c>
      <c r="N21" s="101" t="s">
        <v>324</v>
      </c>
      <c r="O21" s="101">
        <v>0.8</v>
      </c>
      <c r="P21" s="101">
        <v>2.1</v>
      </c>
      <c r="Q21" s="97"/>
      <c r="R21" s="101">
        <v>0.6</v>
      </c>
      <c r="S21" s="102">
        <v>3.6</v>
      </c>
      <c r="U21" s="97">
        <v>14</v>
      </c>
      <c r="V21" s="97">
        <v>10</v>
      </c>
      <c r="W21" s="97">
        <v>36</v>
      </c>
      <c r="X21" s="97">
        <v>64</v>
      </c>
      <c r="Y21" s="98">
        <v>124</v>
      </c>
      <c r="AA21" s="97">
        <v>66</v>
      </c>
    </row>
    <row r="22" spans="1:30" x14ac:dyDescent="0.2">
      <c r="A22" s="2"/>
      <c r="B22" s="60" t="s">
        <v>292</v>
      </c>
      <c r="C22" s="55"/>
      <c r="D22" s="97">
        <v>180</v>
      </c>
      <c r="E22" s="97">
        <v>60</v>
      </c>
      <c r="F22" s="97">
        <v>80</v>
      </c>
      <c r="G22" s="97">
        <v>40</v>
      </c>
      <c r="H22" s="97"/>
      <c r="I22" s="97">
        <v>120</v>
      </c>
      <c r="J22" s="97">
        <v>10</v>
      </c>
      <c r="K22" s="98">
        <v>480</v>
      </c>
      <c r="L22" s="97"/>
      <c r="M22" s="101" t="s">
        <v>324</v>
      </c>
      <c r="N22" s="101" t="s">
        <v>324</v>
      </c>
      <c r="O22" s="101">
        <v>0.9</v>
      </c>
      <c r="P22" s="101">
        <v>4.2</v>
      </c>
      <c r="Q22" s="97"/>
      <c r="R22" s="101">
        <v>0.7</v>
      </c>
      <c r="S22" s="102">
        <v>5.8</v>
      </c>
      <c r="U22" s="97">
        <v>13</v>
      </c>
      <c r="V22" s="97">
        <v>12</v>
      </c>
      <c r="W22" s="97">
        <v>40</v>
      </c>
      <c r="X22" s="97">
        <v>115</v>
      </c>
      <c r="Y22" s="98">
        <v>180</v>
      </c>
      <c r="AA22" s="97">
        <v>66</v>
      </c>
    </row>
    <row r="23" spans="1:30" x14ac:dyDescent="0.2">
      <c r="A23" s="2"/>
      <c r="B23" s="60" t="s">
        <v>293</v>
      </c>
      <c r="C23" s="55"/>
      <c r="D23" s="97">
        <v>210</v>
      </c>
      <c r="E23" s="97">
        <v>60</v>
      </c>
      <c r="F23" s="97">
        <v>80</v>
      </c>
      <c r="G23" s="97">
        <v>30</v>
      </c>
      <c r="H23" s="97"/>
      <c r="I23" s="97">
        <v>110</v>
      </c>
      <c r="J23" s="97">
        <v>20</v>
      </c>
      <c r="K23" s="98">
        <v>490</v>
      </c>
      <c r="L23" s="97"/>
      <c r="M23" s="101" t="s">
        <v>324</v>
      </c>
      <c r="N23" s="101" t="s">
        <v>324</v>
      </c>
      <c r="O23" s="101">
        <v>1</v>
      </c>
      <c r="P23" s="101">
        <v>5.7</v>
      </c>
      <c r="Q23" s="97"/>
      <c r="R23" s="101">
        <v>1.3</v>
      </c>
      <c r="S23" s="102">
        <v>8</v>
      </c>
      <c r="U23" s="97">
        <v>15</v>
      </c>
      <c r="V23" s="97">
        <v>12</v>
      </c>
      <c r="W23" s="97">
        <v>39</v>
      </c>
      <c r="X23" s="97">
        <v>265</v>
      </c>
      <c r="Y23" s="98">
        <v>332</v>
      </c>
      <c r="AA23" s="97">
        <v>98</v>
      </c>
    </row>
    <row r="24" spans="1:30" x14ac:dyDescent="0.2">
      <c r="A24" s="2"/>
      <c r="B24" s="60" t="s">
        <v>294</v>
      </c>
      <c r="C24" s="55"/>
      <c r="D24" s="97">
        <v>230</v>
      </c>
      <c r="E24" s="97">
        <v>50</v>
      </c>
      <c r="F24" s="97">
        <v>110</v>
      </c>
      <c r="G24" s="97">
        <v>30</v>
      </c>
      <c r="H24" s="97"/>
      <c r="I24" s="97">
        <v>110</v>
      </c>
      <c r="J24" s="97">
        <v>10</v>
      </c>
      <c r="K24" s="98">
        <v>530</v>
      </c>
      <c r="L24" s="97"/>
      <c r="M24" s="101" t="s">
        <v>324</v>
      </c>
      <c r="N24" s="101" t="s">
        <v>324</v>
      </c>
      <c r="O24" s="101">
        <v>1.3</v>
      </c>
      <c r="P24" s="101">
        <v>2.2000000000000002</v>
      </c>
      <c r="Q24" s="97"/>
      <c r="R24" s="101">
        <v>0.2</v>
      </c>
      <c r="S24" s="102">
        <v>3.8</v>
      </c>
      <c r="U24" s="97">
        <v>16</v>
      </c>
      <c r="V24" s="97">
        <v>10</v>
      </c>
      <c r="W24" s="97">
        <v>53</v>
      </c>
      <c r="X24" s="97">
        <v>112</v>
      </c>
      <c r="Y24" s="98">
        <v>191</v>
      </c>
      <c r="AA24" s="97">
        <v>59</v>
      </c>
    </row>
    <row r="25" spans="1:30" s="8" customFormat="1" x14ac:dyDescent="0.2">
      <c r="A25" s="2"/>
      <c r="B25" s="60" t="s">
        <v>295</v>
      </c>
      <c r="C25" s="55"/>
      <c r="D25" s="97">
        <v>170</v>
      </c>
      <c r="E25" s="97">
        <v>50</v>
      </c>
      <c r="F25" s="97">
        <v>80</v>
      </c>
      <c r="G25" s="97">
        <v>20</v>
      </c>
      <c r="H25" s="97"/>
      <c r="I25" s="97">
        <v>150</v>
      </c>
      <c r="J25" s="97">
        <v>10</v>
      </c>
      <c r="K25" s="98">
        <v>470</v>
      </c>
      <c r="L25" s="97"/>
      <c r="M25" s="101" t="s">
        <v>324</v>
      </c>
      <c r="N25" s="101" t="s">
        <v>324</v>
      </c>
      <c r="O25" s="101">
        <v>0.8</v>
      </c>
      <c r="P25" s="101">
        <v>3.5</v>
      </c>
      <c r="Q25" s="97"/>
      <c r="R25" s="101">
        <v>1.5</v>
      </c>
      <c r="S25" s="102">
        <v>5.9</v>
      </c>
      <c r="T25" s="85"/>
      <c r="U25" s="97">
        <v>13</v>
      </c>
      <c r="V25" s="97">
        <v>11</v>
      </c>
      <c r="W25" s="97">
        <v>37</v>
      </c>
      <c r="X25" s="97">
        <v>109</v>
      </c>
      <c r="Y25" s="98">
        <v>170</v>
      </c>
      <c r="Z25" s="85"/>
      <c r="AA25" s="97">
        <v>231</v>
      </c>
      <c r="AB25" s="37"/>
      <c r="AC25" s="85"/>
      <c r="AD25" s="85"/>
    </row>
    <row r="26" spans="1:30" x14ac:dyDescent="0.2">
      <c r="A26" s="2"/>
      <c r="B26" s="60" t="s">
        <v>296</v>
      </c>
      <c r="C26" s="55"/>
      <c r="D26" s="97">
        <v>250</v>
      </c>
      <c r="E26" s="97">
        <v>70</v>
      </c>
      <c r="F26" s="97">
        <v>120</v>
      </c>
      <c r="G26" s="97">
        <v>30</v>
      </c>
      <c r="H26" s="97"/>
      <c r="I26" s="97">
        <v>140</v>
      </c>
      <c r="J26" s="97">
        <v>40</v>
      </c>
      <c r="K26" s="98">
        <v>600</v>
      </c>
      <c r="L26" s="97"/>
      <c r="M26" s="101" t="s">
        <v>324</v>
      </c>
      <c r="N26" s="101" t="s">
        <v>324</v>
      </c>
      <c r="O26" s="101">
        <v>1.3</v>
      </c>
      <c r="P26" s="101">
        <v>4</v>
      </c>
      <c r="Q26" s="97"/>
      <c r="R26" s="101">
        <v>1.2</v>
      </c>
      <c r="S26" s="102">
        <v>6.6</v>
      </c>
      <c r="U26" s="97">
        <v>18</v>
      </c>
      <c r="V26" s="97">
        <v>14</v>
      </c>
      <c r="W26" s="97">
        <v>58</v>
      </c>
      <c r="X26" s="97">
        <v>131</v>
      </c>
      <c r="Y26" s="98">
        <v>221</v>
      </c>
      <c r="AA26" s="97">
        <v>112</v>
      </c>
    </row>
    <row r="27" spans="1:30" x14ac:dyDescent="0.2">
      <c r="A27" s="2"/>
      <c r="B27" s="60" t="s">
        <v>297</v>
      </c>
      <c r="C27" s="55"/>
      <c r="D27" s="97">
        <v>200</v>
      </c>
      <c r="E27" s="97">
        <v>70</v>
      </c>
      <c r="F27" s="97">
        <v>110</v>
      </c>
      <c r="G27" s="97">
        <v>30</v>
      </c>
      <c r="H27" s="97"/>
      <c r="I27" s="97">
        <v>150</v>
      </c>
      <c r="J27" s="97">
        <v>10</v>
      </c>
      <c r="K27" s="98">
        <v>550</v>
      </c>
      <c r="L27" s="97"/>
      <c r="M27" s="101" t="s">
        <v>324</v>
      </c>
      <c r="N27" s="101" t="s">
        <v>324</v>
      </c>
      <c r="O27" s="101">
        <v>1.2</v>
      </c>
      <c r="P27" s="101">
        <v>4.0999999999999996</v>
      </c>
      <c r="Q27" s="97"/>
      <c r="R27" s="101">
        <v>0.2</v>
      </c>
      <c r="S27" s="102">
        <v>5.6</v>
      </c>
      <c r="T27" s="2"/>
      <c r="U27" s="97">
        <v>16</v>
      </c>
      <c r="V27" s="97">
        <v>13</v>
      </c>
      <c r="W27" s="97">
        <v>52</v>
      </c>
      <c r="X27" s="97">
        <v>96</v>
      </c>
      <c r="Y27" s="98">
        <v>177</v>
      </c>
      <c r="Z27" s="2"/>
      <c r="AA27" s="97">
        <v>113</v>
      </c>
      <c r="AC27" s="2"/>
      <c r="AD27" s="2"/>
    </row>
    <row r="28" spans="1:30" x14ac:dyDescent="0.2">
      <c r="A28" s="2"/>
      <c r="B28" s="60" t="s">
        <v>298</v>
      </c>
      <c r="C28" s="55"/>
      <c r="D28" s="97">
        <v>220</v>
      </c>
      <c r="E28" s="97">
        <v>60</v>
      </c>
      <c r="F28" s="97">
        <v>110</v>
      </c>
      <c r="G28" s="97">
        <v>40</v>
      </c>
      <c r="H28" s="97"/>
      <c r="I28" s="97">
        <v>110</v>
      </c>
      <c r="J28" s="97">
        <v>20</v>
      </c>
      <c r="K28" s="98">
        <v>530</v>
      </c>
      <c r="L28" s="97"/>
      <c r="M28" s="101" t="s">
        <v>314</v>
      </c>
      <c r="N28" s="101" t="s">
        <v>324</v>
      </c>
      <c r="O28" s="101">
        <v>1.1000000000000001</v>
      </c>
      <c r="P28" s="101">
        <v>5.6</v>
      </c>
      <c r="Q28" s="97"/>
      <c r="R28" s="101">
        <v>0.6</v>
      </c>
      <c r="S28" s="102">
        <v>7.4</v>
      </c>
      <c r="T28" s="2"/>
      <c r="U28" s="97">
        <v>14</v>
      </c>
      <c r="V28" s="97">
        <v>12</v>
      </c>
      <c r="W28" s="97">
        <v>50</v>
      </c>
      <c r="X28" s="97">
        <v>184</v>
      </c>
      <c r="Y28" s="98">
        <v>260</v>
      </c>
      <c r="Z28" s="2"/>
      <c r="AA28" s="97">
        <v>94</v>
      </c>
      <c r="AC28" s="2"/>
      <c r="AD28" s="2"/>
    </row>
    <row r="29" spans="1:30" x14ac:dyDescent="0.2">
      <c r="A29" s="2"/>
      <c r="B29" s="60" t="s">
        <v>299</v>
      </c>
      <c r="C29" s="55"/>
      <c r="D29" s="97">
        <v>170</v>
      </c>
      <c r="E29" s="97">
        <v>50</v>
      </c>
      <c r="F29" s="97">
        <v>80</v>
      </c>
      <c r="G29" s="97">
        <v>30</v>
      </c>
      <c r="H29" s="97"/>
      <c r="I29" s="97">
        <v>110</v>
      </c>
      <c r="J29" s="97">
        <v>10</v>
      </c>
      <c r="K29" s="98">
        <v>440</v>
      </c>
      <c r="L29" s="97"/>
      <c r="M29" s="101" t="s">
        <v>314</v>
      </c>
      <c r="N29" s="101" t="s">
        <v>324</v>
      </c>
      <c r="O29" s="101">
        <v>0.9</v>
      </c>
      <c r="P29" s="101">
        <v>5.5</v>
      </c>
      <c r="Q29" s="97"/>
      <c r="R29" s="101">
        <v>0.4</v>
      </c>
      <c r="S29" s="102">
        <v>6.9</v>
      </c>
      <c r="T29" s="2"/>
      <c r="U29" s="97">
        <v>13</v>
      </c>
      <c r="V29" s="97">
        <v>11</v>
      </c>
      <c r="W29" s="97">
        <v>39</v>
      </c>
      <c r="X29" s="97">
        <v>147</v>
      </c>
      <c r="Y29" s="98">
        <v>209</v>
      </c>
      <c r="Z29" s="2"/>
      <c r="AA29" s="97">
        <v>50</v>
      </c>
      <c r="AC29" s="2"/>
      <c r="AD29" s="2"/>
    </row>
    <row r="30" spans="1:30" x14ac:dyDescent="0.2">
      <c r="A30" s="2"/>
      <c r="B30" s="60" t="s">
        <v>300</v>
      </c>
      <c r="C30" s="55"/>
      <c r="D30" s="97">
        <v>160</v>
      </c>
      <c r="E30" s="97">
        <v>60</v>
      </c>
      <c r="F30" s="97">
        <v>80</v>
      </c>
      <c r="G30" s="97">
        <v>30</v>
      </c>
      <c r="H30" s="97"/>
      <c r="I30" s="97">
        <v>130</v>
      </c>
      <c r="J30" s="97">
        <v>10</v>
      </c>
      <c r="K30" s="98">
        <v>460</v>
      </c>
      <c r="L30" s="97"/>
      <c r="M30" s="101" t="s">
        <v>324</v>
      </c>
      <c r="N30" s="101" t="s">
        <v>324</v>
      </c>
      <c r="O30" s="101">
        <v>0.8</v>
      </c>
      <c r="P30" s="101">
        <v>3.2</v>
      </c>
      <c r="Q30" s="97"/>
      <c r="R30" s="101">
        <v>1.4</v>
      </c>
      <c r="S30" s="102">
        <v>5.4</v>
      </c>
      <c r="T30" s="2"/>
      <c r="U30" s="97">
        <v>12</v>
      </c>
      <c r="V30" s="97">
        <v>11</v>
      </c>
      <c r="W30" s="97">
        <v>39</v>
      </c>
      <c r="X30" s="97">
        <v>99</v>
      </c>
      <c r="Y30" s="98">
        <v>161</v>
      </c>
      <c r="Z30" s="2"/>
      <c r="AA30" s="97">
        <v>127</v>
      </c>
      <c r="AC30" s="2"/>
      <c r="AD30" s="2"/>
    </row>
    <row r="31" spans="1:30" x14ac:dyDescent="0.2">
      <c r="A31" s="2"/>
      <c r="B31" s="60" t="s">
        <v>301</v>
      </c>
      <c r="C31" s="55"/>
      <c r="D31" s="97">
        <v>250</v>
      </c>
      <c r="E31" s="97">
        <v>70</v>
      </c>
      <c r="F31" s="97">
        <v>140</v>
      </c>
      <c r="G31" s="97">
        <v>50</v>
      </c>
      <c r="H31" s="97"/>
      <c r="I31" s="97">
        <v>160</v>
      </c>
      <c r="J31" s="97">
        <v>10</v>
      </c>
      <c r="K31" s="98">
        <v>660</v>
      </c>
      <c r="L31" s="97"/>
      <c r="M31" s="101" t="s">
        <v>324</v>
      </c>
      <c r="N31" s="101" t="s">
        <v>324</v>
      </c>
      <c r="O31" s="101">
        <v>1.3</v>
      </c>
      <c r="P31" s="101">
        <v>5.7</v>
      </c>
      <c r="Q31" s="97"/>
      <c r="R31" s="101">
        <v>1</v>
      </c>
      <c r="S31" s="102">
        <v>8.1</v>
      </c>
      <c r="T31" s="2"/>
      <c r="U31" s="97">
        <v>18</v>
      </c>
      <c r="V31" s="97">
        <v>14</v>
      </c>
      <c r="W31" s="97">
        <v>67</v>
      </c>
      <c r="X31" s="97">
        <v>293</v>
      </c>
      <c r="Y31" s="98">
        <v>391</v>
      </c>
      <c r="Z31" s="2"/>
      <c r="AA31" s="97">
        <v>151</v>
      </c>
      <c r="AC31" s="2"/>
      <c r="AD31" s="2"/>
    </row>
    <row r="32" spans="1:30" ht="26.45" customHeight="1" x14ac:dyDescent="0.2">
      <c r="A32" s="2"/>
      <c r="B32" s="60" t="s">
        <v>302</v>
      </c>
      <c r="C32" s="55"/>
      <c r="D32" s="97">
        <v>230</v>
      </c>
      <c r="E32" s="97">
        <v>70</v>
      </c>
      <c r="F32" s="97">
        <v>100</v>
      </c>
      <c r="G32" s="97">
        <v>20</v>
      </c>
      <c r="H32" s="97"/>
      <c r="I32" s="97">
        <v>110</v>
      </c>
      <c r="J32" s="97">
        <v>10</v>
      </c>
      <c r="K32" s="98">
        <v>530</v>
      </c>
      <c r="L32" s="97"/>
      <c r="M32" s="101" t="s">
        <v>324</v>
      </c>
      <c r="N32" s="101" t="s">
        <v>324</v>
      </c>
      <c r="O32" s="101">
        <v>1.1000000000000001</v>
      </c>
      <c r="P32" s="101">
        <v>1.2</v>
      </c>
      <c r="Q32" s="97"/>
      <c r="R32" s="101">
        <v>0.6</v>
      </c>
      <c r="S32" s="102">
        <v>2.9</v>
      </c>
      <c r="T32" s="2"/>
      <c r="U32" s="97">
        <v>17</v>
      </c>
      <c r="V32" s="97">
        <v>14</v>
      </c>
      <c r="W32" s="97">
        <v>47</v>
      </c>
      <c r="X32" s="97">
        <v>55</v>
      </c>
      <c r="Y32" s="98">
        <v>132</v>
      </c>
      <c r="Z32" s="2"/>
      <c r="AA32" s="97">
        <v>63</v>
      </c>
      <c r="AC32" s="2"/>
      <c r="AD32" s="2"/>
    </row>
    <row r="33" spans="1:30" x14ac:dyDescent="0.2">
      <c r="A33" s="2"/>
      <c r="B33" s="60" t="s">
        <v>250</v>
      </c>
      <c r="C33" s="55"/>
      <c r="D33" s="97">
        <v>220</v>
      </c>
      <c r="E33" s="97">
        <v>60</v>
      </c>
      <c r="F33" s="97">
        <v>80</v>
      </c>
      <c r="G33" s="97">
        <v>20</v>
      </c>
      <c r="H33" s="97"/>
      <c r="I33" s="97">
        <v>150</v>
      </c>
      <c r="J33" s="97">
        <v>10</v>
      </c>
      <c r="K33" s="98">
        <v>530</v>
      </c>
      <c r="L33" s="97"/>
      <c r="M33" s="101" t="s">
        <v>324</v>
      </c>
      <c r="N33" s="101" t="s">
        <v>324</v>
      </c>
      <c r="O33" s="101">
        <v>0.9</v>
      </c>
      <c r="P33" s="101">
        <v>3.1</v>
      </c>
      <c r="Q33" s="97"/>
      <c r="R33" s="101">
        <v>3.7</v>
      </c>
      <c r="S33" s="102">
        <v>7.8</v>
      </c>
      <c r="U33" s="97">
        <v>16</v>
      </c>
      <c r="V33" s="97">
        <v>11</v>
      </c>
      <c r="W33" s="97">
        <v>38</v>
      </c>
      <c r="X33" s="97">
        <v>62</v>
      </c>
      <c r="Y33" s="98">
        <v>127</v>
      </c>
      <c r="AA33" s="97">
        <v>269</v>
      </c>
      <c r="AC33" s="2"/>
      <c r="AD33" s="2"/>
    </row>
    <row r="34" spans="1:30" x14ac:dyDescent="0.2">
      <c r="A34" s="2"/>
      <c r="B34" s="60" t="s">
        <v>303</v>
      </c>
      <c r="C34" s="55"/>
      <c r="D34" s="97">
        <v>210</v>
      </c>
      <c r="E34" s="97">
        <v>70</v>
      </c>
      <c r="F34" s="97">
        <v>70</v>
      </c>
      <c r="G34" s="97">
        <v>20</v>
      </c>
      <c r="H34" s="97"/>
      <c r="I34" s="97">
        <v>90</v>
      </c>
      <c r="J34" s="97">
        <v>10</v>
      </c>
      <c r="K34" s="98">
        <v>460</v>
      </c>
      <c r="L34" s="97"/>
      <c r="M34" s="101" t="s">
        <v>324</v>
      </c>
      <c r="N34" s="101" t="s">
        <v>324</v>
      </c>
      <c r="O34" s="101">
        <v>0.8</v>
      </c>
      <c r="P34" s="101">
        <v>2.4</v>
      </c>
      <c r="Q34" s="97"/>
      <c r="R34" s="101">
        <v>0.3</v>
      </c>
      <c r="S34" s="102">
        <v>3.5</v>
      </c>
      <c r="T34" s="2"/>
      <c r="U34" s="97">
        <v>13</v>
      </c>
      <c r="V34" s="97">
        <v>13</v>
      </c>
      <c r="W34" s="97">
        <v>35</v>
      </c>
      <c r="X34" s="97">
        <v>60</v>
      </c>
      <c r="Y34" s="98">
        <v>120</v>
      </c>
      <c r="Z34" s="2"/>
      <c r="AA34" s="97">
        <v>42</v>
      </c>
      <c r="AC34" s="2"/>
      <c r="AD34" s="2"/>
    </row>
    <row r="35" spans="1:30" x14ac:dyDescent="0.2">
      <c r="A35" s="2"/>
      <c r="B35" s="60" t="s">
        <v>304</v>
      </c>
      <c r="C35" s="55"/>
      <c r="D35" s="97">
        <v>210</v>
      </c>
      <c r="E35" s="97">
        <v>60</v>
      </c>
      <c r="F35" s="97">
        <v>130</v>
      </c>
      <c r="G35" s="97">
        <v>30</v>
      </c>
      <c r="H35" s="97"/>
      <c r="I35" s="97">
        <v>160</v>
      </c>
      <c r="J35" s="97">
        <v>10</v>
      </c>
      <c r="K35" s="98">
        <v>590</v>
      </c>
      <c r="L35" s="97"/>
      <c r="M35" s="101" t="s">
        <v>324</v>
      </c>
      <c r="N35" s="101" t="s">
        <v>324</v>
      </c>
      <c r="O35" s="101">
        <v>1.4</v>
      </c>
      <c r="P35" s="101">
        <v>2.8</v>
      </c>
      <c r="Q35" s="97"/>
      <c r="R35" s="101">
        <v>0.8</v>
      </c>
      <c r="S35" s="102">
        <v>5</v>
      </c>
      <c r="T35" s="2"/>
      <c r="U35" s="97">
        <v>17</v>
      </c>
      <c r="V35" s="97">
        <v>12</v>
      </c>
      <c r="W35" s="97">
        <v>62</v>
      </c>
      <c r="X35" s="97">
        <v>103</v>
      </c>
      <c r="Y35" s="98">
        <v>194</v>
      </c>
      <c r="Z35" s="2"/>
      <c r="AA35" s="97">
        <v>138</v>
      </c>
      <c r="AC35" s="2"/>
      <c r="AD35" s="2"/>
    </row>
    <row r="36" spans="1:30" x14ac:dyDescent="0.2">
      <c r="A36" s="2"/>
      <c r="B36" s="60" t="s">
        <v>305</v>
      </c>
      <c r="C36" s="55"/>
      <c r="D36" s="97">
        <v>170</v>
      </c>
      <c r="E36" s="97">
        <v>50</v>
      </c>
      <c r="F36" s="97">
        <v>90</v>
      </c>
      <c r="G36" s="97">
        <v>30</v>
      </c>
      <c r="H36" s="97"/>
      <c r="I36" s="97">
        <v>140</v>
      </c>
      <c r="J36" s="97">
        <v>10</v>
      </c>
      <c r="K36" s="98">
        <v>470</v>
      </c>
      <c r="L36" s="97"/>
      <c r="M36" s="101" t="s">
        <v>324</v>
      </c>
      <c r="N36" s="101" t="s">
        <v>324</v>
      </c>
      <c r="O36" s="101">
        <v>1</v>
      </c>
      <c r="P36" s="101">
        <v>2.2999999999999998</v>
      </c>
      <c r="Q36" s="97"/>
      <c r="R36" s="101">
        <v>0.4</v>
      </c>
      <c r="S36" s="102">
        <v>3.7</v>
      </c>
      <c r="T36" s="2"/>
      <c r="U36" s="97">
        <v>12</v>
      </c>
      <c r="V36" s="97">
        <v>10</v>
      </c>
      <c r="W36" s="97">
        <v>43</v>
      </c>
      <c r="X36" s="97">
        <v>114</v>
      </c>
      <c r="Y36" s="98">
        <v>178</v>
      </c>
      <c r="Z36" s="2"/>
      <c r="AA36" s="97">
        <v>77</v>
      </c>
      <c r="AC36" s="2"/>
      <c r="AD36" s="2"/>
    </row>
    <row r="37" spans="1:30" x14ac:dyDescent="0.2">
      <c r="A37" s="2"/>
      <c r="B37" s="60" t="s">
        <v>306</v>
      </c>
      <c r="C37" s="55"/>
      <c r="D37" s="97">
        <v>170</v>
      </c>
      <c r="E37" s="97">
        <v>60</v>
      </c>
      <c r="F37" s="97">
        <v>80</v>
      </c>
      <c r="G37" s="97">
        <v>40</v>
      </c>
      <c r="H37" s="97"/>
      <c r="I37" s="97">
        <v>150</v>
      </c>
      <c r="J37" s="97">
        <v>10</v>
      </c>
      <c r="K37" s="98">
        <v>500</v>
      </c>
      <c r="L37" s="97"/>
      <c r="M37" s="101" t="s">
        <v>324</v>
      </c>
      <c r="N37" s="101" t="s">
        <v>324</v>
      </c>
      <c r="O37" s="101">
        <v>0.9</v>
      </c>
      <c r="P37" s="101">
        <v>6.4</v>
      </c>
      <c r="Q37" s="97"/>
      <c r="R37" s="101">
        <v>0.9</v>
      </c>
      <c r="S37" s="102">
        <v>8.3000000000000007</v>
      </c>
      <c r="T37" s="2"/>
      <c r="U37" s="97">
        <v>12</v>
      </c>
      <c r="V37" s="97">
        <v>13</v>
      </c>
      <c r="W37" s="97">
        <v>39</v>
      </c>
      <c r="X37" s="97">
        <v>200</v>
      </c>
      <c r="Y37" s="98">
        <v>263</v>
      </c>
      <c r="Z37" s="2"/>
      <c r="AA37" s="97">
        <v>104</v>
      </c>
      <c r="AC37" s="2"/>
      <c r="AD37" s="2"/>
    </row>
    <row r="38" spans="1:30" x14ac:dyDescent="0.2">
      <c r="A38" s="2"/>
      <c r="B38" s="60" t="s">
        <v>307</v>
      </c>
      <c r="C38" s="55"/>
      <c r="D38" s="97">
        <v>220</v>
      </c>
      <c r="E38" s="97">
        <v>60</v>
      </c>
      <c r="F38" s="97">
        <v>120</v>
      </c>
      <c r="G38" s="97">
        <v>30</v>
      </c>
      <c r="H38" s="97"/>
      <c r="I38" s="97">
        <v>110</v>
      </c>
      <c r="J38" s="97">
        <v>10</v>
      </c>
      <c r="K38" s="98">
        <v>530</v>
      </c>
      <c r="L38" s="97"/>
      <c r="M38" s="101" t="s">
        <v>324</v>
      </c>
      <c r="N38" s="101" t="s">
        <v>324</v>
      </c>
      <c r="O38" s="101">
        <v>1.4</v>
      </c>
      <c r="P38" s="101">
        <v>2.6</v>
      </c>
      <c r="Q38" s="97"/>
      <c r="R38" s="101">
        <v>0.4</v>
      </c>
      <c r="S38" s="102">
        <v>4.4000000000000004</v>
      </c>
      <c r="T38" s="2"/>
      <c r="U38" s="97">
        <v>15</v>
      </c>
      <c r="V38" s="97">
        <v>11</v>
      </c>
      <c r="W38" s="97">
        <v>55</v>
      </c>
      <c r="X38" s="97">
        <v>77</v>
      </c>
      <c r="Y38" s="98">
        <v>158</v>
      </c>
      <c r="Z38" s="2"/>
      <c r="AA38" s="97">
        <v>126</v>
      </c>
      <c r="AC38" s="2"/>
      <c r="AD38" s="2"/>
    </row>
    <row r="39" spans="1:30" x14ac:dyDescent="0.2">
      <c r="A39" s="2"/>
      <c r="B39" s="60" t="s">
        <v>308</v>
      </c>
      <c r="C39" s="55"/>
      <c r="D39" s="97">
        <v>210</v>
      </c>
      <c r="E39" s="97">
        <v>40</v>
      </c>
      <c r="F39" s="97">
        <v>80</v>
      </c>
      <c r="G39" s="97">
        <v>30</v>
      </c>
      <c r="H39" s="97"/>
      <c r="I39" s="97">
        <v>100</v>
      </c>
      <c r="J39" s="97">
        <v>10</v>
      </c>
      <c r="K39" s="98">
        <v>460</v>
      </c>
      <c r="L39" s="97"/>
      <c r="M39" s="101" t="s">
        <v>324</v>
      </c>
      <c r="N39" s="101" t="s">
        <v>324</v>
      </c>
      <c r="O39" s="101">
        <v>1.1000000000000001</v>
      </c>
      <c r="P39" s="101">
        <v>4.5999999999999996</v>
      </c>
      <c r="Q39" s="97"/>
      <c r="R39" s="101">
        <v>0.7</v>
      </c>
      <c r="S39" s="102">
        <v>6.4</v>
      </c>
      <c r="T39" s="2"/>
      <c r="U39" s="97">
        <v>17</v>
      </c>
      <c r="V39" s="97">
        <v>9</v>
      </c>
      <c r="W39" s="97">
        <v>42</v>
      </c>
      <c r="X39" s="97">
        <v>166</v>
      </c>
      <c r="Y39" s="98">
        <v>234</v>
      </c>
      <c r="Z39" s="2"/>
      <c r="AA39" s="97">
        <v>66</v>
      </c>
      <c r="AC39" s="2"/>
      <c r="AD39" s="2"/>
    </row>
    <row r="40" spans="1:30" x14ac:dyDescent="0.2">
      <c r="A40" s="2"/>
      <c r="B40" s="60" t="s">
        <v>309</v>
      </c>
      <c r="C40" s="55"/>
      <c r="D40" s="97">
        <v>200</v>
      </c>
      <c r="E40" s="97">
        <v>50</v>
      </c>
      <c r="F40" s="97">
        <v>90</v>
      </c>
      <c r="G40" s="97">
        <v>40</v>
      </c>
      <c r="H40" s="97"/>
      <c r="I40" s="97">
        <v>140</v>
      </c>
      <c r="J40" s="97">
        <v>10</v>
      </c>
      <c r="K40" s="98">
        <v>520</v>
      </c>
      <c r="L40" s="97"/>
      <c r="M40" s="101" t="s">
        <v>324</v>
      </c>
      <c r="N40" s="101" t="s">
        <v>324</v>
      </c>
      <c r="O40" s="101">
        <v>1</v>
      </c>
      <c r="P40" s="101">
        <v>6.5</v>
      </c>
      <c r="Q40" s="97"/>
      <c r="R40" s="101">
        <v>1.7</v>
      </c>
      <c r="S40" s="102">
        <v>9.1999999999999993</v>
      </c>
      <c r="T40" s="2"/>
      <c r="U40" s="97">
        <v>15</v>
      </c>
      <c r="V40" s="97">
        <v>10</v>
      </c>
      <c r="W40" s="97">
        <v>48</v>
      </c>
      <c r="X40" s="97">
        <v>163</v>
      </c>
      <c r="Y40" s="98">
        <v>236</v>
      </c>
      <c r="Z40" s="2"/>
      <c r="AA40" s="97">
        <v>143</v>
      </c>
      <c r="AC40" s="2"/>
      <c r="AD40" s="2"/>
    </row>
    <row r="41" spans="1:30" x14ac:dyDescent="0.2">
      <c r="A41" s="2"/>
      <c r="B41" s="60" t="s">
        <v>310</v>
      </c>
      <c r="C41" s="55"/>
      <c r="D41" s="97">
        <v>210</v>
      </c>
      <c r="E41" s="97">
        <v>50</v>
      </c>
      <c r="F41" s="97">
        <v>100</v>
      </c>
      <c r="G41" s="97">
        <v>20</v>
      </c>
      <c r="H41" s="97"/>
      <c r="I41" s="97">
        <v>140</v>
      </c>
      <c r="J41" s="97">
        <v>40</v>
      </c>
      <c r="K41" s="98">
        <v>520</v>
      </c>
      <c r="L41" s="97"/>
      <c r="M41" s="101" t="s">
        <v>324</v>
      </c>
      <c r="N41" s="101" t="s">
        <v>324</v>
      </c>
      <c r="O41" s="101">
        <v>1.2</v>
      </c>
      <c r="P41" s="101">
        <v>5</v>
      </c>
      <c r="Q41" s="97"/>
      <c r="R41" s="101">
        <v>1.3</v>
      </c>
      <c r="S41" s="102">
        <v>7.5</v>
      </c>
      <c r="T41" s="2"/>
      <c r="U41" s="97">
        <v>16</v>
      </c>
      <c r="V41" s="97">
        <v>9</v>
      </c>
      <c r="W41" s="97">
        <v>51</v>
      </c>
      <c r="X41" s="97">
        <v>109</v>
      </c>
      <c r="Y41" s="98">
        <v>185</v>
      </c>
      <c r="Z41" s="2"/>
      <c r="AA41" s="97">
        <v>100</v>
      </c>
      <c r="AC41" s="2"/>
      <c r="AD41" s="2"/>
    </row>
    <row r="42" spans="1:30" x14ac:dyDescent="0.2">
      <c r="A42" s="2"/>
      <c r="B42" s="60" t="s">
        <v>311</v>
      </c>
      <c r="C42" s="55"/>
      <c r="D42" s="97">
        <v>170</v>
      </c>
      <c r="E42" s="97">
        <v>60</v>
      </c>
      <c r="F42" s="97">
        <v>70</v>
      </c>
      <c r="G42" s="97">
        <v>20</v>
      </c>
      <c r="H42" s="97"/>
      <c r="I42" s="97">
        <v>110</v>
      </c>
      <c r="J42" s="97">
        <v>10</v>
      </c>
      <c r="K42" s="98">
        <v>420</v>
      </c>
      <c r="L42" s="97"/>
      <c r="M42" s="101" t="s">
        <v>314</v>
      </c>
      <c r="N42" s="101" t="s">
        <v>324</v>
      </c>
      <c r="O42" s="101">
        <v>0.7</v>
      </c>
      <c r="P42" s="101">
        <v>2.9</v>
      </c>
      <c r="Q42" s="97"/>
      <c r="R42" s="101">
        <v>0.3</v>
      </c>
      <c r="S42" s="102">
        <v>3.9</v>
      </c>
      <c r="T42" s="2"/>
      <c r="U42" s="97">
        <v>13</v>
      </c>
      <c r="V42" s="97">
        <v>11</v>
      </c>
      <c r="W42" s="97">
        <v>31</v>
      </c>
      <c r="X42" s="97">
        <v>71</v>
      </c>
      <c r="Y42" s="98">
        <v>127</v>
      </c>
      <c r="Z42" s="2"/>
      <c r="AA42" s="97">
        <v>77</v>
      </c>
      <c r="AC42" s="2"/>
      <c r="AD42" s="2"/>
    </row>
    <row r="43" spans="1:30" x14ac:dyDescent="0.2">
      <c r="A43" s="2"/>
      <c r="B43" s="60" t="s">
        <v>312</v>
      </c>
      <c r="C43" s="55"/>
      <c r="D43" s="97">
        <v>200</v>
      </c>
      <c r="E43" s="97">
        <v>70</v>
      </c>
      <c r="F43" s="97">
        <v>110</v>
      </c>
      <c r="G43" s="97">
        <v>20</v>
      </c>
      <c r="H43" s="97"/>
      <c r="I43" s="97">
        <v>130</v>
      </c>
      <c r="J43" s="97">
        <v>20</v>
      </c>
      <c r="K43" s="98">
        <v>530</v>
      </c>
      <c r="L43" s="97"/>
      <c r="M43" s="101" t="s">
        <v>324</v>
      </c>
      <c r="N43" s="101" t="s">
        <v>324</v>
      </c>
      <c r="O43" s="101">
        <v>1</v>
      </c>
      <c r="P43" s="101">
        <v>3.1</v>
      </c>
      <c r="Q43" s="97"/>
      <c r="R43" s="101">
        <v>0.4</v>
      </c>
      <c r="S43" s="102">
        <v>4.5</v>
      </c>
      <c r="T43" s="2"/>
      <c r="U43" s="97">
        <v>14</v>
      </c>
      <c r="V43" s="97">
        <v>15</v>
      </c>
      <c r="W43" s="97">
        <v>48</v>
      </c>
      <c r="X43" s="97">
        <v>62</v>
      </c>
      <c r="Y43" s="98">
        <v>139</v>
      </c>
      <c r="Z43" s="2"/>
      <c r="AA43" s="97">
        <v>58</v>
      </c>
      <c r="AC43" s="2"/>
      <c r="AD43" s="2"/>
    </row>
    <row r="44" spans="1:30" ht="2.65" customHeight="1" x14ac:dyDescent="0.2">
      <c r="A44" s="66"/>
      <c r="B44" s="89"/>
      <c r="C44" s="78"/>
      <c r="D44" s="104"/>
      <c r="E44" s="104"/>
      <c r="F44" s="104"/>
      <c r="G44" s="104"/>
      <c r="H44" s="104"/>
      <c r="I44" s="104"/>
      <c r="J44" s="104"/>
      <c r="K44" s="105"/>
      <c r="L44" s="104"/>
      <c r="M44" s="106"/>
      <c r="N44" s="106"/>
      <c r="O44" s="106"/>
      <c r="P44" s="106"/>
      <c r="Q44" s="104"/>
      <c r="R44" s="106"/>
      <c r="S44" s="107"/>
      <c r="T44" s="66"/>
      <c r="U44" s="104"/>
      <c r="V44" s="104"/>
      <c r="W44" s="104"/>
      <c r="X44" s="104"/>
      <c r="Y44" s="105"/>
      <c r="Z44" s="66"/>
      <c r="AA44" s="104"/>
      <c r="AB44" s="2"/>
      <c r="AC44" s="2"/>
      <c r="AD44" s="2"/>
    </row>
    <row r="45" spans="1:30" x14ac:dyDescent="0.2">
      <c r="A45" s="2"/>
      <c r="R45" s="108"/>
      <c r="S45" s="108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 x14ac:dyDescent="0.2">
      <c r="A46" s="76">
        <v>1</v>
      </c>
      <c r="B46" s="223" t="s">
        <v>358</v>
      </c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"/>
      <c r="AC46" s="2"/>
      <c r="AD46" s="2"/>
    </row>
    <row r="47" spans="1:30" ht="14.25" x14ac:dyDescent="0.2">
      <c r="A47" s="76">
        <v>2</v>
      </c>
      <c r="B47" s="223" t="s">
        <v>359</v>
      </c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"/>
      <c r="AC47" s="2"/>
      <c r="AD47" s="2"/>
    </row>
    <row r="48" spans="1:30" ht="16.149999999999999" customHeight="1" x14ac:dyDescent="0.2">
      <c r="A48" s="69">
        <v>3</v>
      </c>
      <c r="B48" s="223" t="s">
        <v>360</v>
      </c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"/>
      <c r="AC48" s="2"/>
      <c r="AD48" s="2"/>
    </row>
    <row r="49" spans="1:30" ht="14.25" x14ac:dyDescent="0.2">
      <c r="A49" s="69">
        <v>4</v>
      </c>
      <c r="B49" s="223" t="s">
        <v>341</v>
      </c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26.65" customHeight="1" x14ac:dyDescent="0.2">
      <c r="A50" s="69">
        <v>5</v>
      </c>
      <c r="B50" s="223" t="s">
        <v>361</v>
      </c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"/>
      <c r="AC50" s="2"/>
      <c r="AD50" s="2"/>
    </row>
    <row r="51" spans="1:30" ht="14.25" x14ac:dyDescent="0.2">
      <c r="A51" s="69">
        <v>6</v>
      </c>
      <c r="B51" s="2" t="s">
        <v>362</v>
      </c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2"/>
      <c r="AC51" s="2"/>
      <c r="AD51" s="2"/>
    </row>
    <row r="52" spans="1:30" x14ac:dyDescent="0.2">
      <c r="A52" s="2" t="s">
        <v>130</v>
      </c>
      <c r="B52" s="2" t="s">
        <v>321</v>
      </c>
      <c r="C52" s="2"/>
    </row>
    <row r="53" spans="1:30" x14ac:dyDescent="0.2">
      <c r="A53" s="2" t="s">
        <v>129</v>
      </c>
      <c r="B53" s="2" t="s">
        <v>322</v>
      </c>
      <c r="C53" s="2"/>
    </row>
    <row r="54" spans="1:30" x14ac:dyDescent="0.2">
      <c r="A54" s="2" t="s">
        <v>344</v>
      </c>
      <c r="B54" s="2" t="s">
        <v>363</v>
      </c>
      <c r="C54" s="2"/>
    </row>
    <row r="55" spans="1:30" x14ac:dyDescent="0.2">
      <c r="A55" s="14" t="s">
        <v>345</v>
      </c>
      <c r="B55" s="2" t="s">
        <v>364</v>
      </c>
      <c r="C55" s="14"/>
    </row>
    <row r="56" spans="1:30" ht="14.45" customHeight="1" x14ac:dyDescent="0.2">
      <c r="A56" s="14" t="s">
        <v>346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</row>
    <row r="57" spans="1:30" ht="14.45" customHeight="1" x14ac:dyDescent="0.2">
      <c r="A57" s="14"/>
    </row>
    <row r="58" spans="1:30" s="37" customFormat="1" ht="14.45" customHeight="1" x14ac:dyDescent="0.2">
      <c r="A58" s="14"/>
      <c r="B58" s="5"/>
      <c r="C58" s="14"/>
    </row>
    <row r="59" spans="1:30" s="37" customFormat="1" x14ac:dyDescent="0.2">
      <c r="A59" s="14"/>
      <c r="B59" s="5"/>
      <c r="C59" s="14"/>
    </row>
    <row r="60" spans="1:30" s="37" customFormat="1" x14ac:dyDescent="0.2">
      <c r="A60" s="14"/>
      <c r="B60" s="5"/>
      <c r="C60" s="14"/>
    </row>
    <row r="61" spans="1:30" s="37" customFormat="1" x14ac:dyDescent="0.2">
      <c r="A61" s="14"/>
      <c r="B61" s="5"/>
      <c r="C61" s="14"/>
    </row>
    <row r="62" spans="1:30" s="37" customFormat="1" x14ac:dyDescent="0.2">
      <c r="A62" s="14"/>
      <c r="B62" s="5"/>
      <c r="C62" s="14"/>
    </row>
  </sheetData>
  <mergeCells count="16">
    <mergeCell ref="B50:AA50"/>
    <mergeCell ref="A1:B1"/>
    <mergeCell ref="A2:AA2"/>
    <mergeCell ref="A4:B6"/>
    <mergeCell ref="D4:K4"/>
    <mergeCell ref="M4:S4"/>
    <mergeCell ref="U4:AA4"/>
    <mergeCell ref="D5:G5"/>
    <mergeCell ref="I5:J5"/>
    <mergeCell ref="M5:P5"/>
    <mergeCell ref="U5:Y5"/>
    <mergeCell ref="AA5:AA6"/>
    <mergeCell ref="B46:AA46"/>
    <mergeCell ref="B47:AA47"/>
    <mergeCell ref="B48:AA48"/>
    <mergeCell ref="B49:S49"/>
  </mergeCells>
  <hyperlinks>
    <hyperlink ref="A1:B1" location="ContentsHead" display="ContentsHead" xr:uid="{BA6FE749-F78F-4A94-8A8D-F0992BA53F64}"/>
  </hyperlinks>
  <pageMargins left="0.7" right="0.7" top="0.75" bottom="0.75" header="0.3" footer="0.3"/>
  <pageSetup scale="2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4D83E-19FF-4E67-AA5F-7D6F0C7FEF8A}">
  <sheetPr codeName="Sheet17"/>
  <dimension ref="A1:Y55"/>
  <sheetViews>
    <sheetView workbookViewId="0">
      <selection sqref="A1:B1"/>
    </sheetView>
  </sheetViews>
  <sheetFormatPr defaultColWidth="0" defaultRowHeight="12.75" x14ac:dyDescent="0.2"/>
  <cols>
    <col min="1" max="1" width="2.7109375" style="2" customWidth="1"/>
    <col min="2" max="2" width="27.140625" style="2" customWidth="1"/>
    <col min="3" max="3" width="11.42578125" style="2" customWidth="1"/>
    <col min="4" max="4" width="16.28515625" style="2" customWidth="1"/>
    <col min="5" max="5" width="13.7109375" style="2" customWidth="1"/>
    <col min="6" max="6" width="11.7109375" style="2" customWidth="1"/>
    <col min="7" max="7" width="16.7109375" style="2" customWidth="1"/>
    <col min="8" max="8" width="12.7109375" style="2" customWidth="1"/>
    <col min="9" max="11" width="8.85546875" style="2" customWidth="1"/>
    <col min="12" max="25" width="0" style="2" hidden="1" customWidth="1"/>
    <col min="26" max="16384" width="8.85546875" style="2" hidden="1"/>
  </cols>
  <sheetData>
    <row r="1" spans="1:8" ht="15" x14ac:dyDescent="0.2">
      <c r="A1" s="233" t="s">
        <v>132</v>
      </c>
      <c r="B1" s="233"/>
    </row>
    <row r="2" spans="1:8" ht="14.45" customHeight="1" x14ac:dyDescent="0.2">
      <c r="A2" s="234" t="s">
        <v>366</v>
      </c>
      <c r="B2" s="234"/>
      <c r="C2" s="234"/>
      <c r="D2" s="234"/>
      <c r="E2" s="234"/>
      <c r="F2" s="234"/>
      <c r="G2" s="234"/>
      <c r="H2" s="234"/>
    </row>
    <row r="4" spans="1:8" ht="15" x14ac:dyDescent="0.35">
      <c r="A4" s="236" t="s">
        <v>264</v>
      </c>
      <c r="B4" s="236"/>
      <c r="C4" s="236" t="s">
        <v>367</v>
      </c>
      <c r="D4" s="236"/>
      <c r="E4" s="236"/>
      <c r="F4" s="236" t="s">
        <v>368</v>
      </c>
      <c r="G4" s="236"/>
      <c r="H4" s="236"/>
    </row>
    <row r="5" spans="1:8" ht="15" x14ac:dyDescent="0.35">
      <c r="A5" s="239"/>
      <c r="B5" s="239"/>
      <c r="C5" s="41" t="s">
        <v>268</v>
      </c>
      <c r="D5" s="80" t="s">
        <v>369</v>
      </c>
      <c r="E5" s="112" t="s">
        <v>338</v>
      </c>
      <c r="F5" s="41" t="s">
        <v>268</v>
      </c>
      <c r="G5" s="80" t="s">
        <v>369</v>
      </c>
      <c r="H5" s="112" t="s">
        <v>338</v>
      </c>
    </row>
    <row r="6" spans="1:8" x14ac:dyDescent="0.2">
      <c r="A6" s="10" t="s">
        <v>365</v>
      </c>
      <c r="B6" s="7"/>
      <c r="C6" s="113">
        <v>960</v>
      </c>
      <c r="D6" s="113">
        <v>420</v>
      </c>
      <c r="E6" s="114">
        <v>1380</v>
      </c>
      <c r="F6" s="115">
        <v>15.7</v>
      </c>
      <c r="G6" s="115">
        <v>56.4</v>
      </c>
      <c r="H6" s="116">
        <v>72.099999999999994</v>
      </c>
    </row>
    <row r="7" spans="1:8" x14ac:dyDescent="0.2">
      <c r="B7" s="7" t="s">
        <v>370</v>
      </c>
      <c r="C7" s="46">
        <v>220</v>
      </c>
      <c r="D7" s="46">
        <v>80</v>
      </c>
      <c r="E7" s="117">
        <v>300</v>
      </c>
      <c r="F7" s="56">
        <v>3.7</v>
      </c>
      <c r="G7" s="56">
        <v>8.8000000000000007</v>
      </c>
      <c r="H7" s="118">
        <v>12.5</v>
      </c>
    </row>
    <row r="8" spans="1:8" x14ac:dyDescent="0.2">
      <c r="B8" s="7" t="s">
        <v>371</v>
      </c>
      <c r="C8" s="46">
        <v>220</v>
      </c>
      <c r="D8" s="46">
        <v>80</v>
      </c>
      <c r="E8" s="117">
        <v>300</v>
      </c>
      <c r="F8" s="56">
        <v>2.4</v>
      </c>
      <c r="G8" s="56">
        <v>18.7</v>
      </c>
      <c r="H8" s="118">
        <v>21.1</v>
      </c>
    </row>
    <row r="9" spans="1:8" x14ac:dyDescent="0.2">
      <c r="B9" s="7" t="s">
        <v>372</v>
      </c>
      <c r="C9" s="46">
        <v>270</v>
      </c>
      <c r="D9" s="46">
        <v>120</v>
      </c>
      <c r="E9" s="117">
        <v>390</v>
      </c>
      <c r="F9" s="56">
        <v>3.1</v>
      </c>
      <c r="G9" s="56">
        <v>11.2</v>
      </c>
      <c r="H9" s="118">
        <v>14.3</v>
      </c>
    </row>
    <row r="10" spans="1:8" x14ac:dyDescent="0.2">
      <c r="B10" s="7" t="s">
        <v>373</v>
      </c>
      <c r="C10" s="46">
        <v>250</v>
      </c>
      <c r="D10" s="46">
        <v>140</v>
      </c>
      <c r="E10" s="117">
        <v>400</v>
      </c>
      <c r="F10" s="56">
        <v>6.5</v>
      </c>
      <c r="G10" s="56">
        <v>17.7</v>
      </c>
      <c r="H10" s="118">
        <v>24.2</v>
      </c>
    </row>
    <row r="11" spans="1:8" ht="26.45" customHeight="1" x14ac:dyDescent="0.2">
      <c r="A11" s="119" t="s">
        <v>374</v>
      </c>
      <c r="B11" s="7"/>
      <c r="C11" s="113">
        <v>1150</v>
      </c>
      <c r="D11" s="113">
        <v>360</v>
      </c>
      <c r="E11" s="114">
        <v>1510</v>
      </c>
      <c r="F11" s="115">
        <v>22.8</v>
      </c>
      <c r="G11" s="115">
        <v>30.7</v>
      </c>
      <c r="H11" s="116">
        <v>53.5</v>
      </c>
    </row>
    <row r="12" spans="1:8" x14ac:dyDescent="0.2">
      <c r="B12" s="7" t="s">
        <v>375</v>
      </c>
      <c r="C12" s="46">
        <v>270</v>
      </c>
      <c r="D12" s="46">
        <v>70</v>
      </c>
      <c r="E12" s="117">
        <v>340</v>
      </c>
      <c r="F12" s="56">
        <v>8.6999999999999993</v>
      </c>
      <c r="G12" s="56">
        <v>3.4</v>
      </c>
      <c r="H12" s="118">
        <v>12.2</v>
      </c>
    </row>
    <row r="13" spans="1:8" x14ac:dyDescent="0.2">
      <c r="B13" s="7" t="s">
        <v>376</v>
      </c>
      <c r="C13" s="46">
        <v>290</v>
      </c>
      <c r="D13" s="46">
        <v>100</v>
      </c>
      <c r="E13" s="117">
        <v>390</v>
      </c>
      <c r="F13" s="56">
        <v>2.4</v>
      </c>
      <c r="G13" s="56">
        <v>13.5</v>
      </c>
      <c r="H13" s="118">
        <v>16</v>
      </c>
    </row>
    <row r="14" spans="1:8" x14ac:dyDescent="0.2">
      <c r="B14" s="7" t="s">
        <v>288</v>
      </c>
      <c r="C14" s="46">
        <v>330</v>
      </c>
      <c r="D14" s="46">
        <v>90</v>
      </c>
      <c r="E14" s="117">
        <v>420</v>
      </c>
      <c r="F14" s="56">
        <v>3.3</v>
      </c>
      <c r="G14" s="56">
        <v>10.7</v>
      </c>
      <c r="H14" s="118">
        <v>14</v>
      </c>
    </row>
    <row r="15" spans="1:8" x14ac:dyDescent="0.2">
      <c r="B15" s="7" t="s">
        <v>289</v>
      </c>
      <c r="C15" s="46">
        <v>250</v>
      </c>
      <c r="D15" s="46">
        <v>100</v>
      </c>
      <c r="E15" s="117">
        <v>360</v>
      </c>
      <c r="F15" s="56">
        <v>8.4</v>
      </c>
      <c r="G15" s="56">
        <v>3.1</v>
      </c>
      <c r="H15" s="118">
        <v>11.4</v>
      </c>
    </row>
    <row r="16" spans="1:8" ht="2.4500000000000002" customHeight="1" x14ac:dyDescent="0.2">
      <c r="A16" s="66"/>
      <c r="B16" s="120"/>
      <c r="C16" s="63"/>
      <c r="D16" s="63"/>
      <c r="E16" s="121"/>
      <c r="F16" s="122"/>
      <c r="G16" s="122"/>
      <c r="H16" s="123"/>
    </row>
    <row r="17" spans="1:8" ht="14.45" customHeight="1" x14ac:dyDescent="0.2">
      <c r="A17" s="7"/>
      <c r="B17" s="7"/>
    </row>
    <row r="18" spans="1:8" ht="14.25" x14ac:dyDescent="0.2">
      <c r="A18" s="76">
        <v>1</v>
      </c>
      <c r="B18" s="2" t="s">
        <v>377</v>
      </c>
    </row>
    <row r="19" spans="1:8" ht="65.25" customHeight="1" x14ac:dyDescent="0.2">
      <c r="A19" s="76">
        <v>2</v>
      </c>
      <c r="B19" s="223" t="s">
        <v>378</v>
      </c>
      <c r="C19" s="223"/>
      <c r="D19" s="223"/>
      <c r="E19" s="223"/>
      <c r="F19" s="223"/>
      <c r="G19" s="223"/>
      <c r="H19" s="223"/>
    </row>
    <row r="20" spans="1:8" ht="26.65" customHeight="1" x14ac:dyDescent="0.2">
      <c r="A20" s="69">
        <v>3</v>
      </c>
      <c r="B20" s="230" t="s">
        <v>379</v>
      </c>
      <c r="C20" s="230"/>
      <c r="D20" s="230"/>
      <c r="E20" s="230"/>
      <c r="F20" s="230"/>
      <c r="G20" s="230"/>
      <c r="H20" s="230"/>
    </row>
    <row r="21" spans="1:8" ht="14.25" x14ac:dyDescent="0.2">
      <c r="A21" s="76">
        <v>4</v>
      </c>
      <c r="B21" s="2" t="s">
        <v>319</v>
      </c>
    </row>
    <row r="22" spans="1:8" x14ac:dyDescent="0.2">
      <c r="A22" s="2" t="s">
        <v>130</v>
      </c>
      <c r="B22" s="2" t="s">
        <v>321</v>
      </c>
    </row>
    <row r="23" spans="1:8" x14ac:dyDescent="0.2">
      <c r="A23" s="2" t="s">
        <v>129</v>
      </c>
      <c r="B23" s="2" t="s">
        <v>322</v>
      </c>
    </row>
    <row r="26" spans="1:8" ht="28.15" customHeight="1" x14ac:dyDescent="0.2">
      <c r="A26" s="240" t="s">
        <v>380</v>
      </c>
      <c r="B26" s="240"/>
      <c r="C26" s="240"/>
      <c r="D26" s="240"/>
      <c r="E26" s="240"/>
      <c r="F26" s="240"/>
      <c r="G26" s="240"/>
      <c r="H26" s="240"/>
    </row>
    <row r="27" spans="1:8" x14ac:dyDescent="0.2">
      <c r="A27" s="8"/>
      <c r="B27" s="8"/>
    </row>
    <row r="28" spans="1:8" ht="15" x14ac:dyDescent="0.35">
      <c r="A28" s="236" t="s">
        <v>264</v>
      </c>
      <c r="B28" s="236"/>
      <c r="C28" s="236" t="s">
        <v>348</v>
      </c>
      <c r="D28" s="236"/>
      <c r="E28" s="236"/>
    </row>
    <row r="29" spans="1:8" ht="15" x14ac:dyDescent="0.35">
      <c r="A29" s="239"/>
      <c r="B29" s="239"/>
      <c r="C29" s="41" t="s">
        <v>268</v>
      </c>
      <c r="D29" s="41" t="s">
        <v>381</v>
      </c>
      <c r="E29" s="112" t="s">
        <v>338</v>
      </c>
    </row>
    <row r="30" spans="1:8" x14ac:dyDescent="0.2">
      <c r="A30" s="10" t="s">
        <v>365</v>
      </c>
      <c r="B30" s="7"/>
      <c r="C30" s="113">
        <v>330</v>
      </c>
      <c r="D30" s="113">
        <v>190</v>
      </c>
      <c r="E30" s="114">
        <v>510</v>
      </c>
    </row>
    <row r="31" spans="1:8" x14ac:dyDescent="0.2">
      <c r="B31" s="7" t="s">
        <v>370</v>
      </c>
      <c r="C31" s="46">
        <v>50</v>
      </c>
      <c r="D31" s="46">
        <v>30</v>
      </c>
      <c r="E31" s="117">
        <v>80</v>
      </c>
      <c r="G31" s="124"/>
    </row>
    <row r="32" spans="1:8" x14ac:dyDescent="0.2">
      <c r="B32" s="7" t="s">
        <v>371</v>
      </c>
      <c r="C32" s="46">
        <v>70</v>
      </c>
      <c r="D32" s="46">
        <v>40</v>
      </c>
      <c r="E32" s="117">
        <v>110</v>
      </c>
      <c r="G32" s="124"/>
    </row>
    <row r="33" spans="1:8" x14ac:dyDescent="0.2">
      <c r="B33" s="7" t="s">
        <v>372</v>
      </c>
      <c r="C33" s="46">
        <v>90</v>
      </c>
      <c r="D33" s="46">
        <v>50</v>
      </c>
      <c r="E33" s="117">
        <v>140</v>
      </c>
      <c r="G33" s="124"/>
    </row>
    <row r="34" spans="1:8" x14ac:dyDescent="0.2">
      <c r="B34" s="7" t="s">
        <v>373</v>
      </c>
      <c r="C34" s="46">
        <v>110</v>
      </c>
      <c r="D34" s="46">
        <v>70</v>
      </c>
      <c r="E34" s="117">
        <v>180</v>
      </c>
      <c r="G34" s="124"/>
    </row>
    <row r="35" spans="1:8" ht="26.45" customHeight="1" x14ac:dyDescent="0.2">
      <c r="A35" s="119" t="s">
        <v>374</v>
      </c>
      <c r="B35" s="7"/>
      <c r="C35" s="113">
        <v>400</v>
      </c>
      <c r="D35" s="113">
        <v>150</v>
      </c>
      <c r="E35" s="114">
        <v>550</v>
      </c>
      <c r="G35" s="124"/>
    </row>
    <row r="36" spans="1:8" x14ac:dyDescent="0.2">
      <c r="B36" s="7" t="s">
        <v>375</v>
      </c>
      <c r="C36" s="46">
        <v>80</v>
      </c>
      <c r="D36" s="46">
        <v>60</v>
      </c>
      <c r="E36" s="117">
        <v>140</v>
      </c>
      <c r="G36" s="124"/>
    </row>
    <row r="37" spans="1:8" x14ac:dyDescent="0.2">
      <c r="B37" s="7" t="s">
        <v>376</v>
      </c>
      <c r="C37" s="46">
        <v>70</v>
      </c>
      <c r="D37" s="46">
        <v>30</v>
      </c>
      <c r="E37" s="117">
        <v>100</v>
      </c>
      <c r="G37" s="124"/>
    </row>
    <row r="38" spans="1:8" x14ac:dyDescent="0.2">
      <c r="B38" s="7" t="s">
        <v>288</v>
      </c>
      <c r="C38" s="46">
        <v>90</v>
      </c>
      <c r="D38" s="46">
        <v>30</v>
      </c>
      <c r="E38" s="117">
        <v>120</v>
      </c>
      <c r="G38" s="124"/>
    </row>
    <row r="39" spans="1:8" x14ac:dyDescent="0.2">
      <c r="B39" s="7" t="s">
        <v>289</v>
      </c>
      <c r="C39" s="46">
        <v>90</v>
      </c>
      <c r="D39" s="46">
        <v>30</v>
      </c>
      <c r="E39" s="117">
        <v>120</v>
      </c>
      <c r="G39" s="124"/>
    </row>
    <row r="40" spans="1:8" ht="2.65" customHeight="1" x14ac:dyDescent="0.2">
      <c r="A40" s="66"/>
      <c r="B40" s="120"/>
      <c r="C40" s="63"/>
      <c r="D40" s="63"/>
      <c r="E40" s="121"/>
      <c r="G40" s="124">
        <v>0</v>
      </c>
    </row>
    <row r="41" spans="1:8" x14ac:dyDescent="0.2">
      <c r="A41" s="7"/>
      <c r="B41" s="7"/>
    </row>
    <row r="42" spans="1:8" ht="14.25" x14ac:dyDescent="0.2">
      <c r="A42" s="76">
        <v>1</v>
      </c>
      <c r="B42" s="2" t="s">
        <v>315</v>
      </c>
    </row>
    <row r="43" spans="1:8" ht="66.75" customHeight="1" x14ac:dyDescent="0.2">
      <c r="A43" s="76">
        <v>2</v>
      </c>
      <c r="B43" s="241" t="s">
        <v>378</v>
      </c>
      <c r="C43" s="241"/>
      <c r="D43" s="241"/>
      <c r="E43" s="241"/>
      <c r="F43" s="241"/>
      <c r="G43" s="241"/>
      <c r="H43" s="241"/>
    </row>
    <row r="44" spans="1:8" ht="26.65" customHeight="1" x14ac:dyDescent="0.2">
      <c r="A44" s="69">
        <v>3</v>
      </c>
      <c r="B44" s="230" t="s">
        <v>379</v>
      </c>
      <c r="C44" s="230"/>
      <c r="D44" s="230"/>
      <c r="E44" s="230"/>
      <c r="F44" s="230"/>
      <c r="G44" s="230"/>
      <c r="H44" s="230"/>
    </row>
    <row r="45" spans="1:8" ht="14.25" x14ac:dyDescent="0.2">
      <c r="A45" s="76">
        <v>4</v>
      </c>
      <c r="B45" s="2" t="s">
        <v>319</v>
      </c>
    </row>
    <row r="46" spans="1:8" x14ac:dyDescent="0.2">
      <c r="A46" s="2" t="s">
        <v>130</v>
      </c>
      <c r="B46" s="2" t="s">
        <v>321</v>
      </c>
    </row>
    <row r="47" spans="1:8" x14ac:dyDescent="0.2">
      <c r="A47" s="2" t="s">
        <v>129</v>
      </c>
      <c r="B47" s="2" t="s">
        <v>322</v>
      </c>
    </row>
    <row r="48" spans="1:8" x14ac:dyDescent="0.2">
      <c r="A48" s="2" t="s">
        <v>344</v>
      </c>
      <c r="B48" s="2" t="s">
        <v>363</v>
      </c>
    </row>
    <row r="51" spans="3:8" x14ac:dyDescent="0.2">
      <c r="C51" s="73"/>
      <c r="D51" s="73"/>
      <c r="E51" s="125"/>
      <c r="G51" s="71"/>
      <c r="H51" s="71"/>
    </row>
    <row r="52" spans="3:8" x14ac:dyDescent="0.2">
      <c r="C52" s="73"/>
      <c r="D52" s="73"/>
      <c r="E52" s="125"/>
      <c r="G52" s="71"/>
      <c r="H52" s="71"/>
    </row>
    <row r="53" spans="3:8" x14ac:dyDescent="0.2">
      <c r="C53" s="73"/>
      <c r="D53" s="73"/>
      <c r="E53" s="125"/>
      <c r="G53" s="71"/>
      <c r="H53" s="71"/>
    </row>
    <row r="54" spans="3:8" x14ac:dyDescent="0.2">
      <c r="C54" s="73"/>
      <c r="D54" s="73"/>
      <c r="E54" s="125"/>
      <c r="G54" s="71"/>
      <c r="H54" s="71"/>
    </row>
    <row r="55" spans="3:8" x14ac:dyDescent="0.2">
      <c r="C55" s="73"/>
      <c r="D55" s="73"/>
      <c r="E55" s="125"/>
      <c r="G55" s="71"/>
      <c r="H55" s="71"/>
    </row>
  </sheetData>
  <mergeCells count="12">
    <mergeCell ref="A1:B1"/>
    <mergeCell ref="A2:H2"/>
    <mergeCell ref="A4:B5"/>
    <mergeCell ref="C4:E4"/>
    <mergeCell ref="F4:H4"/>
    <mergeCell ref="B44:H44"/>
    <mergeCell ref="B19:H19"/>
    <mergeCell ref="B20:H20"/>
    <mergeCell ref="A26:H26"/>
    <mergeCell ref="A28:B29"/>
    <mergeCell ref="C28:E28"/>
    <mergeCell ref="B43:H43"/>
  </mergeCells>
  <hyperlinks>
    <hyperlink ref="A1:B1" location="ContentsHead" display="ContentsHead" xr:uid="{CB92C9AB-B6C1-4780-BCA9-D1DDF642D23B}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25CC4-2233-4130-9C42-E1B64B4AB122}">
  <sheetPr codeName="Sheet18"/>
  <dimension ref="A1:Q48"/>
  <sheetViews>
    <sheetView zoomScaleNormal="100" workbookViewId="0">
      <pane ySplit="4" topLeftCell="A5" activePane="bottomLeft" state="frozen"/>
      <selection pane="bottomLeft" sqref="A1:B1"/>
    </sheetView>
  </sheetViews>
  <sheetFormatPr defaultColWidth="0" defaultRowHeight="12.75" x14ac:dyDescent="0.2"/>
  <cols>
    <col min="1" max="1" width="2.7109375" style="2" customWidth="1"/>
    <col min="2" max="2" width="24.42578125" style="2" customWidth="1"/>
    <col min="3" max="3" width="14.42578125" style="26" customWidth="1"/>
    <col min="4" max="4" width="19.28515625" style="126" customWidth="1"/>
    <col min="5" max="6" width="8.85546875" style="2" customWidth="1"/>
    <col min="7" max="17" width="0" style="2" hidden="1" customWidth="1"/>
    <col min="18" max="16384" width="7" style="2" hidden="1"/>
  </cols>
  <sheetData>
    <row r="1" spans="1:6" ht="15" x14ac:dyDescent="0.2">
      <c r="A1" s="233" t="s">
        <v>132</v>
      </c>
      <c r="B1" s="233"/>
    </row>
    <row r="2" spans="1:6" ht="29.45" customHeight="1" x14ac:dyDescent="0.2">
      <c r="A2" s="243" t="s">
        <v>382</v>
      </c>
      <c r="B2" s="243"/>
      <c r="C2" s="243"/>
      <c r="D2" s="243"/>
      <c r="E2" s="8"/>
      <c r="F2" s="8"/>
    </row>
    <row r="3" spans="1:6" ht="7.15" customHeight="1" x14ac:dyDescent="0.2"/>
    <row r="4" spans="1:6" ht="30" x14ac:dyDescent="0.35">
      <c r="A4" s="244" t="s">
        <v>264</v>
      </c>
      <c r="B4" s="244"/>
      <c r="C4" s="127" t="s">
        <v>348</v>
      </c>
      <c r="D4" s="128" t="s">
        <v>383</v>
      </c>
    </row>
    <row r="5" spans="1:6" x14ac:dyDescent="0.2">
      <c r="A5" s="8" t="s">
        <v>279</v>
      </c>
      <c r="B5" s="8"/>
      <c r="C5" s="129"/>
      <c r="D5" s="130"/>
    </row>
    <row r="6" spans="1:6" x14ac:dyDescent="0.2">
      <c r="B6" s="54" t="s">
        <v>365</v>
      </c>
      <c r="C6" s="129">
        <v>1490</v>
      </c>
      <c r="D6" s="131">
        <v>11.2</v>
      </c>
      <c r="E6" s="51"/>
    </row>
    <row r="7" spans="1:6" x14ac:dyDescent="0.2">
      <c r="B7" s="54" t="s">
        <v>280</v>
      </c>
      <c r="C7" s="129">
        <v>690</v>
      </c>
      <c r="D7" s="131">
        <v>5.6</v>
      </c>
      <c r="E7" s="51"/>
    </row>
    <row r="8" spans="1:6" ht="26.45" customHeight="1" x14ac:dyDescent="0.2">
      <c r="A8" s="8" t="s">
        <v>281</v>
      </c>
      <c r="B8" s="8"/>
      <c r="C8" s="129"/>
      <c r="D8" s="130"/>
    </row>
    <row r="9" spans="1:6" x14ac:dyDescent="0.2">
      <c r="B9" s="54" t="s">
        <v>370</v>
      </c>
      <c r="C9" s="129">
        <v>390</v>
      </c>
      <c r="D9" s="131">
        <v>2.9</v>
      </c>
    </row>
    <row r="10" spans="1:6" x14ac:dyDescent="0.2">
      <c r="B10" s="54" t="s">
        <v>371</v>
      </c>
      <c r="C10" s="129">
        <v>460</v>
      </c>
      <c r="D10" s="131">
        <v>3.5</v>
      </c>
    </row>
    <row r="11" spans="1:6" x14ac:dyDescent="0.2">
      <c r="B11" s="54" t="s">
        <v>372</v>
      </c>
      <c r="C11" s="129">
        <v>380</v>
      </c>
      <c r="D11" s="131">
        <v>3</v>
      </c>
    </row>
    <row r="12" spans="1:6" x14ac:dyDescent="0.2">
      <c r="B12" s="54" t="s">
        <v>373</v>
      </c>
      <c r="C12" s="129">
        <v>250</v>
      </c>
      <c r="D12" s="131">
        <v>1.8</v>
      </c>
    </row>
    <row r="13" spans="1:6" ht="25.15" customHeight="1" x14ac:dyDescent="0.2">
      <c r="B13" s="54" t="s">
        <v>375</v>
      </c>
      <c r="C13" s="129">
        <v>280</v>
      </c>
      <c r="D13" s="131">
        <v>2.2000000000000002</v>
      </c>
    </row>
    <row r="14" spans="1:6" x14ac:dyDescent="0.2">
      <c r="B14" s="54" t="s">
        <v>376</v>
      </c>
      <c r="C14" s="129">
        <v>230</v>
      </c>
      <c r="D14" s="131">
        <v>1.9</v>
      </c>
    </row>
    <row r="15" spans="1:6" x14ac:dyDescent="0.2">
      <c r="B15" s="54" t="s">
        <v>288</v>
      </c>
      <c r="C15" s="129">
        <v>130</v>
      </c>
      <c r="D15" s="131">
        <v>1.2</v>
      </c>
    </row>
    <row r="16" spans="1:6" x14ac:dyDescent="0.2">
      <c r="B16" s="54" t="s">
        <v>289</v>
      </c>
      <c r="C16" s="129">
        <v>40</v>
      </c>
      <c r="D16" s="131">
        <v>0.4</v>
      </c>
    </row>
    <row r="17" spans="1:4" ht="26.45" customHeight="1" x14ac:dyDescent="0.2">
      <c r="A17" s="8" t="s">
        <v>290</v>
      </c>
      <c r="B17" s="8"/>
      <c r="C17" s="129"/>
      <c r="D17" s="130"/>
    </row>
    <row r="18" spans="1:4" x14ac:dyDescent="0.2">
      <c r="B18" s="60" t="s">
        <v>384</v>
      </c>
      <c r="C18" s="129">
        <v>110</v>
      </c>
      <c r="D18" s="131">
        <v>0.8</v>
      </c>
    </row>
    <row r="19" spans="1:4" x14ac:dyDescent="0.2">
      <c r="B19" s="60" t="s">
        <v>385</v>
      </c>
      <c r="C19" s="129">
        <v>140</v>
      </c>
      <c r="D19" s="131">
        <v>1</v>
      </c>
    </row>
    <row r="20" spans="1:4" x14ac:dyDescent="0.2">
      <c r="B20" s="60" t="s">
        <v>386</v>
      </c>
      <c r="C20" s="129">
        <v>140</v>
      </c>
      <c r="D20" s="131">
        <v>1.1000000000000001</v>
      </c>
    </row>
    <row r="21" spans="1:4" x14ac:dyDescent="0.2">
      <c r="B21" s="60" t="s">
        <v>387</v>
      </c>
      <c r="C21" s="129">
        <v>150</v>
      </c>
      <c r="D21" s="131">
        <v>1.1000000000000001</v>
      </c>
    </row>
    <row r="22" spans="1:4" x14ac:dyDescent="0.2">
      <c r="B22" s="60" t="s">
        <v>388</v>
      </c>
      <c r="C22" s="129">
        <v>160</v>
      </c>
      <c r="D22" s="131">
        <v>1.2</v>
      </c>
    </row>
    <row r="23" spans="1:4" x14ac:dyDescent="0.2">
      <c r="B23" s="60" t="s">
        <v>389</v>
      </c>
      <c r="C23" s="129">
        <v>140</v>
      </c>
      <c r="D23" s="131">
        <v>1.2</v>
      </c>
    </row>
    <row r="24" spans="1:4" x14ac:dyDescent="0.2">
      <c r="B24" s="60" t="s">
        <v>390</v>
      </c>
      <c r="C24" s="129">
        <v>120</v>
      </c>
      <c r="D24" s="131">
        <v>0.9</v>
      </c>
    </row>
    <row r="25" spans="1:4" x14ac:dyDescent="0.2">
      <c r="B25" s="60" t="s">
        <v>391</v>
      </c>
      <c r="C25" s="129">
        <v>140</v>
      </c>
      <c r="D25" s="131">
        <v>1.2</v>
      </c>
    </row>
    <row r="26" spans="1:4" x14ac:dyDescent="0.2">
      <c r="B26" s="60" t="s">
        <v>392</v>
      </c>
      <c r="C26" s="129">
        <v>130</v>
      </c>
      <c r="D26" s="131">
        <v>1</v>
      </c>
    </row>
    <row r="27" spans="1:4" x14ac:dyDescent="0.2">
      <c r="B27" s="60" t="s">
        <v>393</v>
      </c>
      <c r="C27" s="129">
        <v>80</v>
      </c>
      <c r="D27" s="131">
        <v>0.5</v>
      </c>
    </row>
    <row r="28" spans="1:4" x14ac:dyDescent="0.2">
      <c r="B28" s="60" t="s">
        <v>394</v>
      </c>
      <c r="C28" s="129">
        <v>70</v>
      </c>
      <c r="D28" s="131">
        <v>0.5</v>
      </c>
    </row>
    <row r="29" spans="1:4" x14ac:dyDescent="0.2">
      <c r="B29" s="60" t="s">
        <v>395</v>
      </c>
      <c r="C29" s="129">
        <v>100</v>
      </c>
      <c r="D29" s="131">
        <v>0.7</v>
      </c>
    </row>
    <row r="30" spans="1:4" ht="26.45" customHeight="1" x14ac:dyDescent="0.2">
      <c r="B30" s="60" t="s">
        <v>396</v>
      </c>
      <c r="C30" s="129">
        <v>110</v>
      </c>
      <c r="D30" s="131">
        <v>0.8</v>
      </c>
    </row>
    <row r="31" spans="1:4" x14ac:dyDescent="0.2">
      <c r="B31" s="60" t="s">
        <v>397</v>
      </c>
      <c r="C31" s="129">
        <v>90</v>
      </c>
      <c r="D31" s="131">
        <v>0.7</v>
      </c>
    </row>
    <row r="32" spans="1:4" x14ac:dyDescent="0.2">
      <c r="B32" s="60" t="s">
        <v>398</v>
      </c>
      <c r="C32" s="129">
        <v>90</v>
      </c>
      <c r="D32" s="131">
        <v>0.7</v>
      </c>
    </row>
    <row r="33" spans="1:4" x14ac:dyDescent="0.2">
      <c r="B33" s="60" t="s">
        <v>399</v>
      </c>
      <c r="C33" s="129">
        <v>90</v>
      </c>
      <c r="D33" s="131">
        <v>0.7</v>
      </c>
    </row>
    <row r="34" spans="1:4" x14ac:dyDescent="0.2">
      <c r="B34" s="60" t="s">
        <v>400</v>
      </c>
      <c r="C34" s="129">
        <v>90</v>
      </c>
      <c r="D34" s="131">
        <v>0.7</v>
      </c>
    </row>
    <row r="35" spans="1:4" x14ac:dyDescent="0.2">
      <c r="B35" s="60" t="s">
        <v>401</v>
      </c>
      <c r="C35" s="129">
        <v>50</v>
      </c>
      <c r="D35" s="131">
        <v>0.5</v>
      </c>
    </row>
    <row r="36" spans="1:4" x14ac:dyDescent="0.2">
      <c r="B36" s="60" t="s">
        <v>402</v>
      </c>
      <c r="C36" s="129">
        <v>60</v>
      </c>
      <c r="D36" s="131">
        <v>0.5</v>
      </c>
    </row>
    <row r="37" spans="1:4" x14ac:dyDescent="0.2">
      <c r="B37" s="60" t="s">
        <v>403</v>
      </c>
      <c r="C37" s="129">
        <v>40</v>
      </c>
      <c r="D37" s="131">
        <v>0.4</v>
      </c>
    </row>
    <row r="38" spans="1:4" x14ac:dyDescent="0.2">
      <c r="B38" s="60" t="s">
        <v>309</v>
      </c>
      <c r="C38" s="129">
        <v>30</v>
      </c>
      <c r="D38" s="131">
        <v>0.3</v>
      </c>
    </row>
    <row r="39" spans="1:4" x14ac:dyDescent="0.2">
      <c r="B39" s="60" t="s">
        <v>310</v>
      </c>
      <c r="C39" s="129" t="s">
        <v>404</v>
      </c>
      <c r="D39" s="131" t="s">
        <v>325</v>
      </c>
    </row>
    <row r="40" spans="1:4" x14ac:dyDescent="0.2">
      <c r="B40" s="60" t="s">
        <v>311</v>
      </c>
      <c r="C40" s="129" t="s">
        <v>405</v>
      </c>
      <c r="D40" s="131" t="s">
        <v>326</v>
      </c>
    </row>
    <row r="41" spans="1:4" x14ac:dyDescent="0.2">
      <c r="B41" s="60" t="s">
        <v>312</v>
      </c>
      <c r="C41" s="129" t="s">
        <v>314</v>
      </c>
      <c r="D41" s="131" t="s">
        <v>314</v>
      </c>
    </row>
    <row r="42" spans="1:4" ht="2.65" customHeight="1" x14ac:dyDescent="0.2">
      <c r="A42" s="66"/>
      <c r="B42" s="132"/>
      <c r="C42" s="133"/>
      <c r="D42" s="134"/>
    </row>
    <row r="43" spans="1:4" x14ac:dyDescent="0.2">
      <c r="A43" s="7"/>
      <c r="B43" s="7"/>
      <c r="C43" s="129"/>
      <c r="D43" s="130"/>
    </row>
    <row r="44" spans="1:4" ht="26.65" customHeight="1" x14ac:dyDescent="0.2">
      <c r="A44" s="76">
        <v>1</v>
      </c>
      <c r="B44" s="242" t="s">
        <v>406</v>
      </c>
      <c r="C44" s="242"/>
      <c r="D44" s="242"/>
    </row>
    <row r="45" spans="1:4" ht="25.15" customHeight="1" x14ac:dyDescent="0.2">
      <c r="A45" s="77" t="s">
        <v>130</v>
      </c>
      <c r="B45" s="242" t="s">
        <v>321</v>
      </c>
      <c r="C45" s="242"/>
      <c r="D45" s="242"/>
    </row>
    <row r="46" spans="1:4" ht="29.45" customHeight="1" x14ac:dyDescent="0.2">
      <c r="A46" s="77" t="s">
        <v>129</v>
      </c>
      <c r="B46" s="242" t="s">
        <v>322</v>
      </c>
      <c r="C46" s="242"/>
      <c r="D46" s="242"/>
    </row>
    <row r="47" spans="1:4" ht="25.15" customHeight="1" x14ac:dyDescent="0.2">
      <c r="A47" s="135" t="s">
        <v>345</v>
      </c>
      <c r="B47" s="242" t="s">
        <v>407</v>
      </c>
      <c r="C47" s="242"/>
      <c r="D47" s="242"/>
    </row>
    <row r="48" spans="1:4" x14ac:dyDescent="0.2">
      <c r="A48" s="2" t="s">
        <v>344</v>
      </c>
      <c r="B48" s="242" t="s">
        <v>363</v>
      </c>
      <c r="C48" s="242"/>
      <c r="D48" s="242"/>
    </row>
  </sheetData>
  <mergeCells count="8">
    <mergeCell ref="B46:D46"/>
    <mergeCell ref="B47:D47"/>
    <mergeCell ref="B48:D48"/>
    <mergeCell ref="A1:B1"/>
    <mergeCell ref="A2:D2"/>
    <mergeCell ref="A4:B4"/>
    <mergeCell ref="B44:D44"/>
    <mergeCell ref="B45:D45"/>
  </mergeCells>
  <hyperlinks>
    <hyperlink ref="A1:B1" location="ContentsHead" display="ContentsHead" xr:uid="{E01E8AB7-B506-4091-8B47-A46D1B2BD4A1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8169D-FF8D-47C5-B74A-DADFB8BD1F04}">
  <sheetPr codeName="Sheet23"/>
  <dimension ref="A1:XFC47"/>
  <sheetViews>
    <sheetView zoomScaleNormal="100" workbookViewId="0">
      <pane ySplit="5" topLeftCell="A6" activePane="bottomLeft" state="frozen"/>
      <selection pane="bottomLeft" sqref="A1:C1"/>
    </sheetView>
  </sheetViews>
  <sheetFormatPr defaultColWidth="0" defaultRowHeight="12.75" x14ac:dyDescent="0.2"/>
  <cols>
    <col min="1" max="1" width="2" style="2" customWidth="1"/>
    <col min="2" max="2" width="2.7109375" style="2" customWidth="1"/>
    <col min="3" max="3" width="20.7109375" style="2" customWidth="1"/>
    <col min="4" max="4" width="15.140625" style="2" customWidth="1"/>
    <col min="5" max="5" width="19.28515625" style="2" customWidth="1"/>
    <col min="6" max="6" width="8.85546875" style="2" customWidth="1"/>
    <col min="7" max="7" width="8.85546875" style="2" hidden="1" customWidth="1"/>
    <col min="8" max="8" width="0" style="2" hidden="1" customWidth="1"/>
    <col min="9" max="16379" width="8.85546875" style="2" hidden="1"/>
    <col min="16380" max="16380" width="8.5703125" style="2" hidden="1" customWidth="1"/>
    <col min="16381" max="16383" width="8.85546875" style="2" hidden="1"/>
    <col min="16384" max="16384" width="8.5703125" style="2" hidden="1"/>
  </cols>
  <sheetData>
    <row r="1" spans="1:5" ht="15" x14ac:dyDescent="0.2">
      <c r="A1" s="233" t="s">
        <v>132</v>
      </c>
      <c r="B1" s="233"/>
      <c r="C1" s="233"/>
    </row>
    <row r="2" spans="1:5" ht="31.15" customHeight="1" x14ac:dyDescent="0.2">
      <c r="B2" s="243" t="s">
        <v>408</v>
      </c>
      <c r="C2" s="243"/>
      <c r="D2" s="243"/>
      <c r="E2" s="243"/>
    </row>
    <row r="3" spans="1:5" ht="8.4499999999999993" customHeight="1" x14ac:dyDescent="0.2"/>
    <row r="4" spans="1:5" ht="16.149999999999999" customHeight="1" x14ac:dyDescent="0.35">
      <c r="B4" s="245"/>
      <c r="C4" s="245"/>
      <c r="D4" s="247" t="s">
        <v>409</v>
      </c>
      <c r="E4" s="247"/>
    </row>
    <row r="5" spans="1:5" ht="38.450000000000003" customHeight="1" x14ac:dyDescent="0.35">
      <c r="B5" s="246"/>
      <c r="C5" s="246"/>
      <c r="D5" s="136" t="s">
        <v>329</v>
      </c>
      <c r="E5" s="137" t="s">
        <v>410</v>
      </c>
    </row>
    <row r="6" spans="1:5" x14ac:dyDescent="0.2">
      <c r="B6" s="8" t="s">
        <v>279</v>
      </c>
      <c r="C6" s="8"/>
    </row>
    <row r="7" spans="1:5" x14ac:dyDescent="0.2">
      <c r="B7" s="55"/>
      <c r="C7" s="2" t="s">
        <v>122</v>
      </c>
      <c r="D7" s="138">
        <v>640</v>
      </c>
      <c r="E7" s="139">
        <v>5</v>
      </c>
    </row>
    <row r="8" spans="1:5" x14ac:dyDescent="0.2">
      <c r="B8" s="55"/>
      <c r="C8" s="54" t="s">
        <v>280</v>
      </c>
      <c r="D8" s="138">
        <v>1430</v>
      </c>
      <c r="E8" s="139">
        <v>10.9</v>
      </c>
    </row>
    <row r="9" spans="1:5" ht="26.45" customHeight="1" x14ac:dyDescent="0.2">
      <c r="B9" s="8" t="s">
        <v>281</v>
      </c>
      <c r="C9" s="8"/>
      <c r="D9" s="140"/>
      <c r="E9" s="141"/>
    </row>
    <row r="10" spans="1:5" x14ac:dyDescent="0.2">
      <c r="C10" s="54" t="s">
        <v>282</v>
      </c>
      <c r="D10" s="138">
        <v>20</v>
      </c>
      <c r="E10" s="139">
        <v>0.1</v>
      </c>
    </row>
    <row r="11" spans="1:5" x14ac:dyDescent="0.2">
      <c r="C11" s="54" t="s">
        <v>283</v>
      </c>
      <c r="D11" s="138">
        <v>110</v>
      </c>
      <c r="E11" s="139">
        <v>0.9</v>
      </c>
    </row>
    <row r="12" spans="1:5" x14ac:dyDescent="0.2">
      <c r="C12" s="54" t="s">
        <v>284</v>
      </c>
      <c r="D12" s="138">
        <v>220</v>
      </c>
      <c r="E12" s="139">
        <v>1.7</v>
      </c>
    </row>
    <row r="13" spans="1:5" x14ac:dyDescent="0.2">
      <c r="C13" s="54" t="s">
        <v>285</v>
      </c>
      <c r="D13" s="138">
        <v>280</v>
      </c>
      <c r="E13" s="139">
        <v>2.2000000000000002</v>
      </c>
    </row>
    <row r="14" spans="1:5" ht="26.45" customHeight="1" x14ac:dyDescent="0.2">
      <c r="C14" s="54" t="s">
        <v>286</v>
      </c>
      <c r="D14" s="138">
        <v>280</v>
      </c>
      <c r="E14" s="139">
        <v>2</v>
      </c>
    </row>
    <row r="15" spans="1:5" x14ac:dyDescent="0.2">
      <c r="C15" s="54" t="s">
        <v>287</v>
      </c>
      <c r="D15" s="138">
        <v>390</v>
      </c>
      <c r="E15" s="139">
        <v>3.1</v>
      </c>
    </row>
    <row r="16" spans="1:5" x14ac:dyDescent="0.2">
      <c r="C16" s="54" t="s">
        <v>411</v>
      </c>
      <c r="D16" s="138">
        <v>350</v>
      </c>
      <c r="E16" s="139">
        <v>2.5</v>
      </c>
    </row>
    <row r="17" spans="2:5" x14ac:dyDescent="0.2">
      <c r="C17" s="54" t="s">
        <v>412</v>
      </c>
      <c r="D17" s="138">
        <v>410</v>
      </c>
      <c r="E17" s="139">
        <v>3.2</v>
      </c>
    </row>
    <row r="18" spans="2:5" ht="26.45" customHeight="1" x14ac:dyDescent="0.2">
      <c r="B18" s="8" t="s">
        <v>290</v>
      </c>
    </row>
    <row r="19" spans="2:5" x14ac:dyDescent="0.2">
      <c r="C19" s="53" t="s">
        <v>291</v>
      </c>
      <c r="D19" s="138">
        <v>0</v>
      </c>
      <c r="E19" s="142">
        <v>0</v>
      </c>
    </row>
    <row r="20" spans="2:5" x14ac:dyDescent="0.2">
      <c r="C20" s="53" t="s">
        <v>238</v>
      </c>
      <c r="D20" s="138" t="s">
        <v>324</v>
      </c>
      <c r="E20" s="142" t="s">
        <v>324</v>
      </c>
    </row>
    <row r="21" spans="2:5" x14ac:dyDescent="0.2">
      <c r="C21" s="53" t="s">
        <v>292</v>
      </c>
      <c r="D21" s="138">
        <v>20</v>
      </c>
      <c r="E21" s="142">
        <v>0.1</v>
      </c>
    </row>
    <row r="22" spans="2:5" x14ac:dyDescent="0.2">
      <c r="C22" s="53" t="s">
        <v>293</v>
      </c>
      <c r="D22" s="138">
        <v>20</v>
      </c>
      <c r="E22" s="142">
        <v>0.2</v>
      </c>
    </row>
    <row r="23" spans="2:5" x14ac:dyDescent="0.2">
      <c r="C23" s="53" t="s">
        <v>294</v>
      </c>
      <c r="D23" s="138">
        <v>30</v>
      </c>
      <c r="E23" s="142">
        <v>0.2</v>
      </c>
    </row>
    <row r="24" spans="2:5" x14ac:dyDescent="0.2">
      <c r="C24" s="53" t="s">
        <v>295</v>
      </c>
      <c r="D24" s="138">
        <v>70</v>
      </c>
      <c r="E24" s="142">
        <v>0.5</v>
      </c>
    </row>
    <row r="25" spans="2:5" x14ac:dyDescent="0.2">
      <c r="C25" s="53" t="s">
        <v>296</v>
      </c>
      <c r="D25" s="138">
        <v>70</v>
      </c>
      <c r="E25" s="142">
        <v>0.5</v>
      </c>
    </row>
    <row r="26" spans="2:5" x14ac:dyDescent="0.2">
      <c r="C26" s="53" t="s">
        <v>297</v>
      </c>
      <c r="D26" s="138">
        <v>100</v>
      </c>
      <c r="E26" s="142">
        <v>0.8</v>
      </c>
    </row>
    <row r="27" spans="2:5" x14ac:dyDescent="0.2">
      <c r="C27" s="53" t="s">
        <v>298</v>
      </c>
      <c r="D27" s="138">
        <v>50</v>
      </c>
      <c r="E27" s="142">
        <v>0.4</v>
      </c>
    </row>
    <row r="28" spans="2:5" x14ac:dyDescent="0.2">
      <c r="C28" s="53" t="s">
        <v>299</v>
      </c>
      <c r="D28" s="138">
        <v>100</v>
      </c>
      <c r="E28" s="142">
        <v>0.8</v>
      </c>
    </row>
    <row r="29" spans="2:5" x14ac:dyDescent="0.2">
      <c r="C29" s="53" t="s">
        <v>300</v>
      </c>
      <c r="D29" s="138">
        <v>100</v>
      </c>
      <c r="E29" s="142">
        <v>0.8</v>
      </c>
    </row>
    <row r="30" spans="2:5" x14ac:dyDescent="0.2">
      <c r="C30" s="53" t="s">
        <v>301</v>
      </c>
      <c r="D30" s="138">
        <v>90</v>
      </c>
      <c r="E30" s="142">
        <v>0.7</v>
      </c>
    </row>
    <row r="31" spans="2:5" ht="26.45" customHeight="1" x14ac:dyDescent="0.2">
      <c r="C31" s="53" t="s">
        <v>302</v>
      </c>
      <c r="D31" s="138">
        <v>110</v>
      </c>
      <c r="E31" s="142">
        <v>0.8</v>
      </c>
    </row>
    <row r="32" spans="2:5" x14ac:dyDescent="0.2">
      <c r="C32" s="53" t="s">
        <v>250</v>
      </c>
      <c r="D32" s="138">
        <v>90</v>
      </c>
      <c r="E32" s="142">
        <v>0.6</v>
      </c>
    </row>
    <row r="33" spans="2:5" x14ac:dyDescent="0.2">
      <c r="C33" s="53" t="s">
        <v>303</v>
      </c>
      <c r="D33" s="138">
        <v>90</v>
      </c>
      <c r="E33" s="142">
        <v>0.7</v>
      </c>
    </row>
    <row r="34" spans="2:5" x14ac:dyDescent="0.2">
      <c r="C34" s="53" t="s">
        <v>304</v>
      </c>
      <c r="D34" s="138">
        <v>140</v>
      </c>
      <c r="E34" s="142">
        <v>1.1000000000000001</v>
      </c>
    </row>
    <row r="35" spans="2:5" x14ac:dyDescent="0.2">
      <c r="C35" s="53" t="s">
        <v>305</v>
      </c>
      <c r="D35" s="138">
        <v>120</v>
      </c>
      <c r="E35" s="142">
        <v>1</v>
      </c>
    </row>
    <row r="36" spans="2:5" x14ac:dyDescent="0.2">
      <c r="C36" s="53" t="s">
        <v>306</v>
      </c>
      <c r="D36" s="138">
        <v>130</v>
      </c>
      <c r="E36" s="142">
        <v>1</v>
      </c>
    </row>
    <row r="37" spans="2:5" x14ac:dyDescent="0.2">
      <c r="C37" s="53" t="s">
        <v>307</v>
      </c>
      <c r="D37" s="138">
        <v>100</v>
      </c>
      <c r="E37" s="142">
        <v>0.8</v>
      </c>
    </row>
    <row r="38" spans="2:5" x14ac:dyDescent="0.2">
      <c r="C38" s="53" t="s">
        <v>308</v>
      </c>
      <c r="D38" s="138">
        <v>130</v>
      </c>
      <c r="E38" s="142">
        <v>0.9</v>
      </c>
    </row>
    <row r="39" spans="2:5" x14ac:dyDescent="0.2">
      <c r="C39" s="53" t="s">
        <v>413</v>
      </c>
      <c r="D39" s="138">
        <v>120</v>
      </c>
      <c r="E39" s="142">
        <v>0.8</v>
      </c>
    </row>
    <row r="40" spans="2:5" x14ac:dyDescent="0.2">
      <c r="C40" s="53" t="s">
        <v>414</v>
      </c>
      <c r="D40" s="138">
        <v>150</v>
      </c>
      <c r="E40" s="142">
        <v>1.2</v>
      </c>
    </row>
    <row r="41" spans="2:5" x14ac:dyDescent="0.2">
      <c r="C41" s="53" t="s">
        <v>415</v>
      </c>
      <c r="D41" s="138">
        <v>100</v>
      </c>
      <c r="E41" s="142">
        <v>0.7</v>
      </c>
    </row>
    <row r="42" spans="2:5" x14ac:dyDescent="0.2">
      <c r="C42" s="53" t="s">
        <v>416</v>
      </c>
      <c r="D42" s="138">
        <v>160</v>
      </c>
      <c r="E42" s="142">
        <v>1.3</v>
      </c>
    </row>
    <row r="43" spans="2:5" ht="2.65" customHeight="1" x14ac:dyDescent="0.2">
      <c r="B43" s="66"/>
      <c r="C43" s="143"/>
      <c r="D43" s="144"/>
      <c r="E43" s="145"/>
    </row>
    <row r="44" spans="2:5" x14ac:dyDescent="0.2">
      <c r="C44" s="52"/>
      <c r="D44" s="140"/>
      <c r="E44" s="141"/>
    </row>
    <row r="45" spans="2:5" ht="58.9" customHeight="1" x14ac:dyDescent="0.2">
      <c r="B45" s="76">
        <v>1</v>
      </c>
      <c r="C45" s="242" t="s">
        <v>417</v>
      </c>
      <c r="D45" s="242"/>
      <c r="E45" s="242"/>
    </row>
    <row r="46" spans="2:5" ht="57" customHeight="1" x14ac:dyDescent="0.2">
      <c r="B46" s="76">
        <v>2</v>
      </c>
      <c r="C46" s="242" t="s">
        <v>418</v>
      </c>
      <c r="D46" s="242"/>
      <c r="E46" s="242"/>
    </row>
    <row r="47" spans="2:5" x14ac:dyDescent="0.2">
      <c r="B47" s="2" t="s">
        <v>344</v>
      </c>
      <c r="C47" s="242" t="s">
        <v>363</v>
      </c>
      <c r="D47" s="242"/>
      <c r="E47" s="242"/>
    </row>
  </sheetData>
  <mergeCells count="7">
    <mergeCell ref="C47:E47"/>
    <mergeCell ref="A1:C1"/>
    <mergeCell ref="B2:E2"/>
    <mergeCell ref="B4:C5"/>
    <mergeCell ref="D4:E4"/>
    <mergeCell ref="C45:E45"/>
    <mergeCell ref="C46:E46"/>
  </mergeCells>
  <hyperlinks>
    <hyperlink ref="A1:B1" location="Contents!A1" display="Back to contents" xr:uid="{9B1A4468-18C2-4C4A-B0B4-4388CE03A963}"/>
    <hyperlink ref="A1:C1" location="ContentsHead" display="ContentsHead" xr:uid="{6A94E243-84A0-4F5A-A868-E3FA7FD0511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FAB9C7B09AD84DB9A79793EE7DD328" ma:contentTypeVersion="9" ma:contentTypeDescription="Create a new document." ma:contentTypeScope="" ma:versionID="452a7afeb4a01609b336830dc534fc32">
  <xsd:schema xmlns:xsd="http://www.w3.org/2001/XMLSchema" xmlns:xs="http://www.w3.org/2001/XMLSchema" xmlns:p="http://schemas.microsoft.com/office/2006/metadata/properties" xmlns:ns2="833cecbf-2595-4598-bc10-ad7b6aac1894" xmlns:ns3="1e7b20a5-8d77-41ed-b0cb-47b1b9161e04" targetNamespace="http://schemas.microsoft.com/office/2006/metadata/properties" ma:root="true" ma:fieldsID="958115c5d7a2c009a589db02499e8eb3" ns2:_="" ns3:_="">
    <xsd:import namespace="833cecbf-2595-4598-bc10-ad7b6aac1894"/>
    <xsd:import namespace="1e7b20a5-8d77-41ed-b0cb-47b1b9161e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cecbf-2595-4598-bc10-ad7b6aac18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b20a5-8d77-41ed-b0cb-47b1b9161e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AF693D-2606-4786-A678-6EDB83F2BF1C}"/>
</file>

<file path=customXml/itemProps2.xml><?xml version="1.0" encoding="utf-8"?>
<ds:datastoreItem xmlns:ds="http://schemas.openxmlformats.org/officeDocument/2006/customXml" ds:itemID="{D854E140-0E54-497D-A03F-39EE8D21C1B7}"/>
</file>

<file path=customXml/itemProps3.xml><?xml version="1.0" encoding="utf-8"?>
<ds:datastoreItem xmlns:ds="http://schemas.openxmlformats.org/officeDocument/2006/customXml" ds:itemID="{7BBD5142-7194-44B7-9DBA-8DE1932774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75</vt:i4>
      </vt:variant>
    </vt:vector>
  </HeadingPairs>
  <TitlesOfParts>
    <vt:vector size="94" baseType="lpstr">
      <vt:lpstr>Cynhwysion</vt:lpstr>
      <vt:lpstr>SiartData</vt:lpstr>
      <vt:lpstr>Tabl1</vt:lpstr>
      <vt:lpstr>Tabl2</vt:lpstr>
      <vt:lpstr>Tabl3</vt:lpstr>
      <vt:lpstr>Tabl4</vt:lpstr>
      <vt:lpstr>Tabl5</vt:lpstr>
      <vt:lpstr>Tabl6</vt:lpstr>
      <vt:lpstr>Tabl6a</vt:lpstr>
      <vt:lpstr>Tabl7</vt:lpstr>
      <vt:lpstr>Ffig1.1</vt:lpstr>
      <vt:lpstr>Ffig2.2</vt:lpstr>
      <vt:lpstr>Ffig2.3</vt:lpstr>
      <vt:lpstr>Ffigs4.1_4.2</vt:lpstr>
      <vt:lpstr>Ffig6.1</vt:lpstr>
      <vt:lpstr>TableA1Hide</vt:lpstr>
      <vt:lpstr>TableA2Hide</vt:lpstr>
      <vt:lpstr>TablA1</vt:lpstr>
      <vt:lpstr>TablA2</vt:lpstr>
      <vt:lpstr>CNRRounded</vt:lpstr>
      <vt:lpstr>CNRRoundedHeader</vt:lpstr>
      <vt:lpstr>ContentsHead</vt:lpstr>
      <vt:lpstr>ContentsQuarterly</vt:lpstr>
      <vt:lpstr>CRERounded</vt:lpstr>
      <vt:lpstr>CRERoundedHeader</vt:lpstr>
      <vt:lpstr>CRHRounded</vt:lpstr>
      <vt:lpstr>CRHRoundedHeader</vt:lpstr>
      <vt:lpstr>CTORounded</vt:lpstr>
      <vt:lpstr>CTORoundedHeader</vt:lpstr>
      <vt:lpstr>DNRRounded</vt:lpstr>
      <vt:lpstr>DNRRoundedHeader</vt:lpstr>
      <vt:lpstr>DRERounded</vt:lpstr>
      <vt:lpstr>DRERoundedHeader</vt:lpstr>
      <vt:lpstr>DRHRounded</vt:lpstr>
      <vt:lpstr>DRHRoundedHeader</vt:lpstr>
      <vt:lpstr>DTORounded</vt:lpstr>
      <vt:lpstr>DTORoundedHeader</vt:lpstr>
      <vt:lpstr>EndRP</vt:lpstr>
      <vt:lpstr>Fig1_1</vt:lpstr>
      <vt:lpstr>Fig2.2Quarter</vt:lpstr>
      <vt:lpstr>Fig2.3Quarter</vt:lpstr>
      <vt:lpstr>fig2_1</vt:lpstr>
      <vt:lpstr>Fig2_2</vt:lpstr>
      <vt:lpstr>Fig2_3</vt:lpstr>
      <vt:lpstr>Fig2_5</vt:lpstr>
      <vt:lpstr>Fig2_6</vt:lpstr>
      <vt:lpstr>Fig2_7</vt:lpstr>
      <vt:lpstr>Fig3_1</vt:lpstr>
      <vt:lpstr>Fig3_2</vt:lpstr>
      <vt:lpstr>Fig3_3</vt:lpstr>
      <vt:lpstr>Fig4_1</vt:lpstr>
      <vt:lpstr>Fig4_2</vt:lpstr>
      <vt:lpstr>Fig4_3</vt:lpstr>
      <vt:lpstr>Fig4_4</vt:lpstr>
      <vt:lpstr>Fig5_1</vt:lpstr>
      <vt:lpstr>Fig5_2</vt:lpstr>
      <vt:lpstr>Fig6.1Quarter</vt:lpstr>
      <vt:lpstr>Fig6_1</vt:lpstr>
      <vt:lpstr>Fig7_1</vt:lpstr>
      <vt:lpstr>FigA1</vt:lpstr>
      <vt:lpstr>Figs4.1_4.2Quarter</vt:lpstr>
      <vt:lpstr>Table1</vt:lpstr>
      <vt:lpstr>Table2</vt:lpstr>
      <vt:lpstr>Table3</vt:lpstr>
      <vt:lpstr>Table4</vt:lpstr>
      <vt:lpstr>Table5</vt:lpstr>
      <vt:lpstr>Table5a</vt:lpstr>
      <vt:lpstr>Table5Quarter</vt:lpstr>
      <vt:lpstr>Table6</vt:lpstr>
      <vt:lpstr>Table6a</vt:lpstr>
      <vt:lpstr>Table7</vt:lpstr>
      <vt:lpstr>TablA1!TableA1DeleteColumns</vt:lpstr>
      <vt:lpstr>TableA1DeleteColumns</vt:lpstr>
      <vt:lpstr>TableA1FormulasHeader</vt:lpstr>
      <vt:lpstr>TableA1FormulasLabelControl</vt:lpstr>
      <vt:lpstr>TableA1FormulasLabels</vt:lpstr>
      <vt:lpstr>TableA1FormulasMonths</vt:lpstr>
      <vt:lpstr>TablA2!TableA2DeleteColumns</vt:lpstr>
      <vt:lpstr>TableA2DeleteColumns</vt:lpstr>
      <vt:lpstr>TableA2FormulasFootnotes</vt:lpstr>
      <vt:lpstr>TableA2FormulasHeader</vt:lpstr>
      <vt:lpstr>TableA2FormulasLabelControl</vt:lpstr>
      <vt:lpstr>TableA2FormulasLabels</vt:lpstr>
      <vt:lpstr>TableA2FormulasMonths</vt:lpstr>
      <vt:lpstr>TableCNR</vt:lpstr>
      <vt:lpstr>TableCRE</vt:lpstr>
      <vt:lpstr>TableCRH</vt:lpstr>
      <vt:lpstr>TablA1!TableCTO</vt:lpstr>
      <vt:lpstr>TableCTO</vt:lpstr>
      <vt:lpstr>TableDNR</vt:lpstr>
      <vt:lpstr>TableDRE</vt:lpstr>
      <vt:lpstr>TableDRH</vt:lpstr>
      <vt:lpstr>TablA2!TableDTO</vt:lpstr>
      <vt:lpstr>TableDTO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Rhys Williams</dc:creator>
  <cp:lastModifiedBy>Dave Jones</cp:lastModifiedBy>
  <dcterms:created xsi:type="dcterms:W3CDTF">2020-04-29T12:24:35Z</dcterms:created>
  <dcterms:modified xsi:type="dcterms:W3CDTF">2020-04-29T16:05:19Z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0x010100BFFAB9C7B09AD84DB9A79793EE7DD328</vt:lpwstr>
  </property>
</Properties>
</file>