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18.xml" ContentType="application/vnd.openxmlformats-officedocument.drawingml.chartshapes+xml"/>
  <Override PartName="/xl/drawings/drawing19.xml" ContentType="application/vnd.openxmlformats-officedocument.drawingml.chartshapes+xml"/>
  <Override PartName="/xl/drawings/drawing14.xml" ContentType="application/vnd.openxmlformats-officedocument.drawingml.chartshapes+xml"/>
  <Override PartName="/xl/drawings/drawing9.xml" ContentType="application/vnd.openxmlformats-officedocument.drawingml.chartshapes+xml"/>
  <Override PartName="/xl/drawings/drawing12.xml" ContentType="application/vnd.openxmlformats-officedocument.drawingml.chartshapes+xml"/>
  <Override PartName="/xl/drawings/drawing6.xml" ContentType="application/vnd.openxmlformats-officedocument.drawingml.chartshapes+xml"/>
  <Override PartName="/xl/drawings/drawing15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7.xml" ContentType="application/vnd.openxmlformats-officedocument.drawingml.chartshapes+xml"/>
  <Override PartName="/xl/drawings/drawing3.xml" ContentType="application/vnd.openxmlformats-officedocument.drawingml.chartshapes+xml"/>
  <Override PartName="/xl/drawings/drawing13.xml" ContentType="application/vnd.openxmlformats-officedocument.drawingml.chartshapes+xml"/>
  <Override PartName="/xl/drawings/drawing17.xml" ContentType="application/vnd.openxmlformats-officedocument.drawingml.chartshapes+xml"/>
  <Override PartName="/xl/drawings/drawing11.xml" ContentType="application/vnd.openxmlformats-officedocument.drawingml.chartshapes+xml"/>
  <Override PartName="/xl/drawings/drawing4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1.xml" ContentType="application/vnd.openxmlformats-officedocument.them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style14.xml" ContentType="application/vnd.ms-office.chart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olors13.xml" ContentType="application/vnd.ms-office.chartcolorstyle+xml"/>
  <Override PartName="/xl/charts/style13.xml" ContentType="application/vnd.ms-office.chartstyle+xml"/>
  <Override PartName="/xl/charts/chart15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07-30\Final files\"/>
    </mc:Choice>
  </mc:AlternateContent>
  <xr:revisionPtr revIDLastSave="0" documentId="13_ncr:1_{3B0C41A4-BB4D-4FCF-BCC9-7E096F6611EA}" xr6:coauthVersionLast="45" xr6:coauthVersionMax="45" xr10:uidLastSave="{00000000-0000-0000-0000-000000000000}"/>
  <bookViews>
    <workbookView xWindow="-120" yWindow="-120" windowWidth="20640" windowHeight="11160" xr2:uid="{575F393B-F4E5-47D6-A216-44DE0EA5358A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2.2" sheetId="13" r:id="rId12"/>
    <sheet name="Ffig2.3" sheetId="14" r:id="rId13"/>
    <sheet name="Ffig2.4" sheetId="15" r:id="rId14"/>
    <sheet name="TableA1Hide" sheetId="16" state="hidden" r:id="rId15"/>
    <sheet name="TableA2Hide" sheetId="17" state="hidden" r:id="rId16"/>
    <sheet name="TablA1" sheetId="18" r:id="rId17"/>
    <sheet name="TablA2" sheetId="19" r:id="rId18"/>
  </sheets>
  <externalReferences>
    <externalReference r:id="rId19"/>
  </externalReferences>
  <definedNames>
    <definedName name="CNRRounded">TableA1Hide!$B$111:$H$137</definedName>
    <definedName name="CNRRoundedHeader">TableA1Hide!$A$107</definedName>
    <definedName name="ContentsHead">Cynhwysion!$A$1</definedName>
    <definedName name="ContentsQuarterly">Cynhwysion!$26:$54</definedName>
    <definedName name="CRERounded">TableA1Hide!$B$41:$H$67</definedName>
    <definedName name="CRERoundedHeader">TableA1Hide!$A$37</definedName>
    <definedName name="CRHRounded">TableA1Hide!$B$76:$H$102</definedName>
    <definedName name="CRHRoundedHeader">TableA1Hide!$A$72</definedName>
    <definedName name="CTORounded">TableA1Hide!$B$6:$H$32</definedName>
    <definedName name="CTORoundedHeader">TableA1Hide!$A$2</definedName>
    <definedName name="DNRRounded">TableA2Hide!$B$115:$H$141</definedName>
    <definedName name="DNRRoundedHeader">TableA2Hide!$A$111</definedName>
    <definedName name="DRERounded">TableA2Hide!$B$43:$H$69</definedName>
    <definedName name="DRERoundedHeader">TableA2Hide!$A$39</definedName>
    <definedName name="DRHRounded">TableA2Hide!$B$78:$H$104</definedName>
    <definedName name="DRHRoundedHeader">TableA2Hide!$A$74</definedName>
    <definedName name="DTORounded">TableA2Hide!$B$6:$H$32</definedName>
    <definedName name="DTORoundedHeader">TableA2Hide!$A$2</definedName>
    <definedName name="EndRP">TableA1Hide!$S$2</definedName>
    <definedName name="Fig1_1">Ffig1.1!$A$2</definedName>
    <definedName name="Fig2.2Quarter">Ffig2.2!$B$7:$B$13</definedName>
    <definedName name="Fig2.3Quarter">Ffig2.3!$B$7:$B$13</definedName>
    <definedName name="Fig2.4Quarter">Ffig2.4!$B$7:$B$13</definedName>
    <definedName name="fig2_1">SiartData!$A$3</definedName>
    <definedName name="Fig2_2">Ffig2.2!$A$2</definedName>
    <definedName name="Fig2_3">Ffig2.3!$A$2</definedName>
    <definedName name="Fig2_4">Ffig2.4!$A$2</definedName>
    <definedName name="Fig2_5">SiartData!$A$39</definedName>
    <definedName name="Fig2_6">SiartData!$A$59</definedName>
    <definedName name="Fig2_7">SiartData!$A$80</definedName>
    <definedName name="Fig3_1">SiartData!$A$93</definedName>
    <definedName name="Fig3_2">SiartData!$A$110</definedName>
    <definedName name="Fig3_3">SiartData!$A$128</definedName>
    <definedName name="Fig4_1">SiartData!$A$142</definedName>
    <definedName name="Fig4_2">SiartData!$A$160</definedName>
    <definedName name="Fig4_3">SiartData!$A$178</definedName>
    <definedName name="Fig4_4">SiartData!$A$196</definedName>
    <definedName name="Fig5_1">SiartData!$A$214</definedName>
    <definedName name="Fig5_2">SiartData!$A$231</definedName>
    <definedName name="Fig6_1">SiartData!$A$249</definedName>
    <definedName name="Fig7_1">SiartData!$A$267</definedName>
    <definedName name="FigA1">SiartData!$A$287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Tabl5!$A$28</definedName>
    <definedName name="Table5Quarter">Tabl5!$B$6:$B$17</definedName>
    <definedName name="Table6">Tabl6!$A$2</definedName>
    <definedName name="Table6a">Tabl6a!$A$2</definedName>
    <definedName name="Table7">Tabl7!$A$2</definedName>
    <definedName name="TableA1DeleteColumns" localSheetId="16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TablA1!$B$6:$H$32</definedName>
    <definedName name="TableA2DeleteColumns" localSheetId="17">TablA2!$K:$Q</definedName>
    <definedName name="TableA2DeleteColumns">TableA2Hide!$K:$Q</definedName>
    <definedName name="TableA2FormulasFootnotes">TablA2!$B$34:$H$36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TablA2!$E$16:$E$23</definedName>
    <definedName name="TableCNR">TableA1Hide!$B$111:$H$137</definedName>
    <definedName name="TableCRE">TableA1Hide!$B$41:$H$67</definedName>
    <definedName name="TableCRH">TableA1Hide!$B$76:$H$102</definedName>
    <definedName name="TableCTO" localSheetId="16">TablA1!$B$6:$H$25</definedName>
    <definedName name="TableCTO">TableA1Hide!$B$6:$H$32</definedName>
    <definedName name="TableDNR">TableA2Hide!$B$115:$H$141</definedName>
    <definedName name="TableDRE">TableA2Hide!$B$43:$H$69</definedName>
    <definedName name="TableDRH">TableA2Hide!$B$78:$H$104</definedName>
    <definedName name="TableDTO" localSheetId="17">TablA2!$B$6:$H$31</definedName>
    <definedName name="TableDTO">TableA2Hide!$B$6:$H$32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9" l="1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A36" i="19"/>
  <c r="V10" i="19"/>
  <c r="B34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V4" i="18"/>
  <c r="H23" i="19"/>
  <c r="H7" i="19"/>
  <c r="F15" i="19"/>
  <c r="E6" i="19"/>
  <c r="G16" i="19"/>
  <c r="E11" i="19"/>
  <c r="D6" i="19"/>
  <c r="G10" i="19"/>
  <c r="F27" i="19"/>
  <c r="G19" i="19"/>
  <c r="G15" i="19"/>
  <c r="G28" i="19"/>
  <c r="H12" i="19"/>
  <c r="G20" i="19"/>
  <c r="E15" i="19"/>
  <c r="H8" i="19"/>
  <c r="H27" i="19"/>
  <c r="H10" i="19"/>
  <c r="G27" i="19"/>
  <c r="G23" i="19"/>
  <c r="E31" i="19"/>
  <c r="F23" i="19"/>
  <c r="H20" i="19"/>
  <c r="D10" i="19"/>
  <c r="F6" i="19"/>
  <c r="H32" i="19"/>
  <c r="F10" i="19"/>
  <c r="H24" i="19"/>
  <c r="E10" i="19"/>
  <c r="E19" i="19"/>
  <c r="G32" i="19"/>
  <c r="F32" i="19"/>
  <c r="D31" i="19"/>
  <c r="H29" i="19"/>
  <c r="F28" i="19"/>
  <c r="D27" i="19"/>
  <c r="H25" i="19"/>
  <c r="G24" i="19"/>
  <c r="E23" i="19"/>
  <c r="A1" i="19"/>
  <c r="H6" i="19"/>
  <c r="G31" i="19"/>
  <c r="H19" i="19"/>
  <c r="H15" i="19"/>
  <c r="H11" i="19"/>
  <c r="G6" i="19"/>
  <c r="F31" i="19"/>
  <c r="H28" i="19"/>
  <c r="G11" i="19"/>
  <c r="E27" i="19"/>
  <c r="F19" i="19"/>
  <c r="H16" i="19"/>
  <c r="F11" i="19"/>
  <c r="G7" i="19"/>
  <c r="G12" i="19"/>
  <c r="F7" i="19"/>
  <c r="E28" i="19"/>
  <c r="F21" i="19"/>
  <c r="E13" i="19"/>
  <c r="D11" i="19"/>
  <c r="F17" i="19"/>
  <c r="D16" i="19"/>
  <c r="D23" i="19"/>
  <c r="G22" i="19"/>
  <c r="D20" i="19"/>
  <c r="D12" i="19"/>
  <c r="D19" i="19"/>
  <c r="F9" i="19"/>
  <c r="G8" i="19"/>
  <c r="E7" i="19"/>
  <c r="D26" i="19"/>
  <c r="D24" i="19"/>
  <c r="E29" i="19"/>
  <c r="H18" i="19"/>
  <c r="H31" i="19"/>
  <c r="E25" i="19"/>
  <c r="G30" i="19"/>
  <c r="H14" i="19"/>
  <c r="E32" i="19"/>
  <c r="D15" i="19"/>
  <c r="E31" i="18"/>
  <c r="G20" i="18"/>
  <c r="G16" i="18"/>
  <c r="H21" i="18"/>
  <c r="H13" i="18"/>
  <c r="D19" i="18"/>
  <c r="G32" i="18"/>
  <c r="F32" i="18"/>
  <c r="D31" i="18"/>
  <c r="H29" i="18"/>
  <c r="F28" i="18"/>
  <c r="H25" i="18"/>
  <c r="D23" i="18"/>
  <c r="H17" i="18"/>
  <c r="G29" i="18"/>
  <c r="E28" i="18"/>
  <c r="G25" i="18"/>
  <c r="E24" i="18"/>
  <c r="G21" i="18"/>
  <c r="E20" i="18"/>
  <c r="G17" i="18"/>
  <c r="E16" i="18"/>
  <c r="G13" i="18"/>
  <c r="E12" i="18"/>
  <c r="A2" i="18"/>
  <c r="A1" i="18"/>
  <c r="E17" i="18"/>
  <c r="E13" i="18"/>
  <c r="E9" i="18"/>
  <c r="F24" i="18"/>
  <c r="D15" i="18"/>
  <c r="F8" i="18"/>
  <c r="E8" i="18"/>
  <c r="G28" i="18"/>
  <c r="G24" i="18"/>
  <c r="G12" i="18"/>
  <c r="G8" i="18"/>
  <c r="D27" i="18"/>
  <c r="F20" i="18"/>
  <c r="F16" i="18"/>
  <c r="F12" i="18"/>
  <c r="H9" i="18"/>
  <c r="G9" i="18"/>
  <c r="F25" i="18"/>
  <c r="F17" i="18"/>
  <c r="F9" i="18"/>
  <c r="H28" i="18"/>
  <c r="D6" i="18"/>
  <c r="F29" i="18"/>
  <c r="H12" i="18"/>
  <c r="F19" i="18"/>
  <c r="H32" i="18"/>
  <c r="H24" i="18"/>
  <c r="H16" i="18"/>
  <c r="H8" i="18"/>
  <c r="H14" i="18"/>
  <c r="F13" i="18"/>
  <c r="H20" i="18"/>
  <c r="D26" i="18"/>
  <c r="F31" i="18"/>
  <c r="F23" i="18"/>
  <c r="E15" i="18"/>
  <c r="F7" i="18"/>
  <c r="D22" i="18"/>
  <c r="F21" i="18"/>
  <c r="F27" i="18"/>
  <c r="D18" i="18"/>
  <c r="D30" i="18"/>
  <c r="D28" i="18"/>
  <c r="F11" i="18"/>
  <c r="H10" i="18"/>
  <c r="E21" i="19"/>
  <c r="E12" i="19"/>
  <c r="H26" i="19"/>
  <c r="H17" i="19"/>
  <c r="E14" i="19"/>
  <c r="F14" i="19"/>
  <c r="H22" i="19"/>
  <c r="D22" i="19"/>
  <c r="F26" i="19"/>
  <c r="G13" i="19"/>
  <c r="D28" i="19"/>
  <c r="F20" i="19"/>
  <c r="E18" i="19"/>
  <c r="D17" i="19"/>
  <c r="G26" i="19"/>
  <c r="E9" i="19"/>
  <c r="E8" i="19"/>
  <c r="E16" i="19"/>
  <c r="F29" i="19"/>
  <c r="H21" i="19"/>
  <c r="E30" i="19"/>
  <c r="D21" i="19"/>
  <c r="D13" i="19"/>
  <c r="G9" i="19"/>
  <c r="G17" i="19"/>
  <c r="H30" i="19"/>
  <c r="F24" i="19"/>
  <c r="D29" i="19"/>
  <c r="G14" i="19"/>
  <c r="F18" i="19"/>
  <c r="A2" i="19"/>
  <c r="E20" i="19"/>
  <c r="D32" i="19"/>
  <c r="G25" i="19"/>
  <c r="F30" i="19"/>
  <c r="E17" i="19"/>
  <c r="F22" i="19"/>
  <c r="D7" i="19"/>
  <c r="G21" i="19"/>
  <c r="F12" i="19"/>
  <c r="G29" i="19"/>
  <c r="D18" i="19"/>
  <c r="G18" i="19"/>
  <c r="E26" i="19"/>
  <c r="F8" i="19"/>
  <c r="E24" i="19"/>
  <c r="H13" i="19"/>
  <c r="D14" i="19"/>
  <c r="E22" i="19"/>
  <c r="D25" i="19"/>
  <c r="D8" i="19"/>
  <c r="H9" i="19"/>
  <c r="F25" i="19"/>
  <c r="F16" i="19"/>
  <c r="D9" i="19"/>
  <c r="D30" i="19"/>
  <c r="F13" i="19"/>
  <c r="E19" i="18"/>
  <c r="E14" i="18"/>
  <c r="E30" i="18"/>
  <c r="D25" i="18"/>
  <c r="H22" i="18"/>
  <c r="H6" i="18"/>
  <c r="H30" i="18"/>
  <c r="F30" i="18"/>
  <c r="G22" i="18"/>
  <c r="E7" i="18"/>
  <c r="E23" i="18"/>
  <c r="G15" i="18"/>
  <c r="G31" i="18"/>
  <c r="H15" i="18"/>
  <c r="F26" i="18"/>
  <c r="G6" i="18"/>
  <c r="G30" i="18"/>
  <c r="D24" i="18"/>
  <c r="D7" i="18"/>
  <c r="H27" i="18"/>
  <c r="D8" i="18"/>
  <c r="D12" i="18"/>
  <c r="H31" i="18"/>
  <c r="E25" i="18"/>
  <c r="D10" i="18"/>
  <c r="E18" i="18"/>
  <c r="F6" i="18"/>
  <c r="G10" i="18"/>
  <c r="H19" i="18"/>
  <c r="E32" i="18"/>
  <c r="H11" i="18"/>
  <c r="D14" i="18"/>
  <c r="G19" i="18"/>
  <c r="H7" i="18"/>
  <c r="F18" i="18"/>
  <c r="D29" i="18"/>
  <c r="D16" i="18"/>
  <c r="E6" i="18"/>
  <c r="E22" i="18"/>
  <c r="D9" i="18"/>
  <c r="D32" i="18"/>
  <c r="H18" i="18"/>
  <c r="G7" i="18"/>
  <c r="G23" i="18"/>
  <c r="F10" i="18"/>
  <c r="E10" i="18"/>
  <c r="E26" i="18"/>
  <c r="D11" i="18"/>
  <c r="G11" i="18"/>
  <c r="G27" i="18"/>
  <c r="D13" i="18"/>
  <c r="H23" i="18"/>
  <c r="G14" i="18"/>
  <c r="G26" i="18"/>
  <c r="D20" i="18"/>
  <c r="E27" i="18"/>
  <c r="F14" i="18"/>
  <c r="E11" i="18"/>
  <c r="E29" i="18"/>
  <c r="F15" i="18"/>
  <c r="D17" i="18"/>
  <c r="H26" i="18"/>
  <c r="G18" i="18"/>
  <c r="E21" i="18"/>
  <c r="D21" i="18"/>
  <c r="F22" i="18"/>
</calcChain>
</file>

<file path=xl/sharedStrings.xml><?xml version="1.0" encoding="utf-8"?>
<sst xmlns="http://schemas.openxmlformats.org/spreadsheetml/2006/main" count="1766" uniqueCount="497">
  <si>
    <t>A1</t>
  </si>
  <si>
    <t>Figure A1</t>
  </si>
  <si>
    <t>Ystadegau’r Dreth Trafodiadau Tir: Ebrill - Mehefin 2020</t>
  </si>
  <si>
    <t>Ar gyfer bob tablau a siartau: Mae ffurflenni treth a diwygiadau i ffurflenni treth a ddaeth i law Awdurdod Cyllid Cymru hyd at 20.07.2020 (ac yn cynnwys y dyddiad hwn) yn cynnwys yn yr ystadegau hyn.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</si>
  <si>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</si>
  <si>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</si>
  <si>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</si>
  <si>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</si>
  <si>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</si>
  <si>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</si>
  <si>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30.07.2020</t>
  </si>
  <si>
    <t>Diweddariad nesaf: 21.08.2020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</si>
  <si>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</si>
  <si>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</si>
  <si>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</si>
  <si>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</si>
  <si>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</si>
  <si>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</si>
  <si>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</si>
  <si>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</si>
  <si>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</si>
  <si>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</si>
  <si>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</si>
  <si>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</si>
  <si>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</si>
  <si>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</si>
  <si>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</si>
  <si>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</si>
  <si>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</si>
  <si>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</si>
  <si>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</si>
  <si>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</si>
  <si>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</si>
  <si>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</si>
  <si>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</si>
  <si>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</si>
  <si>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</si>
  <si>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</si>
  <si>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</si>
  <si>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</si>
  <si>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</si>
  <si>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</si>
  <si>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</si>
  <si>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</si>
  <si>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</si>
  <si>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</si>
  <si>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</si>
  <si>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</si>
  <si>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</si>
  <si>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</t>
  </si>
  <si>
    <t>Nifer y trafodiadau hysbysadwy a adroddwyd, yn ôl mis dod i rym</t>
  </si>
  <si>
    <t>Ffigur 2.6</t>
  </si>
  <si>
    <t>Treth yn ddyledus ar y trafodiadau hysbysadwy a adroddwyd, yn ôl mis dod i rym</t>
  </si>
  <si>
    <t>Ffigur 2.7</t>
  </si>
  <si>
    <t>Trafodiadau yn ôl math o drafodiad, Ebrill i Fehefin 2020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</si>
  <si>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</si>
  <si>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</si>
  <si>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</si>
  <si>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</si>
  <si>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</si>
  <si>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</si>
  <si>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</si>
  <si>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 Ebrill i Fehefin 2020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</si>
  <si>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</si>
  <si>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</si>
  <si>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</si>
  <si>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</si>
  <si>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</si>
  <si>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</si>
  <si>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</si>
  <si>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Ebrill i Fehefin 2020</t>
  </si>
  <si>
    <t>Ffigur 4.4</t>
  </si>
  <si>
    <t>Treth oedd yn ddyledus ar drafodiadau amhreswyl, yn ôl gwerth, Ebrill i Fehefin 2020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</si>
  <si>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</si>
  <si>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</si>
  <si>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</si>
  <si>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</si>
  <si>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</si>
  <si>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</si>
  <si>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</si>
  <si>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</si>
  <si>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</si>
  <si>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</si>
  <si>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</si>
  <si>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</si>
  <si>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</si>
  <si>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Atodiad A</t>
  </si>
  <si>
    <t>Canran y newid rhwng yr amcangyfrif cyntaf a’r ail amcangyfrif, yn ôl mis y daeth y trafodiad i rym</t>
  </si>
  <si>
    <t>Dadansoddiad o ddiwygiadau i ystadegau’r Dreth Trafodiadau Tir hyd at 
Jun-20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</si>
  <si>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</si>
  <si>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</si>
  <si>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</si>
  <si>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</si>
  <si>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</si>
  <si>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</si>
  <si>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</si>
  <si>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2018-19</t>
  </si>
  <si>
    <t>2019-20</t>
  </si>
  <si>
    <t>2020-21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</si>
  <si>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</si>
  <si>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</si>
  <si>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</si>
  <si>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</si>
  <si>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</si>
  <si>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</si>
  <si>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</si>
  <si>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</si>
  <si>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</si>
  <si>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</si>
  <si>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</si>
  <si>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</si>
  <si>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</si>
  <si>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</si>
  <si>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</si>
  <si>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</si>
  <si>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</si>
  <si>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</si>
  <si>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Gorffennaf 2020.</t>
  </si>
  <si>
    <t>Ffigur 2.5  Nifer y trafodiadau hysbysadwy a adroddwyd, yn ôl mis dod i rym</t>
  </si>
  <si>
    <t>Mis dod i rym</t>
  </si>
  <si>
    <t>Nifer y trafodiadau</t>
  </si>
  <si>
    <t>Preswyl: 2018-19</t>
  </si>
  <si>
    <t>Preswyl: 2019-20 (r)</t>
  </si>
  <si>
    <t>Preswyl: 2020-21 (p) (r)</t>
  </si>
  <si>
    <t>Amhreswyl: 2018-19</t>
  </si>
  <si>
    <t>Amhreswyl: 2019-20 (r)</t>
  </si>
  <si>
    <t>Amhreswyl: 2020-21 (p) (r)</t>
  </si>
  <si>
    <t>Ebr</t>
  </si>
  <si>
    <t>Mai</t>
  </si>
  <si>
    <t>Meh</t>
  </si>
  <si>
    <t>Gor</t>
  </si>
  <si>
    <t/>
  </si>
  <si>
    <t>Aws</t>
  </si>
  <si>
    <t>Med</t>
  </si>
  <si>
    <t>Hyd</t>
  </si>
  <si>
    <t>Tac</t>
  </si>
  <si>
    <t>Rha</t>
  </si>
  <si>
    <t>Ion</t>
  </si>
  <si>
    <t>Chw</t>
  </si>
  <si>
    <t>Maw</t>
  </si>
  <si>
    <t>(p) Mae'r gwerth ar gyfer Mehefin 2020 yn dros dro a chaiff ei adolygu mewn cyhoeddiad yn y dyfodol.</t>
  </si>
  <si>
    <t>(r) Mae'r gweth ar gyfer Mawrth i Fai 2020 wedi’i ddiwygio yn y cyhoeddiad hwn.</t>
  </si>
  <si>
    <t>Ffigur 2.6  Treth yn ddyledus ar y trafodiadau hysbysadwy a adroddwyd, yn ôl mis dod i rym ¹</t>
  </si>
  <si>
    <t>Treth yn ddyledus 
(£ miliwn)</t>
  </si>
  <si>
    <t>¹ Sylwch fod y siart hon yn gwahardd unrhyw dreth yn ddyledus o'r trafodiadau ychwanegol a ddangosir yn Ffigur 2.3.</t>
  </si>
  <si>
    <t>Ffigur 2.7  Trafodiadau yn ôl math o drafodiad, Ebrill i Fehefin 2020 (p)</t>
  </si>
  <si>
    <t>Trafodiadau yn ôl math o drafodiad, Ebrill i Fehefin 2020 (p)</t>
  </si>
  <si>
    <t>Math o drafodiad</t>
  </si>
  <si>
    <t>Canran y trafodiadau</t>
  </si>
  <si>
    <t>Preswyl</t>
  </si>
  <si>
    <t>Amhreswyl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</si>
  <si>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</si>
  <si>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</si>
  <si>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</si>
  <si>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</si>
  <si>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</si>
  <si>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(p) Mae'r gwerth yn un dros dro a chaiff ei adolygu mewn cyhoeddiad yn y dyfodol.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</si>
  <si>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</si>
  <si>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</si>
  <si>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</si>
  <si>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</si>
  <si>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</si>
  <si>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</si>
  <si>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</si>
  <si>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</si>
  <si>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</si>
  <si>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</t>
  </si>
  <si>
    <t xml:space="preserve">Hyd - Rha 19 </t>
  </si>
  <si>
    <t xml:space="preserve">Ion - Maw 20 (r) </t>
  </si>
  <si>
    <t>Ebr - Meh 20 (p)</t>
  </si>
  <si>
    <t>(r) Mae’r gwerth wedi’i ddiwygio yn y cyhoeddiad hwn.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</si>
  <si>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</si>
  <si>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</si>
  <si>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</si>
  <si>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</si>
  <si>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</si>
  <si>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</si>
  <si>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</si>
  <si>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 xml:space="preserve">Gor - Med 19 (r) </t>
  </si>
  <si>
    <t xml:space="preserve">Hyd - Rha 19 (r) </t>
  </si>
  <si>
    <t>Ffigur 3.3  Nifer y trafodiadau preswyl a’r dreth sy’n ddyledus ar yr eiddo hynny, yn ôl band treth breswyl, Ebrill i Fehefin 2020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</si>
  <si>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</si>
  <si>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</si>
  <si>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</si>
  <si>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</si>
  <si>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</si>
  <si>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</si>
  <si>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</si>
  <si>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</si>
  <si>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</si>
  <si>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</si>
  <si>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</si>
  <si>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</si>
  <si>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</si>
  <si>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</si>
  <si>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Ebr - Meh 20 (p) </t>
  </si>
  <si>
    <t>Ffigur 4.3  Nifer y trafodiadau preswyl a’r dreth sy’n ddyledus ar yr eiddo hynny, yn ôl gwerth, Ebrill i Fehefin 2020 (p)</t>
  </si>
  <si>
    <t>Nifer y trafodiadau preswyl a’r dreth sy’n ddyledus ar yr eiddo hynny, yn ôl gwerth, Ebrill i Fehefin 2020 (p)</t>
  </si>
  <si>
    <t>Gwerth</t>
  </si>
  <si>
    <t>Gwerth nad yw’n werth rhent</t>
  </si>
  <si>
    <t>Hyd at a gan gynnwys £150,000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</si>
  <si>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</si>
  <si>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</si>
  <si>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</si>
  <si>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</si>
  <si>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</si>
  <si>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</si>
  <si>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Ebrill i Fehefin 2020 (p)</t>
  </si>
  <si>
    <t>Treth oedd yn ddyledus ar drafodiadau amhreswyl, yn ôl gwerth, Ebrill i Fehefin 2020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</si>
  <si>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</si>
  <si>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</si>
  <si>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</si>
  <si>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</si>
  <si>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</si>
  <si>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</si>
  <si>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</si>
  <si>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</si>
  <si>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</si>
  <si>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</si>
  <si>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</si>
  <si>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</si>
  <si>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</si>
  <si>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</si>
  <si>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</si>
  <si>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</si>
  <si>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</si>
  <si>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</si>
  <si>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</si>
  <si>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Canran y newid rhwng yr amcangyfrif cyntaf a’r ail amcangyfrif, yn ôl mis y daeth y trafodiad i rym</t>
  </si>
  <si>
    <t>Canran y newid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</si>
  <si>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</si>
  <si>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</si>
  <si>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</si>
  <si>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</si>
  <si>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</si>
  <si>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</si>
  <si>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</si>
  <si>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</si>
  <si>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</si>
  <si>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</si>
  <si>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</si>
  <si>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</si>
  <si>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</si>
  <si>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</si>
  <si>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</si>
  <si>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</si>
  <si>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</si>
  <si>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</si>
  <si>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</si>
  <si>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</si>
  <si>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</si>
  <si>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</si>
  <si>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</si>
  <si>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</si>
  <si>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</si>
  <si>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</si>
  <si>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</si>
  <si>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(r)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</si>
  <si>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</si>
  <si>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</si>
  <si>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</si>
  <si>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</si>
  <si>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</si>
  <si>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</si>
  <si>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</si>
  <si>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</si>
  <si>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</si>
  <si>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</si>
  <si>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</si>
  <si>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</si>
  <si>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</si>
  <si>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</si>
  <si>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</si>
  <si>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</si>
  <si>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</si>
  <si>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</si>
  <si>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(r)</t>
  </si>
  <si>
    <t>2020-21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</si>
  <si>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</si>
  <si>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</si>
  <si>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</si>
  <si>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</si>
  <si>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</si>
  <si>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</si>
  <si>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</si>
  <si>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</si>
  <si>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>Ionawr - Mawrth 20 (r)</t>
  </si>
  <si>
    <t>Ebrill - Mehefin 20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</si>
  <si>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</si>
  <si>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</si>
  <si>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</si>
  <si>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</si>
  <si>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</si>
  <si>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</si>
  <si>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</si>
  <si>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</si>
  <si>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</si>
  <si>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</si>
  <si>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</si>
  <si>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</si>
  <si>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</si>
  <si>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</si>
  <si>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</si>
  <si>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</si>
  <si>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</si>
  <si>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</si>
  <si>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</si>
  <si>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</si>
  <si>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</si>
  <si>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</si>
  <si>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</si>
  <si>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</si>
  <si>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>Mawrth 20 (r)</t>
  </si>
  <si>
    <t>Ebrill 20 (r)</t>
  </si>
  <si>
    <t>Mai 20 (r)</t>
  </si>
  <si>
    <t>Mehefin 20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</si>
  <si>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</si>
  <si>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</si>
  <si>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</si>
  <si>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</si>
  <si>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</si>
  <si>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</si>
  <si>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</si>
  <si>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</si>
  <si>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</si>
  <si>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</si>
  <si>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</si>
  <si>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</si>
  <si>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</si>
  <si>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</si>
  <si>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</si>
  <si>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~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</si>
  <si>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</si>
  <si>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</si>
  <si>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</si>
  <si>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</si>
  <si>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</si>
  <si>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</si>
  <si>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</si>
  <si>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</si>
  <si>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</si>
  <si>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</si>
  <si>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</si>
  <si>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</si>
  <si>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</si>
  <si>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</si>
  <si>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</si>
  <si>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</si>
  <si>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</si>
  <si>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</si>
  <si>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</si>
  <si>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</si>
  <si>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</si>
  <si>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</si>
  <si>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</si>
  <si>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</si>
  <si>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</si>
  <si>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</si>
  <si>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</si>
  <si>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</si>
  <si>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</si>
  <si>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</si>
  <si>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</si>
  <si>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</si>
  <si>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</si>
  <si>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</si>
  <si>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</si>
  <si>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</si>
  <si>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</si>
  <si>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</si>
  <si>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</si>
  <si>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</si>
  <si>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</si>
  <si>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</si>
  <si>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</si>
  <si>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</si>
  <si>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</si>
  <si>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</si>
  <si>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</si>
  <si>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Ebrill - Mehefin 19 (r)</t>
  </si>
  <si>
    <t>Gorffenaf - Medi 19 (r)</t>
  </si>
  <si>
    <t>Hydref - Rhagfyr 19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</si>
  <si>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</si>
  <si>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</si>
  <si>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</si>
  <si>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</si>
  <si>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</si>
  <si>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</si>
  <si>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</si>
  <si>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</si>
  <si>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</si>
  <si>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</si>
  <si>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</si>
  <si>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</si>
  <si>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</si>
  <si>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</si>
  <si>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</si>
  <si>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</si>
  <si>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</si>
  <si>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</si>
  <si>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</si>
  <si>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</si>
  <si>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</si>
  <si>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</si>
  <si>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</si>
  <si>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</si>
  <si>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</si>
  <si>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</si>
  <si>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</si>
  <si>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</si>
  <si>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</si>
  <si>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</si>
  <si>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</si>
  <si>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</si>
  <si>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</si>
  <si>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</si>
  <si>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</si>
  <si>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Ionawr - Mawrth 20 </t>
  </si>
  <si>
    <t xml:space="preserve">Ebrill - Mehefin 20 </t>
  </si>
  <si>
    <t xml:space="preserve">Mawrth 20 </t>
  </si>
  <si>
    <t xml:space="preserve">Ebrill 20 </t>
  </si>
  <si>
    <t xml:space="preserve">Mai 20 </t>
  </si>
  <si>
    <t xml:space="preserve">Mehefin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</si>
  <si>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</si>
  <si>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</si>
  <si>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</t>
  </si>
  <si>
    <t>Mae'r gwerthoedd yn y tabl hwn wedi cael eu talgrynnu i'r £0.1 miliwn agosaf, a'r £1 miliwn agosaf ar gyfer trafodiadau ychwanegol gyda manylion cyfyngedig.</t>
  </si>
  <si>
    <t>Ffigur 1.1: Nifer y trafodiadau hysbysadwy a gofnodwyd, y dreth sy'n ddyledus a’r newid o ran % o’r amcangyfrif blaenorol flwyddyn ynghynt ¹</t>
  </si>
  <si>
    <t>Ebrill i Fehefin 2020 (p)</t>
  </si>
  <si>
    <t>Newid o ran % o’r amcangyfrif blaenorol flwyddyn ynghynt</t>
  </si>
  <si>
    <t xml:space="preserve">o'r rhain: Refeniw ychwanegol o’r gyfradd uwch </t>
  </si>
  <si>
    <t>Amhreswyl ²</t>
  </si>
  <si>
    <t>Pob trafodiadau ³</t>
  </si>
  <si>
    <t>Mae'r gwerthoedd yn y tabl hwn wedi cael eu talgrynnu i'r 10 trafodiad agosaf a’r £0.1 miliwn agosaf ar gyfer treth yn ddyledus, a'r £1 miliwn agosaf ar gyfer trafodiadau ychwanegol gyda manylion cyfyngedig.</t>
  </si>
  <si>
    <t>Mae'r gwerth yn un dros dro a chaiff ei adolygu mewn cyhoeddiad yn y dyfodol.</t>
  </si>
  <si>
    <t>Ffigur 2.2: Nifer y trafodiadau hysbysadwy a adroddwyd, yn ôl dyddiad dod i rym¹</t>
  </si>
  <si>
    <t>Cyfanswm nifer y trafodiadau ³ (r)</t>
  </si>
  <si>
    <t>Cyfraddau uwch (r)</t>
  </si>
  <si>
    <t>Ion - Maw 20 (r)</t>
  </si>
  <si>
    <t>Mae’r gwerth wedi’i ddiwygio yn y cyhoeddiad hwn.</t>
  </si>
  <si>
    <t>Ffigur 2.3  Treth yn ddyledus ar drafodiadau hysbysadwy a adroddwyd, yn ôl dyddiad dod i rym ¹</t>
  </si>
  <si>
    <t>Preswyl (r)</t>
  </si>
  <si>
    <t>Cyfanswm treth yn ddyledus ⁴ (r)</t>
  </si>
  <si>
    <t>Refeniw ychwanegol o’r gyfradd uwch ² (r)</t>
  </si>
  <si>
    <t>Ffigur 2.4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</si>
  <si>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</si>
  <si>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</si>
  <si>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</si>
  <si>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</si>
  <si>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</si>
  <si>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</si>
  <si>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>Mae unrhyw werth eiddo sy'n gysylltiedig â'r trafodiadau ychwanegol a ddangosir yn Ffigur 2.3 wedi'i hepgor.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</si>
  <si>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</si>
  <si>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</si>
  <si>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</si>
  <si>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</si>
  <si>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</si>
  <si>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</si>
  <si>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</si>
  <si>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</si>
  <si>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</si>
  <si>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</si>
  <si>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</si>
  <si>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</si>
  <si>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</si>
  <si>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</si>
  <si>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</si>
  <si>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Gorff 18</t>
  </si>
  <si>
    <t>Awst 18</t>
  </si>
  <si>
    <t>Medi 18</t>
  </si>
  <si>
    <t>Tach 18</t>
  </si>
  <si>
    <t>Rhag 18</t>
  </si>
  <si>
    <t>Chwef 19</t>
  </si>
  <si>
    <t>Gorff 19</t>
  </si>
  <si>
    <t>Awst 19</t>
  </si>
  <si>
    <t>Medi 19</t>
  </si>
  <si>
    <t>Tach 19</t>
  </si>
  <si>
    <t>Rhag 19</t>
  </si>
  <si>
    <t>Chwef 20</t>
  </si>
  <si>
    <t>Meh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</si>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</sst>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2" formatCode="#,##0_ ;\-#,##0\ "/>
    <numFmt numFmtId="173" formatCode="#,##0.0_ ;\-#,##0.0\ "/>
    <numFmt numFmtId="174" formatCode="0.000"/>
    <numFmt numFmtId="175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5" fillId="2" borderId="0" xfId="0" applyFont="1" applyFill="1"/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Alignment="1">
      <alignment horizontal="left"/>
    </xf>
    <xf numFmtId="0" fontId="6" fillId="0" borderId="0" xfId="0" applyFont="1"/>
    <xf numFmtId="166" fontId="3" fillId="2" borderId="0" xfId="0" applyNumberFormat="1" applyFont="1" applyFill="1"/>
    <xf numFmtId="0" fontId="3" fillId="0" borderId="0" xfId="0" applyFont="1" applyAlignment="1">
      <alignment horizontal="left" wrapText="1"/>
    </xf>
    <xf numFmtId="9" fontId="3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3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left"/>
    </xf>
    <xf numFmtId="164" fontId="3" fillId="0" borderId="0" xfId="0" applyNumberFormat="1" applyFont="1"/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21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64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2" fillId="2" borderId="0" xfId="0" quotePrefix="1" applyFont="1" applyFill="1" applyAlignment="1">
      <alignment horizontal="left"/>
    </xf>
    <xf numFmtId="0" fontId="22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2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3" fillId="2" borderId="0" xfId="1" applyNumberFormat="1" applyFont="1" applyFill="1" applyBorder="1" applyAlignment="1" applyProtection="1">
      <alignment horizontal="right"/>
    </xf>
    <xf numFmtId="3" fontId="23" fillId="3" borderId="0" xfId="1" applyNumberFormat="1" applyFont="1" applyFill="1" applyBorder="1" applyAlignment="1" applyProtection="1">
      <alignment horizontal="right"/>
    </xf>
    <xf numFmtId="166" fontId="23" fillId="2" borderId="0" xfId="1" applyNumberFormat="1" applyFont="1" applyFill="1" applyBorder="1" applyAlignment="1" applyProtection="1">
      <alignment horizontal="right"/>
    </xf>
    <xf numFmtId="166" fontId="23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2" fillId="2" borderId="0" xfId="0" quotePrefix="1" applyFont="1" applyFill="1" applyAlignment="1">
      <alignment horizontal="left" wrapText="1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4" fillId="2" borderId="0" xfId="0" applyFont="1" applyFill="1" applyAlignment="1">
      <alignment horizontal="center" wrapText="1"/>
    </xf>
    <xf numFmtId="3" fontId="3" fillId="2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3" fillId="2" borderId="0" xfId="1" applyNumberFormat="1" applyFont="1" applyFill="1" applyBorder="1" applyAlignment="1" applyProtection="1">
      <alignment horizontal="right"/>
    </xf>
    <xf numFmtId="172" fontId="23" fillId="3" borderId="0" xfId="1" applyNumberFormat="1" applyFont="1" applyFill="1" applyBorder="1" applyAlignment="1" applyProtection="1">
      <alignment horizontal="right"/>
    </xf>
    <xf numFmtId="164" fontId="23" fillId="2" borderId="0" xfId="1" applyNumberFormat="1" applyFont="1" applyFill="1" applyBorder="1" applyAlignment="1" applyProtection="1">
      <alignment horizontal="right"/>
    </xf>
    <xf numFmtId="164" fontId="23" fillId="3" borderId="0" xfId="1" applyNumberFormat="1" applyFont="1" applyFill="1" applyBorder="1" applyAlignment="1" applyProtection="1">
      <alignment horizontal="right"/>
    </xf>
    <xf numFmtId="172" fontId="19" fillId="3" borderId="0" xfId="1" applyNumberFormat="1" applyFont="1" applyFill="1" applyBorder="1" applyAlignment="1" applyProtection="1">
      <alignment horizontal="right"/>
    </xf>
    <xf numFmtId="17" fontId="23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2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0" fontId="7" fillId="2" borderId="0" xfId="0" applyFont="1" applyFill="1" applyAlignment="1">
      <alignment horizontal="left" vertical="top" wrapText="1"/>
    </xf>
    <xf numFmtId="172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5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16" fillId="2" borderId="0" xfId="0" applyFont="1" applyFill="1" applyAlignment="1">
      <alignment wrapText="1"/>
    </xf>
    <xf numFmtId="172" fontId="3" fillId="0" borderId="0" xfId="0" applyNumberFormat="1" applyFont="1"/>
    <xf numFmtId="17" fontId="19" fillId="2" borderId="0" xfId="0" applyNumberFormat="1" applyFont="1" applyFill="1" applyAlignment="1">
      <alignment vertical="top"/>
    </xf>
    <xf numFmtId="9" fontId="19" fillId="2" borderId="0" xfId="2" applyFont="1" applyFill="1" applyBorder="1" applyAlignment="1" applyProtection="1">
      <alignment horizontal="right"/>
    </xf>
    <xf numFmtId="17" fontId="19" fillId="2" borderId="0" xfId="0" applyNumberFormat="1" applyFont="1" applyFill="1" applyAlignment="1">
      <alignment wrapText="1"/>
    </xf>
    <xf numFmtId="3" fontId="20" fillId="2" borderId="0" xfId="1" applyNumberFormat="1" applyFont="1" applyFill="1" applyBorder="1" applyAlignment="1" applyProtection="1">
      <alignment horizontal="right" vertical="center"/>
    </xf>
    <xf numFmtId="9" fontId="20" fillId="2" borderId="0" xfId="2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9" fontId="23" fillId="2" borderId="0" xfId="2" applyFont="1" applyFill="1" applyBorder="1" applyAlignment="1" applyProtection="1">
      <alignment horizontal="right"/>
    </xf>
    <xf numFmtId="0" fontId="3" fillId="0" borderId="2" xfId="0" applyFont="1" applyBorder="1"/>
    <xf numFmtId="168" fontId="19" fillId="2" borderId="2" xfId="1" applyNumberFormat="1" applyFont="1" applyFill="1" applyBorder="1" applyAlignment="1" applyProtection="1"/>
    <xf numFmtId="172" fontId="19" fillId="2" borderId="2" xfId="1" applyNumberFormat="1" applyFont="1" applyFill="1" applyBorder="1" applyAlignment="1" applyProtection="1">
      <alignment horizontal="right"/>
    </xf>
    <xf numFmtId="172" fontId="20" fillId="2" borderId="2" xfId="1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7" fillId="2" borderId="0" xfId="1" applyNumberFormat="1" applyFont="1" applyFill="1" applyBorder="1" applyAlignment="1" applyProtection="1">
      <alignment horizontal="right"/>
    </xf>
    <xf numFmtId="3" fontId="20" fillId="2" borderId="0" xfId="1" applyNumberFormat="1" applyFont="1" applyFill="1" applyBorder="1" applyAlignment="1" applyProtection="1">
      <alignment horizontal="right"/>
    </xf>
    <xf numFmtId="169" fontId="23" fillId="2" borderId="0" xfId="1" applyNumberFormat="1" applyFont="1" applyFill="1" applyBorder="1" applyAlignment="1" applyProtection="1">
      <alignment horizontal="right"/>
    </xf>
    <xf numFmtId="169" fontId="27" fillId="2" borderId="0" xfId="1" applyNumberFormat="1" applyFont="1" applyFill="1" applyBorder="1" applyAlignment="1" applyProtection="1">
      <alignment horizontal="right"/>
    </xf>
    <xf numFmtId="169" fontId="23" fillId="3" borderId="0" xfId="1" applyNumberFormat="1" applyFont="1" applyFill="1" applyBorder="1" applyAlignment="1" applyProtection="1">
      <alignment horizontal="right"/>
    </xf>
    <xf numFmtId="43" fontId="3" fillId="0" borderId="0" xfId="0" applyNumberFormat="1" applyFont="1"/>
    <xf numFmtId="17" fontId="23" fillId="2" borderId="0" xfId="0" applyNumberFormat="1" applyFont="1" applyFill="1" applyAlignment="1">
      <alignment horizontal="left" wrapText="1"/>
    </xf>
    <xf numFmtId="173" fontId="19" fillId="2" borderId="0" xfId="1" applyNumberFormat="1" applyFont="1" applyFill="1" applyBorder="1" applyAlignment="1" applyProtection="1">
      <alignment horizontal="right"/>
    </xf>
    <xf numFmtId="173" fontId="20" fillId="2" borderId="0" xfId="1" applyNumberFormat="1" applyFont="1" applyFill="1" applyBorder="1" applyAlignment="1" applyProtection="1">
      <alignment horizontal="right"/>
    </xf>
    <xf numFmtId="169" fontId="20" fillId="2" borderId="2" xfId="1" applyNumberFormat="1" applyFont="1" applyFill="1" applyBorder="1" applyAlignment="1" applyProtection="1">
      <alignment horizontal="right"/>
    </xf>
    <xf numFmtId="169" fontId="19" fillId="3" borderId="2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8" fillId="2" borderId="0" xfId="0" applyFont="1" applyFill="1" applyAlignment="1">
      <alignment horizontal="center" wrapText="1"/>
    </xf>
    <xf numFmtId="17" fontId="23" fillId="2" borderId="0" xfId="0" applyNumberFormat="1" applyFont="1" applyFill="1" applyAlignment="1">
      <alignment horizontal="left"/>
    </xf>
    <xf numFmtId="3" fontId="20" fillId="2" borderId="2" xfId="1" applyNumberFormat="1" applyFont="1" applyFill="1" applyBorder="1" applyAlignment="1" applyProtection="1">
      <alignment horizontal="right"/>
    </xf>
    <xf numFmtId="3" fontId="19" fillId="0" borderId="0" xfId="1" applyNumberFormat="1" applyFont="1" applyFill="1" applyBorder="1" applyAlignment="1" applyProtection="1">
      <alignment horizontal="right"/>
    </xf>
    <xf numFmtId="0" fontId="2" fillId="2" borderId="0" xfId="3" applyFill="1" applyAlignment="1">
      <alignment horizontal="left"/>
    </xf>
    <xf numFmtId="0" fontId="29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9" fillId="2" borderId="0" xfId="0" applyNumberFormat="1" applyFont="1" applyFill="1"/>
    <xf numFmtId="174" fontId="29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30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5" fontId="19" fillId="2" borderId="0" xfId="1" applyNumberFormat="1" applyFont="1" applyFill="1" applyBorder="1" applyAlignment="1" applyProtection="1">
      <alignment horizontal="right" vertical="center"/>
    </xf>
    <xf numFmtId="0" fontId="30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175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4" borderId="0" xfId="0" applyNumberFormat="1" applyFont="1" applyFill="1" applyAlignment="1">
      <alignment horizontal="right"/>
    </xf>
  </cellXfs>
  <cellStyles count="5">
    <cellStyle name="Comma" xfId="1" builtinId="3"/>
    <cellStyle name="Comma 3" xfId="4" xr:uid="{7AF7684F-DB4A-4DC3-8A6B-A8FDE4E28511}"/>
    <cellStyle name="Hyperlink" xfId="3" builtinId="8"/>
    <cellStyle name="Normal" xfId="0" builtinId="0"/>
    <cellStyle name="Percent" xfId="2" builtinId="5"/>
  </cellStyles>
  <dxfs count="2"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7343858195451692"/>
          <c:w val="0.89488740740740758"/>
          <c:h val="0.51864752200092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Ref>
              <c:f>SiartData!$J$273:$J$284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SiartData!$K$273:$K$284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3-45A9-B9EB-6A7AF46E6021}"/>
            </c:ext>
          </c:extLst>
        </c:ser>
        <c:ser>
          <c:idx val="1"/>
          <c:order val="1"/>
          <c:tx>
            <c:strRef>
              <c:f>SiartData!$L$272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SiartData!$J$273:$J$284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SiartData!$L$273:$L$284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3-45A9-B9EB-6A7AF46E6021}"/>
            </c:ext>
          </c:extLst>
        </c:ser>
        <c:ser>
          <c:idx val="2"/>
          <c:order val="2"/>
          <c:tx>
            <c:strRef>
              <c:f>SiartData!$M$272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SiartData!$J$273:$J$284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SiartData!$M$273:$M$284</c:f>
              <c:numCache>
                <c:formatCode>0.0</c:formatCode>
                <c:ptCount val="12"/>
                <c:pt idx="0">
                  <c:v>9.3000000000000007</c:v>
                </c:pt>
                <c:pt idx="1">
                  <c:v>9.1</c:v>
                </c:pt>
                <c:pt idx="2">
                  <c:v>8.3000000000000007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3-45A9-B9EB-6A7AF46E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SiartData!$K$269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12401741948671"/>
          <c:y val="4.4269886312554062E-3"/>
          <c:w val="0.15291327386760384"/>
          <c:h val="0.16865747826779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1848628890713814"/>
          <c:w val="0.90645226933267042"/>
          <c:h val="0.4372603577926992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SiartData!$K$114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SiartData!$K$115:$K$123</c:f>
              <c:numCache>
                <c:formatCode>#,##0.0</c:formatCode>
                <c:ptCount val="9"/>
                <c:pt idx="0">
                  <c:v>7.1</c:v>
                </c:pt>
                <c:pt idx="1">
                  <c:v>7</c:v>
                </c:pt>
                <c:pt idx="2">
                  <c:v>7.4</c:v>
                </c:pt>
                <c:pt idx="3">
                  <c:v>6.4</c:v>
                </c:pt>
                <c:pt idx="4">
                  <c:v>6.8</c:v>
                </c:pt>
                <c:pt idx="5">
                  <c:v>7.5</c:v>
                </c:pt>
                <c:pt idx="6">
                  <c:v>7.5</c:v>
                </c:pt>
                <c:pt idx="7">
                  <c:v>6.7</c:v>
                </c:pt>
                <c:pt idx="8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C-4EB7-8E6B-A120F02A8E05}"/>
            </c:ext>
          </c:extLst>
        </c:ser>
        <c:ser>
          <c:idx val="1"/>
          <c:order val="1"/>
          <c:tx>
            <c:strRef>
              <c:f>SiartData!$L$114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SiartData!$L$115:$L$123</c:f>
              <c:numCache>
                <c:formatCode>#,##0.0</c:formatCode>
                <c:ptCount val="9"/>
                <c:pt idx="0">
                  <c:v>4.9000000000000004</c:v>
                </c:pt>
                <c:pt idx="1">
                  <c:v>5.9</c:v>
                </c:pt>
                <c:pt idx="2">
                  <c:v>6.1</c:v>
                </c:pt>
                <c:pt idx="3">
                  <c:v>4.5999999999999996</c:v>
                </c:pt>
                <c:pt idx="4">
                  <c:v>5.3</c:v>
                </c:pt>
                <c:pt idx="5">
                  <c:v>6.5</c:v>
                </c:pt>
                <c:pt idx="6">
                  <c:v>6.8</c:v>
                </c:pt>
                <c:pt idx="7">
                  <c:v>5.3</c:v>
                </c:pt>
                <c:pt idx="8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C-4EB7-8E6B-A120F02A8E05}"/>
            </c:ext>
          </c:extLst>
        </c:ser>
        <c:ser>
          <c:idx val="2"/>
          <c:order val="2"/>
          <c:tx>
            <c:strRef>
              <c:f>SiartData!$M$114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SiartData!$M$115:$M$123</c:f>
              <c:numCache>
                <c:formatCode>#,##0.0</c:formatCode>
                <c:ptCount val="9"/>
                <c:pt idx="0">
                  <c:v>10.9</c:v>
                </c:pt>
                <c:pt idx="1">
                  <c:v>14.5</c:v>
                </c:pt>
                <c:pt idx="2">
                  <c:v>15.4</c:v>
                </c:pt>
                <c:pt idx="3">
                  <c:v>10.8</c:v>
                </c:pt>
                <c:pt idx="4">
                  <c:v>12.9</c:v>
                </c:pt>
                <c:pt idx="5">
                  <c:v>15</c:v>
                </c:pt>
                <c:pt idx="6">
                  <c:v>16.7</c:v>
                </c:pt>
                <c:pt idx="7">
                  <c:v>12.1</c:v>
                </c:pt>
                <c:pt idx="8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7C-4EB7-8E6B-A120F02A8E05}"/>
            </c:ext>
          </c:extLst>
        </c:ser>
        <c:ser>
          <c:idx val="3"/>
          <c:order val="3"/>
          <c:tx>
            <c:strRef>
              <c:f>SiartData!$N$114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SiartData!$N$115:$N$123</c:f>
              <c:numCache>
                <c:formatCode>#,##0.0</c:formatCode>
                <c:ptCount val="9"/>
                <c:pt idx="0">
                  <c:v>8.9</c:v>
                </c:pt>
                <c:pt idx="1">
                  <c:v>14.2</c:v>
                </c:pt>
                <c:pt idx="2">
                  <c:v>15.3</c:v>
                </c:pt>
                <c:pt idx="3">
                  <c:v>9.8000000000000007</c:v>
                </c:pt>
                <c:pt idx="4">
                  <c:v>10.5</c:v>
                </c:pt>
                <c:pt idx="5">
                  <c:v>15.7</c:v>
                </c:pt>
                <c:pt idx="6">
                  <c:v>16.100000000000001</c:v>
                </c:pt>
                <c:pt idx="7">
                  <c:v>14</c:v>
                </c:pt>
                <c:pt idx="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7C-4EB7-8E6B-A120F02A8E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SiartData!$K$112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6.0644128885598714E-3"/>
          <c:w val="0.45898500000000009"/>
          <c:h val="0.1791813599987118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7670048132601"/>
          <c:y val="0.21433933771977132"/>
          <c:w val="0.88187297514667495"/>
          <c:h val="0.47039206604364764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SiartData!$K$97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SiartData!$J$98:$J$106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SiartData!$K$98:$K$106</c:f>
              <c:numCache>
                <c:formatCode>#,##0</c:formatCode>
                <c:ptCount val="9"/>
                <c:pt idx="0">
                  <c:v>8740</c:v>
                </c:pt>
                <c:pt idx="1">
                  <c:v>9210</c:v>
                </c:pt>
                <c:pt idx="2">
                  <c:v>9850</c:v>
                </c:pt>
                <c:pt idx="3">
                  <c:v>7780</c:v>
                </c:pt>
                <c:pt idx="4">
                  <c:v>8350</c:v>
                </c:pt>
                <c:pt idx="5">
                  <c:v>9160</c:v>
                </c:pt>
                <c:pt idx="6">
                  <c:v>9070</c:v>
                </c:pt>
                <c:pt idx="7">
                  <c:v>7400</c:v>
                </c:pt>
                <c:pt idx="8">
                  <c:v>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E-4594-805D-7EE14CDE062E}"/>
            </c:ext>
          </c:extLst>
        </c:ser>
        <c:ser>
          <c:idx val="1"/>
          <c:order val="1"/>
          <c:tx>
            <c:strRef>
              <c:f>SiartData!$L$97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SiartData!$J$98:$J$106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SiartData!$L$98:$L$106</c:f>
              <c:numCache>
                <c:formatCode>#,##0</c:formatCode>
                <c:ptCount val="9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2980</c:v>
                </c:pt>
                <c:pt idx="7">
                  <c:v>2170</c:v>
                </c:pt>
                <c:pt idx="8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E-4594-805D-7EE14CDE062E}"/>
            </c:ext>
          </c:extLst>
        </c:ser>
        <c:ser>
          <c:idx val="2"/>
          <c:order val="2"/>
          <c:tx>
            <c:strRef>
              <c:f>SiartData!$M$97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SiartData!$J$98:$J$106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SiartData!$M$98:$M$106</c:f>
              <c:numCache>
                <c:formatCode>#,##0</c:formatCode>
                <c:ptCount val="9"/>
                <c:pt idx="0">
                  <c:v>1670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3E-4594-805D-7EE14CDE062E}"/>
            </c:ext>
          </c:extLst>
        </c:ser>
        <c:ser>
          <c:idx val="3"/>
          <c:order val="3"/>
          <c:tx>
            <c:strRef>
              <c:f>SiartData!$N$97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SiartData!$J$98:$J$106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SiartData!$N$98:$N$106</c:f>
              <c:numCache>
                <c:formatCode>#,##0</c:formatCode>
                <c:ptCount val="9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3E-4594-805D-7EE14CDE0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SiartData!$K$95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136938407"/>
          <c:y val="1.6486243415377275E-2"/>
          <c:w val="0.43851274347285546"/>
          <c:h val="0.196314672994642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4167913444360936"/>
          <c:w val="0.74946771480583052"/>
          <c:h val="0.83679059519879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SiartData!$L$291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CF-4592-A70F-6DAE559EED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SiartData!$J$292:$J$317</c:f>
              <c:strCache>
                <c:ptCount val="26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</c:strCache>
            </c:strRef>
          </c:cat>
          <c:val>
            <c:numRef>
              <c:f>SiartData!$L$292:$L$317</c:f>
              <c:numCache>
                <c:formatCode>0%</c:formatCode>
                <c:ptCount val="26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  <c:pt idx="12">
                  <c:v>-3.1E-2</c:v>
                </c:pt>
                <c:pt idx="13">
                  <c:v>1.4999999999999999E-2</c:v>
                </c:pt>
                <c:pt idx="14">
                  <c:v>8.8999999999999996E-2</c:v>
                </c:pt>
                <c:pt idx="15">
                  <c:v>1.0999999999999999E-2</c:v>
                </c:pt>
                <c:pt idx="16">
                  <c:v>3.1E-2</c:v>
                </c:pt>
                <c:pt idx="17">
                  <c:v>0.158</c:v>
                </c:pt>
                <c:pt idx="18">
                  <c:v>1.9E-2</c:v>
                </c:pt>
                <c:pt idx="19">
                  <c:v>1.2999999999999999E-2</c:v>
                </c:pt>
                <c:pt idx="20">
                  <c:v>-2E-3</c:v>
                </c:pt>
                <c:pt idx="21">
                  <c:v>0.26600000000000001</c:v>
                </c:pt>
                <c:pt idx="22">
                  <c:v>8.9999999999999993E-3</c:v>
                </c:pt>
                <c:pt idx="23">
                  <c:v>5.5E-2</c:v>
                </c:pt>
                <c:pt idx="24">
                  <c:v>2.1999999999999999E-2</c:v>
                </c:pt>
                <c:pt idx="2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F-4592-A70F-6DAE559E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4405751658457255"/>
          <c:w val="0.75912228840617024"/>
          <c:h val="0.834810871523674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SiartData!$K$291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SiartData!$J$292:$J$317</c:f>
              <c:strCache>
                <c:ptCount val="26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</c:strCache>
            </c:strRef>
          </c:cat>
          <c:val>
            <c:numRef>
              <c:f>SiartData!$K$292:$K$317</c:f>
              <c:numCache>
                <c:formatCode>0%</c:formatCode>
                <c:ptCount val="26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  <c:pt idx="12">
                  <c:v>1.4999999999999999E-2</c:v>
                </c:pt>
                <c:pt idx="13">
                  <c:v>1.7999999999999999E-2</c:v>
                </c:pt>
                <c:pt idx="14">
                  <c:v>3.3000000000000002E-2</c:v>
                </c:pt>
                <c:pt idx="15">
                  <c:v>1.2E-2</c:v>
                </c:pt>
                <c:pt idx="16">
                  <c:v>2.7E-2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2.5000000000000001E-2</c:v>
                </c:pt>
                <c:pt idx="20">
                  <c:v>4.0000000000000001E-3</c:v>
                </c:pt>
                <c:pt idx="21">
                  <c:v>3.4000000000000002E-2</c:v>
                </c:pt>
                <c:pt idx="22">
                  <c:v>2.5000000000000001E-2</c:v>
                </c:pt>
                <c:pt idx="23">
                  <c:v>1.0999999999999999E-2</c:v>
                </c:pt>
                <c:pt idx="24">
                  <c:v>0.02</c:v>
                </c:pt>
                <c:pt idx="2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2-4883-A23A-88696E228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2739727709474913"/>
          <c:w val="0.91868270836774757"/>
          <c:h val="0.60877806940799062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SiartData!$J$8:$J$36</c:f>
              <c:numCache>
                <c:formatCode>d\.m;@</c:formatCode>
                <c:ptCount val="29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</c:numCache>
            </c:numRef>
          </c:cat>
          <c:val>
            <c:numRef>
              <c:f>SiartData!$N$8:$N$36</c:f>
              <c:numCache>
                <c:formatCode>#,##0</c:formatCode>
                <c:ptCount val="29"/>
                <c:pt idx="0">
                  <c:v>1140</c:v>
                </c:pt>
                <c:pt idx="1">
                  <c:v>1010</c:v>
                </c:pt>
                <c:pt idx="2">
                  <c:v>950</c:v>
                </c:pt>
                <c:pt idx="3">
                  <c:v>1080</c:v>
                </c:pt>
                <c:pt idx="4">
                  <c:v>1120</c:v>
                </c:pt>
                <c:pt idx="5">
                  <c:v>1030</c:v>
                </c:pt>
                <c:pt idx="6">
                  <c:v>1080</c:v>
                </c:pt>
                <c:pt idx="7">
                  <c:v>1150</c:v>
                </c:pt>
                <c:pt idx="8">
                  <c:v>1070</c:v>
                </c:pt>
                <c:pt idx="9">
                  <c:v>1090</c:v>
                </c:pt>
                <c:pt idx="10">
                  <c:v>1020</c:v>
                </c:pt>
                <c:pt idx="11">
                  <c:v>1190</c:v>
                </c:pt>
                <c:pt idx="12">
                  <c:v>1330</c:v>
                </c:pt>
                <c:pt idx="13">
                  <c:v>1210</c:v>
                </c:pt>
                <c:pt idx="14">
                  <c:v>1090</c:v>
                </c:pt>
                <c:pt idx="15">
                  <c:v>860</c:v>
                </c:pt>
                <c:pt idx="16">
                  <c:v>1160</c:v>
                </c:pt>
                <c:pt idx="17">
                  <c:v>890</c:v>
                </c:pt>
                <c:pt idx="18">
                  <c:v>1010</c:v>
                </c:pt>
                <c:pt idx="19">
                  <c:v>1150</c:v>
                </c:pt>
                <c:pt idx="20">
                  <c:v>1000</c:v>
                </c:pt>
                <c:pt idx="21">
                  <c:v>1250</c:v>
                </c:pt>
                <c:pt idx="22">
                  <c:v>1180</c:v>
                </c:pt>
                <c:pt idx="23">
                  <c:v>1120</c:v>
                </c:pt>
                <c:pt idx="24">
                  <c:v>1350</c:v>
                </c:pt>
                <c:pt idx="25">
                  <c:v>1460</c:v>
                </c:pt>
                <c:pt idx="26">
                  <c:v>1240</c:v>
                </c:pt>
                <c:pt idx="27">
                  <c:v>1300</c:v>
                </c:pt>
                <c:pt idx="28">
                  <c:v>1290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3-4120-81B0-A75B0B261183}"/>
            </c:ext>
          </c:extLst>
        </c:ser>
        <c:ser>
          <c:idx val="0"/>
          <c:order val="1"/>
          <c:tx>
            <c:strRef>
              <c:f>SiartData!$K$7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numRef>
              <c:f>SiartData!$J$8:$J$36</c:f>
              <c:numCache>
                <c:formatCode>d\.m;@</c:formatCode>
                <c:ptCount val="29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</c:numCache>
            </c:numRef>
          </c:cat>
          <c:val>
            <c:numRef>
              <c:f>SiartData!$K$8:$K$36</c:f>
              <c:numCache>
                <c:formatCode>#,##0</c:formatCode>
                <c:ptCount val="29"/>
                <c:pt idx="0">
                  <c:v>910</c:v>
                </c:pt>
                <c:pt idx="1">
                  <c:v>900</c:v>
                </c:pt>
                <c:pt idx="2">
                  <c:v>910</c:v>
                </c:pt>
                <c:pt idx="3">
                  <c:v>1090</c:v>
                </c:pt>
                <c:pt idx="4">
                  <c:v>1210</c:v>
                </c:pt>
                <c:pt idx="5">
                  <c:v>1040</c:v>
                </c:pt>
                <c:pt idx="6">
                  <c:v>1100</c:v>
                </c:pt>
                <c:pt idx="7">
                  <c:v>1130</c:v>
                </c:pt>
                <c:pt idx="8">
                  <c:v>1120</c:v>
                </c:pt>
                <c:pt idx="9">
                  <c:v>1130</c:v>
                </c:pt>
                <c:pt idx="10">
                  <c:v>1090</c:v>
                </c:pt>
                <c:pt idx="11">
                  <c:v>1190</c:v>
                </c:pt>
                <c:pt idx="12">
                  <c:v>1060</c:v>
                </c:pt>
                <c:pt idx="13">
                  <c:v>560</c:v>
                </c:pt>
                <c:pt idx="14">
                  <c:v>430</c:v>
                </c:pt>
                <c:pt idx="15">
                  <c:v>500</c:v>
                </c:pt>
                <c:pt idx="16">
                  <c:v>550</c:v>
                </c:pt>
                <c:pt idx="17">
                  <c:v>450</c:v>
                </c:pt>
                <c:pt idx="18">
                  <c:v>430</c:v>
                </c:pt>
                <c:pt idx="19">
                  <c:v>510</c:v>
                </c:pt>
                <c:pt idx="20">
                  <c:v>510</c:v>
                </c:pt>
                <c:pt idx="21">
                  <c:v>610</c:v>
                </c:pt>
                <c:pt idx="22">
                  <c:v>600</c:v>
                </c:pt>
                <c:pt idx="23">
                  <c:v>580</c:v>
                </c:pt>
                <c:pt idx="24">
                  <c:v>700</c:v>
                </c:pt>
                <c:pt idx="25">
                  <c:v>820</c:v>
                </c:pt>
                <c:pt idx="26">
                  <c:v>730</c:v>
                </c:pt>
                <c:pt idx="27">
                  <c:v>620</c:v>
                </c:pt>
                <c:pt idx="28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3-4120-81B0-A75B0B261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992915221261676"/>
          <c:y val="1.4266550014581511E-2"/>
          <c:w val="0.13980415909549765"/>
          <c:h val="0.10550966216942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20919939355406661"/>
          <c:w val="0.90645226933267042"/>
          <c:h val="0.42026403415990909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SiartData!$K$164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SiartData!$J$165:$J$173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 </c:v>
                </c:pt>
              </c:strCache>
            </c:strRef>
          </c:cat>
          <c:val>
            <c:numRef>
              <c:f>SiartData!$K$165:$K$173</c:f>
              <c:numCache>
                <c:formatCode>#,##0.0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D-4801-BD0C-EEF7CA2A0513}"/>
            </c:ext>
          </c:extLst>
        </c:ser>
        <c:ser>
          <c:idx val="1"/>
          <c:order val="1"/>
          <c:tx>
            <c:strRef>
              <c:f>SiartData!$L$164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SiartData!$J$165:$J$173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 </c:v>
                </c:pt>
              </c:strCache>
            </c:strRef>
          </c:cat>
          <c:val>
            <c:numRef>
              <c:f>SiartData!$L$165:$L$173</c:f>
              <c:numCache>
                <c:formatCode>#,##0.0</c:formatCode>
                <c:ptCount val="9"/>
                <c:pt idx="0">
                  <c:v>2.7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3.3</c:v>
                </c:pt>
                <c:pt idx="6">
                  <c:v>3.5</c:v>
                </c:pt>
                <c:pt idx="7">
                  <c:v>2.9</c:v>
                </c:pt>
                <c:pt idx="8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D-4801-BD0C-EEF7CA2A0513}"/>
            </c:ext>
          </c:extLst>
        </c:ser>
        <c:ser>
          <c:idx val="2"/>
          <c:order val="2"/>
          <c:tx>
            <c:strRef>
              <c:f>SiartData!$M$164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SiartData!$J$165:$J$173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 </c:v>
                </c:pt>
              </c:strCache>
            </c:strRef>
          </c:cat>
          <c:val>
            <c:numRef>
              <c:f>SiartData!$M$165:$M$173</c:f>
              <c:numCache>
                <c:formatCode>#,##0.0</c:formatCode>
                <c:ptCount val="9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6.7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D-4801-BD0C-EEF7CA2A0513}"/>
            </c:ext>
          </c:extLst>
        </c:ser>
        <c:ser>
          <c:idx val="3"/>
          <c:order val="3"/>
          <c:tx>
            <c:strRef>
              <c:f>SiartData!$N$164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SiartData!$J$165:$J$173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 </c:v>
                </c:pt>
              </c:strCache>
            </c:strRef>
          </c:cat>
          <c:val>
            <c:numRef>
              <c:f>SiartData!$N$165:$N$173</c:f>
              <c:numCache>
                <c:formatCode>#,##0.0</c:formatCode>
                <c:ptCount val="9"/>
                <c:pt idx="0">
                  <c:v>2.6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2.8</c:v>
                </c:pt>
                <c:pt idx="8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D-4801-BD0C-EEF7CA2A05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SiartData!$K$112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338592592592593"/>
          <c:y val="6.0644128885598714E-3"/>
          <c:w val="0.76472574074074073"/>
          <c:h val="0.199478652125006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66612843563503E-2"/>
          <c:y val="0.17855942789494358"/>
          <c:w val="0.89788299796245397"/>
          <c:h val="0.43970718436574974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SiartData!$K$146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SiartData!$J$147:$J$155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SiartData!$K$147:$K$155</c:f>
              <c:numCache>
                <c:formatCode>#,##0</c:formatCode>
                <c:ptCount val="9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760</c:v>
                </c:pt>
                <c:pt idx="4">
                  <c:v>850</c:v>
                </c:pt>
                <c:pt idx="5">
                  <c:v>720</c:v>
                </c:pt>
                <c:pt idx="6">
                  <c:v>780</c:v>
                </c:pt>
                <c:pt idx="7">
                  <c:v>770</c:v>
                </c:pt>
                <c:pt idx="8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F-4BB3-B2E8-FF1C278F8FC3}"/>
            </c:ext>
          </c:extLst>
        </c:ser>
        <c:ser>
          <c:idx val="1"/>
          <c:order val="1"/>
          <c:tx>
            <c:strRef>
              <c:f>SiartData!$L$146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SiartData!$J$147:$J$155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SiartData!$L$147:$L$155</c:f>
              <c:numCache>
                <c:formatCode>#,##0</c:formatCode>
                <c:ptCount val="9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F-4BB3-B2E8-FF1C278F8FC3}"/>
            </c:ext>
          </c:extLst>
        </c:ser>
        <c:ser>
          <c:idx val="2"/>
          <c:order val="2"/>
          <c:tx>
            <c:strRef>
              <c:f>SiartData!$M$146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SiartData!$J$147:$J$155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SiartData!$M$147:$M$155</c:f>
              <c:numCache>
                <c:formatCode>#,##0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60</c:v>
                </c:pt>
                <c:pt idx="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F-4BB3-B2E8-FF1C278F8FC3}"/>
            </c:ext>
          </c:extLst>
        </c:ser>
        <c:ser>
          <c:idx val="3"/>
          <c:order val="3"/>
          <c:tx>
            <c:strRef>
              <c:f>SiartData!$N$146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SiartData!$J$147:$J$155</c:f>
              <c:strCache>
                <c:ptCount val="9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SiartData!$N$147:$N$155</c:f>
              <c:numCache>
                <c:formatCode>#,##0</c:formatCode>
                <c:ptCount val="9"/>
                <c:pt idx="0">
                  <c:v>390</c:v>
                </c:pt>
                <c:pt idx="1">
                  <c:v>410</c:v>
                </c:pt>
                <c:pt idx="2">
                  <c:v>450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380</c:v>
                </c:pt>
                <c:pt idx="7">
                  <c:v>470</c:v>
                </c:pt>
                <c:pt idx="8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7F-4BB3-B2E8-FF1C278F8F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SiartData!$K$95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233352506988421"/>
          <c:y val="4.8583883115460207E-3"/>
          <c:w val="0.73812959253761812"/>
          <c:h val="0.1682867119087591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79763607108859E-2"/>
          <c:y val="0.17960204454592643"/>
          <c:w val="0.86280572562379898"/>
          <c:h val="0.51512839611264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SiartData!$K$254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SiartData!$J$255:$J$263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SiartData!$K$255:$K$263</c:f>
              <c:numCache>
                <c:formatCode>0</c:formatCode>
                <c:ptCount val="9"/>
                <c:pt idx="0">
                  <c:v>410</c:v>
                </c:pt>
                <c:pt idx="1">
                  <c:v>480</c:v>
                </c:pt>
                <c:pt idx="2">
                  <c:v>400</c:v>
                </c:pt>
                <c:pt idx="3">
                  <c:v>270</c:v>
                </c:pt>
                <c:pt idx="4">
                  <c:v>310</c:v>
                </c:pt>
                <c:pt idx="5">
                  <c:v>260</c:v>
                </c:pt>
                <c:pt idx="6">
                  <c:v>190</c:v>
                </c:pt>
                <c:pt idx="7">
                  <c:v>90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1-4AC1-B2F9-335687978C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lineChart>
        <c:grouping val="standard"/>
        <c:varyColors val="0"/>
        <c:ser>
          <c:idx val="1"/>
          <c:order val="1"/>
          <c:tx>
            <c:strRef>
              <c:f>SiartData!$L$254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SiartData!$J$255:$J$263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SiartData!$L$255:$L$263</c:f>
              <c:numCache>
                <c:formatCode>General</c:formatCode>
                <c:ptCount val="9"/>
                <c:pt idx="0">
                  <c:v>2.9</c:v>
                </c:pt>
                <c:pt idx="1">
                  <c:v>3.7</c:v>
                </c:pt>
                <c:pt idx="2">
                  <c:v>3.2</c:v>
                </c:pt>
                <c:pt idx="3">
                  <c:v>1.9</c:v>
                </c:pt>
                <c:pt idx="4">
                  <c:v>2.4</c:v>
                </c:pt>
                <c:pt idx="5">
                  <c:v>2.1</c:v>
                </c:pt>
                <c:pt idx="6">
                  <c:v>1.6</c:v>
                </c:pt>
                <c:pt idx="7">
                  <c:v>0.7</c:v>
                </c:pt>
                <c:pt idx="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1-4AC1-B2F9-335687978C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410832"/>
        <c:axId val="449405256"/>
      </c:lineChart>
      <c:valAx>
        <c:axId val="77096427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629DF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SiartData!$K$251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SiartData!$K$132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7-4FF3-BC3F-B27FDA7B8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SiartData!$J$133:$J$138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SiartData!$K$133:$K$138</c:f>
              <c:numCache>
                <c:formatCode>0%</c:formatCode>
                <c:ptCount val="6"/>
                <c:pt idx="0">
                  <c:v>0.64200000000000002</c:v>
                </c:pt>
                <c:pt idx="1">
                  <c:v>0.192</c:v>
                </c:pt>
                <c:pt idx="2">
                  <c:v>0.126</c:v>
                </c:pt>
                <c:pt idx="3">
                  <c:v>3.5000000000000003E-2</c:v>
                </c:pt>
                <c:pt idx="4" formatCode="0.0%">
                  <c:v>4.0000000000000001E-3</c:v>
                </c:pt>
                <c:pt idx="5" formatCode="0.0%">
                  <c:v>5.0000000000000001E-4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7-4FF3-BC3F-B27FDA7B8040}"/>
            </c:ext>
          </c:extLst>
        </c:ser>
        <c:ser>
          <c:idx val="1"/>
          <c:order val="1"/>
          <c:tx>
            <c:strRef>
              <c:f>SiartData!$L$132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7-4FF3-BC3F-B27FDA7B8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SiartData!$J$133:$J$138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SiartData!$L$133:$L$138</c:f>
              <c:numCache>
                <c:formatCode>0%</c:formatCode>
                <c:ptCount val="6"/>
                <c:pt idx="0">
                  <c:v>0.17699999999999999</c:v>
                </c:pt>
                <c:pt idx="1">
                  <c:v>0.151</c:v>
                </c:pt>
                <c:pt idx="2">
                  <c:v>0.30099999999999999</c:v>
                </c:pt>
                <c:pt idx="3">
                  <c:v>0.247</c:v>
                </c:pt>
                <c:pt idx="4">
                  <c:v>9.6000000000000002E-2</c:v>
                </c:pt>
                <c:pt idx="5">
                  <c:v>2.8000000000000001E-2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7-4FF3-BC3F-B27FDA7B80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SiartData!$K$130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00100158651164"/>
          <c:y val="0.14372576612168525"/>
          <c:w val="0.31813434620591446"/>
          <c:h val="0.1037083926958998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SiartData!$L$182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SiartData!$J$183:$K$189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SiartData!$L$183:$L$189</c:f>
              <c:numCache>
                <c:formatCode>0%</c:formatCode>
                <c:ptCount val="7"/>
                <c:pt idx="0">
                  <c:v>0.503</c:v>
                </c:pt>
                <c:pt idx="1">
                  <c:v>0.109</c:v>
                </c:pt>
                <c:pt idx="2">
                  <c:v>0.14099999999999999</c:v>
                </c:pt>
                <c:pt idx="3">
                  <c:v>3.7999999999999999E-2</c:v>
                </c:pt>
                <c:pt idx="5">
                  <c:v>0.20899999999999999</c:v>
                </c:pt>
                <c:pt idx="6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1-4739-B350-7ABBBDD65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SiartData!$K$180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20967669719690332"/>
          <c:w val="0.9243551199456711"/>
          <c:h val="0.49364237885730083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SiartData!$K$63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SiartData!$J$64:$J$75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SiartData!$K$64:$K$75</c:f>
              <c:numCache>
                <c:formatCode>#,##0.0</c:formatCode>
                <c:ptCount val="12"/>
                <c:pt idx="0">
                  <c:v>8.9</c:v>
                </c:pt>
                <c:pt idx="1">
                  <c:v>10</c:v>
                </c:pt>
                <c:pt idx="2">
                  <c:v>12.9</c:v>
                </c:pt>
                <c:pt idx="3">
                  <c:v>13.2</c:v>
                </c:pt>
                <c:pt idx="4">
                  <c:v>15.1</c:v>
                </c:pt>
                <c:pt idx="5">
                  <c:v>13.3</c:v>
                </c:pt>
                <c:pt idx="6">
                  <c:v>14.4</c:v>
                </c:pt>
                <c:pt idx="7">
                  <c:v>16.600000000000001</c:v>
                </c:pt>
                <c:pt idx="8">
                  <c:v>13.3</c:v>
                </c:pt>
                <c:pt idx="9">
                  <c:v>10.199999999999999</c:v>
                </c:pt>
                <c:pt idx="10">
                  <c:v>9.8000000000000007</c:v>
                </c:pt>
                <c:pt idx="11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B-47BC-B433-34640E9CFA7E}"/>
            </c:ext>
          </c:extLst>
        </c:ser>
        <c:ser>
          <c:idx val="1"/>
          <c:order val="1"/>
          <c:tx>
            <c:strRef>
              <c:f>SiartData!$L$63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SiartData!$J$64:$J$75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SiartData!$L$64:$L$75</c:f>
              <c:numCache>
                <c:formatCode>#,##0.0</c:formatCode>
                <c:ptCount val="12"/>
                <c:pt idx="0">
                  <c:v>10.4</c:v>
                </c:pt>
                <c:pt idx="1">
                  <c:v>12.1</c:v>
                </c:pt>
                <c:pt idx="2">
                  <c:v>13.1</c:v>
                </c:pt>
                <c:pt idx="3">
                  <c:v>14.3</c:v>
                </c:pt>
                <c:pt idx="4">
                  <c:v>17</c:v>
                </c:pt>
                <c:pt idx="5">
                  <c:v>13.5</c:v>
                </c:pt>
                <c:pt idx="6">
                  <c:v>15.6</c:v>
                </c:pt>
                <c:pt idx="7">
                  <c:v>16.600000000000001</c:v>
                </c:pt>
                <c:pt idx="8">
                  <c:v>14.8</c:v>
                </c:pt>
                <c:pt idx="9">
                  <c:v>12.6</c:v>
                </c:pt>
                <c:pt idx="10">
                  <c:v>12.6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B-47BC-B433-34640E9CFA7E}"/>
            </c:ext>
          </c:extLst>
        </c:ser>
        <c:ser>
          <c:idx val="0"/>
          <c:order val="2"/>
          <c:tx>
            <c:strRef>
              <c:f>SiartData!$M$63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SiartData!$M$64:$M$66</c:f>
              <c:numCache>
                <c:formatCode>#,##0.0</c:formatCode>
                <c:ptCount val="3"/>
                <c:pt idx="0">
                  <c:v>4.9000000000000004</c:v>
                </c:pt>
                <c:pt idx="1">
                  <c:v>5.5</c:v>
                </c:pt>
                <c:pt idx="2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CB-47BC-B433-34640E9CFA7E}"/>
            </c:ext>
          </c:extLst>
        </c:ser>
        <c:ser>
          <c:idx val="3"/>
          <c:order val="3"/>
          <c:tx>
            <c:strRef>
              <c:f>SiartData!$N$63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SiartData!$J$64:$J$75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SiartData!$N$64:$N$75</c:f>
              <c:numCache>
                <c:formatCode>#,##0.0</c:formatCode>
                <c:ptCount val="12"/>
                <c:pt idx="0">
                  <c:v>6</c:v>
                </c:pt>
                <c:pt idx="1">
                  <c:v>3.6</c:v>
                </c:pt>
                <c:pt idx="2">
                  <c:v>5.8</c:v>
                </c:pt>
                <c:pt idx="3">
                  <c:v>8</c:v>
                </c:pt>
                <c:pt idx="4">
                  <c:v>3.8</c:v>
                </c:pt>
                <c:pt idx="5">
                  <c:v>5.9</c:v>
                </c:pt>
                <c:pt idx="6">
                  <c:v>6.6</c:v>
                </c:pt>
                <c:pt idx="7">
                  <c:v>5.6</c:v>
                </c:pt>
                <c:pt idx="8">
                  <c:v>7.5</c:v>
                </c:pt>
                <c:pt idx="9">
                  <c:v>6.9</c:v>
                </c:pt>
                <c:pt idx="10">
                  <c:v>5.4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CB-47BC-B433-34640E9CFA7E}"/>
            </c:ext>
          </c:extLst>
        </c:ser>
        <c:ser>
          <c:idx val="4"/>
          <c:order val="4"/>
          <c:tx>
            <c:strRef>
              <c:f>SiartData!$O$63</c:f>
              <c:strCache>
                <c:ptCount val="1"/>
                <c:pt idx="0">
                  <c:v>Amhreswyl: 2019-20 (r)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SiartData!$J$64:$J$75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SiartData!$O$64:$O$75</c:f>
              <c:numCache>
                <c:formatCode>#,##0.0</c:formatCode>
                <c:ptCount val="12"/>
                <c:pt idx="0">
                  <c:v>2.9</c:v>
                </c:pt>
                <c:pt idx="1">
                  <c:v>7.8</c:v>
                </c:pt>
                <c:pt idx="2">
                  <c:v>3.5</c:v>
                </c:pt>
                <c:pt idx="3">
                  <c:v>5</c:v>
                </c:pt>
                <c:pt idx="4">
                  <c:v>3.8</c:v>
                </c:pt>
                <c:pt idx="5">
                  <c:v>8.3000000000000007</c:v>
                </c:pt>
                <c:pt idx="6">
                  <c:v>4.4000000000000004</c:v>
                </c:pt>
                <c:pt idx="7">
                  <c:v>6.4</c:v>
                </c:pt>
                <c:pt idx="8">
                  <c:v>9.4</c:v>
                </c:pt>
                <c:pt idx="9">
                  <c:v>7.6</c:v>
                </c:pt>
                <c:pt idx="10">
                  <c:v>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CB-47BC-B433-34640E9CFA7E}"/>
            </c:ext>
          </c:extLst>
        </c:ser>
        <c:ser>
          <c:idx val="5"/>
          <c:order val="5"/>
          <c:tx>
            <c:strRef>
              <c:f>SiartData!$P$63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SiartData!$P$64:$P$66</c:f>
              <c:numCache>
                <c:formatCode>#,##0.0</c:formatCode>
                <c:ptCount val="3"/>
                <c:pt idx="0">
                  <c:v>5.2</c:v>
                </c:pt>
                <c:pt idx="1">
                  <c:v>1.3</c:v>
                </c:pt>
                <c:pt idx="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CB-47BC-B433-34640E9CF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SiartData!$K$61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325037167556856"/>
          <c:y val="8.6565540142723787E-3"/>
          <c:w val="0.44674962832443149"/>
          <c:h val="0.1948606891767334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SiartData!$K$84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SiartData!$J$85:$J$87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SiartData!$K$85:$K$87</c:f>
              <c:numCache>
                <c:formatCode>0%</c:formatCode>
                <c:ptCount val="3"/>
                <c:pt idx="0">
                  <c:v>0.94699999999999995</c:v>
                </c:pt>
                <c:pt idx="1">
                  <c:v>1.2999999999999999E-2</c:v>
                </c:pt>
                <c:pt idx="2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1-4913-98A7-EDFF2619481C}"/>
            </c:ext>
          </c:extLst>
        </c:ser>
        <c:ser>
          <c:idx val="1"/>
          <c:order val="1"/>
          <c:tx>
            <c:strRef>
              <c:f>SiartData!$L$84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SiartData!$J$85:$J$87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SiartData!$L$85:$L$87</c:f>
              <c:numCache>
                <c:formatCode>0%</c:formatCode>
                <c:ptCount val="3"/>
                <c:pt idx="0">
                  <c:v>0.65500000000000003</c:v>
                </c:pt>
                <c:pt idx="1">
                  <c:v>0.312</c:v>
                </c:pt>
                <c:pt idx="2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D1-4913-98A7-EDFF261948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SiartData!$K$82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07467511692217"/>
          <c:y val="1.6154344343320734E-2"/>
          <c:w val="0.20831218830103065"/>
          <c:h val="0.120356546340798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21722274792189419"/>
          <c:w val="0.90459208375652089"/>
          <c:h val="0.541983992399062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SiartData!$K$43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SiartData!$J$44:$J$55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SiartData!$K$44:$K$55</c:f>
              <c:numCache>
                <c:formatCode>#,##0</c:formatCode>
                <c:ptCount val="12"/>
                <c:pt idx="0">
                  <c:v>3890</c:v>
                </c:pt>
                <c:pt idx="1">
                  <c:v>4350</c:v>
                </c:pt>
                <c:pt idx="2">
                  <c:v>4980</c:v>
                </c:pt>
                <c:pt idx="3">
                  <c:v>4860</c:v>
                </c:pt>
                <c:pt idx="4">
                  <c:v>5460</c:v>
                </c:pt>
                <c:pt idx="5">
                  <c:v>4540</c:v>
                </c:pt>
                <c:pt idx="6">
                  <c:v>5050</c:v>
                </c:pt>
                <c:pt idx="7">
                  <c:v>5790</c:v>
                </c:pt>
                <c:pt idx="8">
                  <c:v>4930</c:v>
                </c:pt>
                <c:pt idx="9">
                  <c:v>3590</c:v>
                </c:pt>
                <c:pt idx="10">
                  <c:v>3860</c:v>
                </c:pt>
                <c:pt idx="11">
                  <c:v>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0-452B-BDAB-5425D59DBEB7}"/>
            </c:ext>
          </c:extLst>
        </c:ser>
        <c:ser>
          <c:idx val="2"/>
          <c:order val="1"/>
          <c:tx>
            <c:strRef>
              <c:f>SiartData!$L$43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SiartData!$J$44:$J$55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SiartData!$L$44:$L$55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4660</c:v>
                </c:pt>
                <c:pt idx="3">
                  <c:v>5020</c:v>
                </c:pt>
                <c:pt idx="4">
                  <c:v>5260</c:v>
                </c:pt>
                <c:pt idx="5">
                  <c:v>4640</c:v>
                </c:pt>
                <c:pt idx="6">
                  <c:v>5060</c:v>
                </c:pt>
                <c:pt idx="7">
                  <c:v>5220</c:v>
                </c:pt>
                <c:pt idx="8">
                  <c:v>4890</c:v>
                </c:pt>
                <c:pt idx="9">
                  <c:v>3840</c:v>
                </c:pt>
                <c:pt idx="10">
                  <c:v>3930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0-452B-BDAB-5425D59DBEB7}"/>
            </c:ext>
          </c:extLst>
        </c:ser>
        <c:ser>
          <c:idx val="4"/>
          <c:order val="2"/>
          <c:tx>
            <c:strRef>
              <c:f>SiartData!$M$43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SiartData!$M$44:$M$46</c:f>
              <c:numCache>
                <c:formatCode>#,##0</c:formatCode>
                <c:ptCount val="3"/>
                <c:pt idx="0">
                  <c:v>1750</c:v>
                </c:pt>
                <c:pt idx="1">
                  <c:v>1940</c:v>
                </c:pt>
                <c:pt idx="2">
                  <c:v>2530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0-452B-BDAB-5425D59DBEB7}"/>
            </c:ext>
          </c:extLst>
        </c:ser>
        <c:ser>
          <c:idx val="1"/>
          <c:order val="3"/>
          <c:tx>
            <c:strRef>
              <c:f>SiartData!$N$43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SiartData!$J$44:$J$55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SiartData!$N$44:$N$55</c:f>
              <c:numCache>
                <c:formatCode>#,##0</c:formatCode>
                <c:ptCount val="12"/>
                <c:pt idx="0">
                  <c:v>490</c:v>
                </c:pt>
                <c:pt idx="1">
                  <c:v>460</c:v>
                </c:pt>
                <c:pt idx="2">
                  <c:v>480</c:v>
                </c:pt>
                <c:pt idx="3">
                  <c:v>490</c:v>
                </c:pt>
                <c:pt idx="4">
                  <c:v>530</c:v>
                </c:pt>
                <c:pt idx="5">
                  <c:v>470</c:v>
                </c:pt>
                <c:pt idx="6">
                  <c:v>600</c:v>
                </c:pt>
                <c:pt idx="7">
                  <c:v>550</c:v>
                </c:pt>
                <c:pt idx="8">
                  <c:v>530</c:v>
                </c:pt>
                <c:pt idx="9">
                  <c:v>440</c:v>
                </c:pt>
                <c:pt idx="10">
                  <c:v>460</c:v>
                </c:pt>
                <c:pt idx="11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0-452B-BDAB-5425D59DBEB7}"/>
            </c:ext>
          </c:extLst>
        </c:ser>
        <c:ser>
          <c:idx val="3"/>
          <c:order val="4"/>
          <c:tx>
            <c:strRef>
              <c:f>SiartData!$O$43</c:f>
              <c:strCache>
                <c:ptCount val="1"/>
                <c:pt idx="0">
                  <c:v>Amhreswyl: 2019-20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SiartData!$J$44:$J$55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SiartData!$O$44:$O$55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460</c:v>
                </c:pt>
                <c:pt idx="3">
                  <c:v>590</c:v>
                </c:pt>
                <c:pt idx="4">
                  <c:v>480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530</c:v>
                </c:pt>
                <c:pt idx="10">
                  <c:v>430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0-452B-BDAB-5425D59DBEB7}"/>
            </c:ext>
          </c:extLst>
        </c:ser>
        <c:ser>
          <c:idx val="5"/>
          <c:order val="5"/>
          <c:tx>
            <c:strRef>
              <c:f>SiartData!$P$43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SiartData!$P$44:$P$46</c:f>
              <c:numCache>
                <c:formatCode>#,##0</c:formatCode>
                <c:ptCount val="3"/>
                <c:pt idx="0">
                  <c:v>360</c:v>
                </c:pt>
                <c:pt idx="1">
                  <c:v>260</c:v>
                </c:pt>
                <c:pt idx="2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0-452B-BDAB-5425D59DB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SiartData!$K$41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485433252882222"/>
          <c:y val="4.3188337961399216E-3"/>
          <c:w val="0.43514566747117778"/>
          <c:h val="0.207898758509859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SiartData!$L$200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62-464A-A223-C0F10AE0E7D0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062-464A-A223-C0F10AE0E7D0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062-464A-A223-C0F10AE0E7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SiartData!$J$183:$K$189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SiartData!$L$201:$L$207</c:f>
              <c:numCache>
                <c:formatCode>0%</c:formatCode>
                <c:ptCount val="7"/>
                <c:pt idx="0">
                  <c:v>4.0000000000000001E-3</c:v>
                </c:pt>
                <c:pt idx="1">
                  <c:v>7.0000000000000001E-3</c:v>
                </c:pt>
                <c:pt idx="2">
                  <c:v>0.159</c:v>
                </c:pt>
                <c:pt idx="3">
                  <c:v>0.755</c:v>
                </c:pt>
                <c:pt idx="5">
                  <c:v>7.2999999999999995E-2</c:v>
                </c:pt>
                <c:pt idx="6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62-464A-A223-C0F10AE0E7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SiartData!$K$180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6497761309248107"/>
          <c:w val="0.90316503272190451"/>
          <c:h val="0.50906862745098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SiartData!$K$218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SiartData!$J$219:$J$227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SiartData!$K$219:$K$227</c:f>
              <c:numCache>
                <c:formatCode>#,##0</c:formatCode>
                <c:ptCount val="9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250</c:v>
                </c:pt>
                <c:pt idx="4">
                  <c:v>270</c:v>
                </c:pt>
                <c:pt idx="5">
                  <c:v>290</c:v>
                </c:pt>
                <c:pt idx="6">
                  <c:v>330</c:v>
                </c:pt>
                <c:pt idx="7">
                  <c:v>260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0-4594-8E62-6CF5245ADD4D}"/>
            </c:ext>
          </c:extLst>
        </c:ser>
        <c:ser>
          <c:idx val="1"/>
          <c:order val="1"/>
          <c:tx>
            <c:strRef>
              <c:f>SiartData!$L$218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SiartData!$J$219:$J$227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SiartData!$L$219:$L$227</c:f>
              <c:numCache>
                <c:formatCode>#,##0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0-4594-8E62-6CF5245ADD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SiartData!$K$216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27024471205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4058849116475E-2"/>
          <c:y val="0.1202920922013461"/>
          <c:w val="0.93399236937554264"/>
          <c:h val="0.4796332193031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SiartData!$K$235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SiartData!$J$236:$J$244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SiartData!$K$236:$K$244</c:f>
              <c:numCache>
                <c:formatCode>#,##0.0</c:formatCode>
                <c:ptCount val="9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  <c:pt idx="3">
                  <c:v>4.3</c:v>
                </c:pt>
                <c:pt idx="4">
                  <c:v>8.6999999999999993</c:v>
                </c:pt>
                <c:pt idx="5">
                  <c:v>2.4</c:v>
                </c:pt>
                <c:pt idx="6">
                  <c:v>3.3</c:v>
                </c:pt>
                <c:pt idx="7">
                  <c:v>3.3</c:v>
                </c:pt>
                <c:pt idx="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5-474D-BFAC-CB853E6FFB45}"/>
            </c:ext>
          </c:extLst>
        </c:ser>
        <c:ser>
          <c:idx val="1"/>
          <c:order val="1"/>
          <c:tx>
            <c:strRef>
              <c:f>SiartData!$L$235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SiartData!$J$236:$J$244</c:f>
              <c:strCache>
                <c:ptCount val="9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(p)</c:v>
                </c:pt>
              </c:strCache>
            </c:strRef>
          </c:cat>
          <c:val>
            <c:numRef>
              <c:f>SiartData!$L$236:$L$244</c:f>
              <c:numCache>
                <c:formatCode>#,##0.0</c:formatCode>
                <c:ptCount val="9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3.2</c:v>
                </c:pt>
                <c:pt idx="8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5-474D-BFAC-CB853E6FFB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SiartData!$K$233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084687641384787"/>
          <c:y val="9.5247005015462183E-3"/>
          <c:w val="0.19750715359439686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11</xdr:row>
      <xdr:rowOff>152740</xdr:rowOff>
    </xdr:from>
    <xdr:to>
      <xdr:col>1</xdr:col>
      <xdr:colOff>5964555</xdr:colOff>
      <xdr:row>13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44AE351-BABC-4987-B29D-D4EBF7F2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03950" y="3124540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67945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02E22F-97C2-41A1-B07A-0242BE13B92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76200"/>
          <a:ext cx="176339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0.17279</cdr:y>
    </cdr:to>
    <cdr:sp macro="" textlink="SiartData!$K$21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0.92266</cdr:y>
    </cdr:from>
    <cdr:to>
      <cdr:x>0.9991</cdr:x>
      <cdr:y>1</cdr:y>
    </cdr:to>
    <cdr:sp macro="" textlink="SiartData!$J$22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90437"/>
          <a:ext cx="5381605" cy="20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0.85968</cdr:y>
    </cdr:from>
    <cdr:to>
      <cdr:x>0.9991</cdr:x>
      <cdr:y>0.93702</cdr:y>
    </cdr:to>
    <cdr:sp macro="" textlink="SiartData!$J$22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2227263"/>
          <a:ext cx="5381605" cy="200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23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0.81338</cdr:y>
    </cdr:from>
    <cdr:to>
      <cdr:x>0.9991</cdr:x>
      <cdr:y>0.88838</cdr:y>
    </cdr:to>
    <cdr:sp macro="" textlink="SiartData!$J$246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2440456"/>
          <a:ext cx="5381605" cy="225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0.76311</cdr:y>
    </cdr:from>
    <cdr:to>
      <cdr:x>0.9991</cdr:x>
      <cdr:y>0.83811</cdr:y>
    </cdr:to>
    <cdr:sp macro="" textlink="SiartData!$J$24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2289609"/>
          <a:ext cx="5381605" cy="225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0.86455</cdr:y>
    </cdr:from>
    <cdr:to>
      <cdr:x>1</cdr:x>
      <cdr:y>0.99048</cdr:y>
    </cdr:to>
    <cdr:sp macro="" textlink="SiartData!$J$24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848" y="2593975"/>
          <a:ext cx="5381605" cy="37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1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0.82561</cdr:y>
    </cdr:from>
    <cdr:to>
      <cdr:x>0.99756</cdr:x>
      <cdr:y>0.91104</cdr:y>
    </cdr:to>
    <cdr:sp macro="" textlink="SiartData!$J$12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563652"/>
          <a:ext cx="5386824" cy="26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0.77673</cdr:y>
    </cdr:from>
    <cdr:to>
      <cdr:x>0.99756</cdr:x>
      <cdr:y>0.85801</cdr:y>
    </cdr:to>
    <cdr:sp macro="" textlink="SiartData!$J$12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2411849"/>
          <a:ext cx="5386824" cy="25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2515298-8F70-40B0-8DC5-B3CE5789105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0.8773</cdr:y>
    </cdr:from>
    <cdr:to>
      <cdr:x>0.99756</cdr:x>
      <cdr:y>1</cdr:y>
    </cdr:to>
    <cdr:sp macro="" textlink="SiartData!$J$126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2724150"/>
          <a:ext cx="5386824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586D604-3587-47C9-BC2B-1E5599AB824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9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0.91686</cdr:y>
    </cdr:from>
    <cdr:to>
      <cdr:x>0.99972</cdr:x>
      <cdr:y>1</cdr:y>
    </cdr:to>
    <cdr:sp macro="" textlink="SiartData!$J$1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52095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0.85755</cdr:y>
    </cdr:from>
    <cdr:to>
      <cdr:x>0.99972</cdr:x>
      <cdr:y>0.9407</cdr:y>
    </cdr:to>
    <cdr:sp macro="" textlink="SiartData!$J$10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2360613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29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29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37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Gorffennaf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1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0.82502</cdr:y>
    </cdr:from>
    <cdr:to>
      <cdr:x>0.99756</cdr:x>
      <cdr:y>0.91045</cdr:y>
    </cdr:to>
    <cdr:sp macro="" textlink="SiartData!$J$12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632529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0.00176</cdr:x>
      <cdr:y>0.77707</cdr:y>
    </cdr:from>
    <cdr:to>
      <cdr:x>0.99932</cdr:x>
      <cdr:y>0.8625</cdr:y>
    </cdr:to>
    <cdr:sp macro="" textlink="SiartData!$J$17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9525" y="2479543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3A8C18-42E5-4E16-8873-98A3BB18607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0.87562</cdr:y>
    </cdr:from>
    <cdr:to>
      <cdr:x>1</cdr:x>
      <cdr:y>0.96105</cdr:y>
    </cdr:to>
    <cdr:sp macro="" textlink="SiartData!$J$176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176" y="2794000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B5C8D1E-E2EC-40E8-AEAC-DDC748B47F1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9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0.80814</cdr:y>
    </cdr:from>
    <cdr:to>
      <cdr:x>0.99972</cdr:x>
      <cdr:y>0.88588</cdr:y>
    </cdr:to>
    <cdr:sp macro="" textlink="SiartData!$J$108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647951"/>
          <a:ext cx="5551203" cy="25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0.76453</cdr:y>
    </cdr:from>
    <cdr:to>
      <cdr:x>0.99972</cdr:x>
      <cdr:y>0.84079</cdr:y>
    </cdr:to>
    <cdr:sp macro="" textlink="SiartData!$J$15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2505076"/>
          <a:ext cx="5551203" cy="249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31CEA6-8984-498A-92FA-944DF29D41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0.00028</cdr:x>
      <cdr:y>0.85285</cdr:y>
    </cdr:from>
    <cdr:to>
      <cdr:x>1</cdr:x>
      <cdr:y>1</cdr:y>
    </cdr:to>
    <cdr:sp macro="" textlink="SiartData!$J$15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1555" y="2705101"/>
          <a:ext cx="5551203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46CC469E-6AB1-45CA-A398-4F6FA7C7307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1.81584E-7</cdr:x>
      <cdr:y>0</cdr:y>
    </cdr:from>
    <cdr:to>
      <cdr:x>0.20063</cdr:x>
      <cdr:y>0.1928</cdr:y>
    </cdr:to>
    <cdr:sp macro="" textlink="SiartData!$K$25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1" y="0"/>
          <a:ext cx="1104900" cy="543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214BD8-DD1E-4BAE-A4CD-6900B76A7447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Nifer yr ad-daliadau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0.72527</cdr:x>
      <cdr:y>0.00478</cdr:y>
    </cdr:from>
    <cdr:to>
      <cdr:x>0.96338</cdr:x>
      <cdr:y>0.19758</cdr:y>
    </cdr:to>
    <cdr:sp macro="" textlink="SiartData!$K$253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3994150" y="12700"/>
          <a:ext cx="1311275" cy="512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0.87613</cdr:y>
    </cdr:from>
    <cdr:to>
      <cdr:x>0.97721</cdr:x>
      <cdr:y>0.94505</cdr:y>
    </cdr:to>
    <cdr:sp macro="" textlink="SiartData!$J$264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24701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0.93018</cdr:y>
    </cdr:from>
    <cdr:to>
      <cdr:x>0.97721</cdr:x>
      <cdr:y>0.9991</cdr:y>
    </cdr:to>
    <cdr:sp macro="" textlink="SiartData!$J$265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26225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267</xdr:row>
      <xdr:rowOff>0</xdr:rowOff>
    </xdr:from>
    <xdr:to>
      <xdr:col>8</xdr:col>
      <xdr:colOff>210780</xdr:colOff>
      <xdr:row>284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845CB-DE08-4BEF-AD71-3223DD2C0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128</xdr:row>
      <xdr:rowOff>0</xdr:rowOff>
    </xdr:from>
    <xdr:to>
      <xdr:col>8</xdr:col>
      <xdr:colOff>275021</xdr:colOff>
      <xdr:row>140</xdr:row>
      <xdr:rowOff>712470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F594F71-935C-4812-841B-618F216F5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178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707CD21-B5A7-43B6-AAC1-94CF1D691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58</xdr:row>
      <xdr:rowOff>380998</xdr:rowOff>
    </xdr:from>
    <xdr:ext cx="5562600" cy="3886202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A00AE1-9E80-4E34-AE42-5663AB067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80</xdr:row>
      <xdr:rowOff>0</xdr:rowOff>
    </xdr:from>
    <xdr:to>
      <xdr:col>8</xdr:col>
      <xdr:colOff>208240</xdr:colOff>
      <xdr:row>92</xdr:row>
      <xdr:rowOff>295275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2FB89F32-9E17-420F-B9D3-3C8920895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38</xdr:row>
      <xdr:rowOff>380999</xdr:rowOff>
    </xdr:from>
    <xdr:ext cx="5494020" cy="3629026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592153B-C040-4E00-A46F-F6D1976E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196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73A448A-F327-43C7-AD74-D456ABFFE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214</xdr:row>
      <xdr:rowOff>0</xdr:rowOff>
    </xdr:from>
    <xdr:ext cx="5386453" cy="259080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B703C3F5-7DEB-4741-8C25-0CA6458CA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230</xdr:row>
      <xdr:rowOff>380999</xdr:rowOff>
    </xdr:from>
    <xdr:ext cx="5386453" cy="3000376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96360A7-2ECC-4AB4-945D-BA171A41C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110</xdr:row>
      <xdr:rowOff>0</xdr:rowOff>
    </xdr:from>
    <xdr:ext cx="5591174" cy="310515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1E066D59-A18D-4B97-8FCF-D317166EE3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93</xdr:row>
      <xdr:rowOff>0</xdr:rowOff>
    </xdr:from>
    <xdr:to>
      <xdr:col>8</xdr:col>
      <xdr:colOff>199708</xdr:colOff>
      <xdr:row>108</xdr:row>
      <xdr:rowOff>323850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4BD04F39-C87A-4BEC-9A2B-9516E9043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483552</xdr:colOff>
      <xdr:row>287</xdr:row>
      <xdr:rowOff>26352</xdr:rowOff>
    </xdr:from>
    <xdr:to>
      <xdr:col>8</xdr:col>
      <xdr:colOff>266700</xdr:colOff>
      <xdr:row>317</xdr:row>
      <xdr:rowOff>19050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EF311A3-0873-407D-BBC9-1FADB9BBEB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28892</xdr:colOff>
      <xdr:row>287</xdr:row>
      <xdr:rowOff>30162</xdr:rowOff>
    </xdr:from>
    <xdr:to>
      <xdr:col>3</xdr:col>
      <xdr:colOff>370522</xdr:colOff>
      <xdr:row>317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90F0514-BAA6-48CA-9525-A3B43991066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E92A7A6-7DD9-4ECD-8739-EC1C51B32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twoCellAnchor>
    <xdr:from>
      <xdr:col>0</xdr:col>
      <xdr:colOff>0</xdr:colOff>
      <xdr:row>316</xdr:row>
      <xdr:rowOff>133350</xdr:rowOff>
    </xdr:from>
    <xdr:to>
      <xdr:col>8</xdr:col>
      <xdr:colOff>210820</xdr:colOff>
      <xdr:row>319</xdr:row>
      <xdr:rowOff>0</xdr:rowOff>
    </xdr:to>
    <xdr:sp macro="" textlink="$J$318">
      <xdr:nvSpPr>
        <xdr:cNvPr id="16" name="TextBox 15">
          <a:extLst>
            <a:ext uri="{FF2B5EF4-FFF2-40B4-BE49-F238E27FC236}">
              <a16:creationId xmlns:a16="http://schemas.microsoft.com/office/drawing/2014/main" id="{0DBC996C-1C85-4355-A121-257EBF3E85FF}"/>
            </a:ext>
          </a:extLst>
        </xdr:cNvPr>
        <xdr:cNvSpPr txBox="1"/>
      </xdr:nvSpPr>
      <xdr:spPr>
        <a:xfrm>
          <a:off x="0" y="65398650"/>
          <a:ext cx="521144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0</xdr:colOff>
      <xdr:row>159</xdr:row>
      <xdr:rowOff>380999</xdr:rowOff>
    </xdr:from>
    <xdr:ext cx="5581650" cy="3190875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D8BFD449-2B4E-41C9-BDBC-5601E78E84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0</xdr:colOff>
      <xdr:row>141</xdr:row>
      <xdr:rowOff>380999</xdr:rowOff>
    </xdr:from>
    <xdr:ext cx="5552758" cy="3276601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E2C75114-B3E6-48EB-8876-97CB5F78E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0</xdr:col>
      <xdr:colOff>0</xdr:colOff>
      <xdr:row>248</xdr:row>
      <xdr:rowOff>504825</xdr:rowOff>
    </xdr:from>
    <xdr:ext cx="5507103" cy="2819400"/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FCF27BC5-E842-44E0-BD21-404834A7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0</xdr:row>
          <xdr:rowOff>152400</xdr:rowOff>
        </xdr:from>
        <xdr:to>
          <xdr:col>11</xdr:col>
          <xdr:colOff>247650</xdr:colOff>
          <xdr:row>4</xdr:row>
          <xdr:rowOff>66675</xdr:rowOff>
        </xdr:to>
        <xdr:sp macro="" textlink="">
          <xdr:nvSpPr>
            <xdr:cNvPr id="15361" name="List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C45EA395-78A1-4777-9A64-E0CF015A5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</xdr:row>
          <xdr:rowOff>19050</xdr:rowOff>
        </xdr:from>
        <xdr:to>
          <xdr:col>12</xdr:col>
          <xdr:colOff>466725</xdr:colOff>
          <xdr:row>4</xdr:row>
          <xdr:rowOff>142875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97AE83C7-3228-4C3D-9155-9F340CB40C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27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0.82026</cdr:y>
    </cdr:from>
    <cdr:to>
      <cdr:x>1</cdr:x>
      <cdr:y>1</cdr:y>
    </cdr:to>
    <cdr:sp macro="" textlink="SiartData!$J$28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2390775"/>
          <a:ext cx="521140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0.3595</cdr:x>
      <cdr:y>0.17117</cdr:y>
    </cdr:to>
    <cdr:sp macro="" textlink="SiartData!$K$13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95475" cy="50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4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18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19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19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19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0.06127</cdr:y>
    </cdr:from>
    <cdr:to>
      <cdr:x>0.18706</cdr:x>
      <cdr:y>0.24337</cdr:y>
    </cdr:to>
    <cdr:sp macro="" textlink="SiartData!$K$6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238125"/>
          <a:ext cx="1019159" cy="707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0.87255</cdr:y>
    </cdr:from>
    <cdr:to>
      <cdr:x>0.98953</cdr:x>
      <cdr:y>0.93627</cdr:y>
    </cdr:to>
    <cdr:sp macro="" textlink="SiartData!$J$7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535" y="3390902"/>
          <a:ext cx="538172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0.79412</cdr:y>
    </cdr:from>
    <cdr:to>
      <cdr:x>0.98778</cdr:x>
      <cdr:y>0.88971</cdr:y>
    </cdr:to>
    <cdr:sp macro="" textlink="SiartData!$J$7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086103"/>
          <a:ext cx="5381722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0.91176</cdr:y>
    </cdr:from>
    <cdr:to>
      <cdr:x>0.98778</cdr:x>
      <cdr:y>1</cdr:y>
    </cdr:to>
    <cdr:sp macro="" textlink="SiartData!$J$78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3543302"/>
          <a:ext cx="538172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45D9740-3B3B-4655-AD49-6CDFC08F7A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8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8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9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0.09154</cdr:y>
    </cdr:from>
    <cdr:to>
      <cdr:x>0.19938</cdr:x>
      <cdr:y>0.23082</cdr:y>
    </cdr:to>
    <cdr:sp macro="" textlink="SiartData!$K$4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332197"/>
          <a:ext cx="1095398" cy="505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0.85564</cdr:y>
    </cdr:from>
    <cdr:to>
      <cdr:x>1</cdr:x>
      <cdr:y>0.95238</cdr:y>
    </cdr:to>
    <cdr:sp macro="" textlink="SiartData!$J$5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05" y="3105151"/>
          <a:ext cx="5484515" cy="35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Mehefin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0.94226</cdr:y>
    </cdr:from>
    <cdr:to>
      <cdr:x>1</cdr:x>
      <cdr:y>1</cdr:y>
    </cdr:to>
    <cdr:sp macro="" textlink="SiartData!$J$5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3419476"/>
          <a:ext cx="549402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Mawrth i Fai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19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19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19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21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0/2020-07-30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visions"/>
      <sheetName val="msqTransactions"/>
      <sheetName val="msqExclusions"/>
      <sheetName val="msqReliefs"/>
      <sheetName val="msqRefunds"/>
      <sheetName val="msqWeeklySub"/>
      <sheetName val="msqCash"/>
      <sheetName val="Contents"/>
      <sheetName val="ChartData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2.2"/>
      <sheetName val="Fig2.3"/>
      <sheetName val="Fig2.4"/>
      <sheetName val="C - tables"/>
      <sheetName val="C - charts"/>
      <sheetName val="C - revisions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stats_ltt.RevisionsAnalysis</v>
          </cell>
        </row>
      </sheetData>
      <sheetData sheetId="3">
        <row r="1">
          <cell r="B1" t="str">
            <v>stats_ltt.TransactionCube</v>
          </cell>
        </row>
      </sheetData>
      <sheetData sheetId="4">
        <row r="1">
          <cell r="A1" t="str">
            <v>stats_ltt.ExclusionCube</v>
          </cell>
        </row>
      </sheetData>
      <sheetData sheetId="5">
        <row r="1">
          <cell r="B1" t="str">
            <v>stats_ltt.ReliefTypeCube</v>
          </cell>
        </row>
      </sheetData>
      <sheetData sheetId="6">
        <row r="1">
          <cell r="A1" t="str">
            <v>Get effective years, quarters &amp; months - then refund approved years, quarters and months</v>
          </cell>
        </row>
      </sheetData>
      <sheetData sheetId="7">
        <row r="1">
          <cell r="A1" t="str">
            <v>ltt_MonitorInitialSubmissionsByTransTypePivot</v>
          </cell>
        </row>
      </sheetData>
      <sheetData sheetId="8">
        <row r="1">
          <cell r="A1" t="str">
            <v>stats_ltt.CashCube</v>
          </cell>
        </row>
      </sheetData>
      <sheetData sheetId="9">
        <row r="1">
          <cell r="H1">
            <v>181</v>
          </cell>
        </row>
      </sheetData>
      <sheetData sheetId="10">
        <row r="1">
          <cell r="K1">
            <v>1</v>
          </cell>
        </row>
        <row r="7">
          <cell r="P7" t="str">
            <v>Wythnos yn dechrau</v>
          </cell>
        </row>
        <row r="9">
          <cell r="P9">
            <v>2020</v>
          </cell>
          <cell r="S9">
            <v>2019</v>
          </cell>
        </row>
        <row r="10">
          <cell r="O10">
            <v>43834</v>
          </cell>
          <cell r="P10">
            <v>910</v>
          </cell>
          <cell r="S10">
            <v>1140</v>
          </cell>
        </row>
        <row r="11">
          <cell r="O11">
            <v>43841</v>
          </cell>
          <cell r="P11">
            <v>900</v>
          </cell>
          <cell r="S11">
            <v>1010</v>
          </cell>
        </row>
        <row r="12">
          <cell r="O12">
            <v>43848</v>
          </cell>
          <cell r="P12">
            <v>910</v>
          </cell>
          <cell r="S12">
            <v>950</v>
          </cell>
        </row>
        <row r="13">
          <cell r="O13">
            <v>43855</v>
          </cell>
          <cell r="P13">
            <v>1090</v>
          </cell>
          <cell r="S13">
            <v>1080</v>
          </cell>
        </row>
        <row r="14">
          <cell r="O14">
            <v>43862</v>
          </cell>
          <cell r="P14">
            <v>1210</v>
          </cell>
          <cell r="S14">
            <v>1120</v>
          </cell>
        </row>
        <row r="15">
          <cell r="O15">
            <v>43869</v>
          </cell>
          <cell r="P15">
            <v>1040</v>
          </cell>
          <cell r="S15">
            <v>1030</v>
          </cell>
        </row>
        <row r="16">
          <cell r="O16">
            <v>43876</v>
          </cell>
          <cell r="P16">
            <v>1100</v>
          </cell>
          <cell r="S16">
            <v>1080</v>
          </cell>
        </row>
        <row r="17">
          <cell r="O17">
            <v>43883</v>
          </cell>
          <cell r="P17">
            <v>1130</v>
          </cell>
          <cell r="S17">
            <v>1150</v>
          </cell>
        </row>
        <row r="18">
          <cell r="O18">
            <v>43890</v>
          </cell>
          <cell r="P18">
            <v>1120</v>
          </cell>
          <cell r="S18">
            <v>1070</v>
          </cell>
        </row>
        <row r="19">
          <cell r="O19">
            <v>43897</v>
          </cell>
          <cell r="P19">
            <v>1130</v>
          </cell>
          <cell r="S19">
            <v>1090</v>
          </cell>
        </row>
        <row r="20">
          <cell r="O20">
            <v>43904</v>
          </cell>
          <cell r="P20">
            <v>1090</v>
          </cell>
          <cell r="S20">
            <v>1020</v>
          </cell>
        </row>
        <row r="21">
          <cell r="O21">
            <v>43911</v>
          </cell>
          <cell r="P21">
            <v>1190</v>
          </cell>
          <cell r="S21">
            <v>1190</v>
          </cell>
        </row>
        <row r="22">
          <cell r="O22">
            <v>43918</v>
          </cell>
          <cell r="P22">
            <v>1060</v>
          </cell>
          <cell r="S22">
            <v>1330</v>
          </cell>
        </row>
        <row r="23">
          <cell r="O23">
            <v>43925</v>
          </cell>
          <cell r="P23">
            <v>560</v>
          </cell>
          <cell r="S23">
            <v>1210</v>
          </cell>
        </row>
        <row r="24">
          <cell r="O24">
            <v>43932</v>
          </cell>
          <cell r="P24">
            <v>430</v>
          </cell>
          <cell r="S24">
            <v>1090</v>
          </cell>
        </row>
        <row r="25">
          <cell r="O25">
            <v>43939</v>
          </cell>
          <cell r="P25">
            <v>500</v>
          </cell>
          <cell r="S25">
            <v>860</v>
          </cell>
        </row>
        <row r="26">
          <cell r="O26">
            <v>43946</v>
          </cell>
          <cell r="P26">
            <v>550</v>
          </cell>
          <cell r="S26">
            <v>1160</v>
          </cell>
        </row>
        <row r="27">
          <cell r="O27">
            <v>43953</v>
          </cell>
          <cell r="P27">
            <v>450</v>
          </cell>
          <cell r="S27">
            <v>890</v>
          </cell>
        </row>
        <row r="28">
          <cell r="O28">
            <v>43960</v>
          </cell>
          <cell r="P28">
            <v>430</v>
          </cell>
          <cell r="S28">
            <v>1010</v>
          </cell>
        </row>
        <row r="29">
          <cell r="O29">
            <v>43967</v>
          </cell>
          <cell r="P29">
            <v>510</v>
          </cell>
          <cell r="S29">
            <v>1150</v>
          </cell>
        </row>
        <row r="30">
          <cell r="O30">
            <v>43974</v>
          </cell>
          <cell r="P30">
            <v>510</v>
          </cell>
          <cell r="S30">
            <v>1000</v>
          </cell>
        </row>
        <row r="31">
          <cell r="O31">
            <v>43981</v>
          </cell>
          <cell r="P31">
            <v>610</v>
          </cell>
          <cell r="S31">
            <v>1250</v>
          </cell>
        </row>
        <row r="32">
          <cell r="O32">
            <v>43988</v>
          </cell>
          <cell r="P32">
            <v>600</v>
          </cell>
          <cell r="S32">
            <v>1180</v>
          </cell>
        </row>
        <row r="33">
          <cell r="O33">
            <v>43995</v>
          </cell>
          <cell r="P33">
            <v>580</v>
          </cell>
          <cell r="S33">
            <v>1120</v>
          </cell>
        </row>
        <row r="34">
          <cell r="O34">
            <v>44002</v>
          </cell>
          <cell r="P34">
            <v>700</v>
          </cell>
          <cell r="S34">
            <v>1350</v>
          </cell>
        </row>
        <row r="35">
          <cell r="O35">
            <v>44009</v>
          </cell>
          <cell r="P35">
            <v>820</v>
          </cell>
          <cell r="S35">
            <v>1460</v>
          </cell>
        </row>
        <row r="36">
          <cell r="O36">
            <v>44016</v>
          </cell>
          <cell r="P36">
            <v>730</v>
          </cell>
          <cell r="S36">
            <v>1240</v>
          </cell>
        </row>
        <row r="37">
          <cell r="O37">
            <v>44023</v>
          </cell>
          <cell r="P37">
            <v>620</v>
          </cell>
          <cell r="S37">
            <v>1300</v>
          </cell>
        </row>
        <row r="38">
          <cell r="O38">
            <v>44030</v>
          </cell>
          <cell r="P38">
            <v>560</v>
          </cell>
          <cell r="S38">
            <v>1290</v>
          </cell>
        </row>
        <row r="43">
          <cell r="P43" t="str">
            <v>Mis dod i rym</v>
          </cell>
        </row>
        <row r="45">
          <cell r="P45" t="str">
            <v>Preswyl: 2018-19</v>
          </cell>
          <cell r="Q45" t="str">
            <v>Preswyl: 2019-20 (r)</v>
          </cell>
          <cell r="R45" t="str">
            <v>Preswyl: 2020-21 (p) (r)</v>
          </cell>
          <cell r="S45" t="str">
            <v>Amhreswyl: 2018-19</v>
          </cell>
          <cell r="T45" t="str">
            <v>Amhreswyl: 2019-20 (r)</v>
          </cell>
          <cell r="U45" t="str">
            <v>Amhreswyl: 2020-21 (p) (r)</v>
          </cell>
        </row>
        <row r="46">
          <cell r="O46" t="str">
            <v>Ebr</v>
          </cell>
          <cell r="P46">
            <v>3890</v>
          </cell>
          <cell r="Q46">
            <v>4020</v>
          </cell>
          <cell r="R46">
            <v>1750</v>
          </cell>
          <cell r="S46">
            <v>490</v>
          </cell>
          <cell r="T46">
            <v>530</v>
          </cell>
          <cell r="U46">
            <v>360</v>
          </cell>
        </row>
        <row r="47">
          <cell r="O47" t="str">
            <v>Mai</v>
          </cell>
          <cell r="P47">
            <v>4350</v>
          </cell>
          <cell r="Q47">
            <v>4560</v>
          </cell>
          <cell r="R47">
            <v>1940</v>
          </cell>
          <cell r="S47">
            <v>460</v>
          </cell>
          <cell r="T47">
            <v>530</v>
          </cell>
          <cell r="U47">
            <v>260</v>
          </cell>
        </row>
        <row r="48">
          <cell r="O48" t="str">
            <v>Meh</v>
          </cell>
          <cell r="P48">
            <v>4980</v>
          </cell>
          <cell r="Q48">
            <v>4660</v>
          </cell>
          <cell r="R48">
            <v>2530</v>
          </cell>
          <cell r="S48">
            <v>480</v>
          </cell>
          <cell r="T48">
            <v>460</v>
          </cell>
          <cell r="U48">
            <v>330</v>
          </cell>
        </row>
        <row r="49">
          <cell r="O49" t="str">
            <v>Gor</v>
          </cell>
          <cell r="P49">
            <v>4860</v>
          </cell>
          <cell r="Q49">
            <v>5020</v>
          </cell>
          <cell r="S49">
            <v>490</v>
          </cell>
          <cell r="T49">
            <v>590</v>
          </cell>
        </row>
        <row r="50">
          <cell r="O50" t="str">
            <v>Aws</v>
          </cell>
          <cell r="P50">
            <v>5460</v>
          </cell>
          <cell r="Q50">
            <v>5260</v>
          </cell>
          <cell r="S50">
            <v>530</v>
          </cell>
          <cell r="T50">
            <v>480</v>
          </cell>
        </row>
        <row r="51">
          <cell r="O51" t="str">
            <v>Med</v>
          </cell>
          <cell r="P51">
            <v>4540</v>
          </cell>
          <cell r="Q51">
            <v>4640</v>
          </cell>
          <cell r="S51">
            <v>470</v>
          </cell>
          <cell r="T51">
            <v>500</v>
          </cell>
        </row>
        <row r="52">
          <cell r="O52" t="str">
            <v>Hyd</v>
          </cell>
          <cell r="P52">
            <v>5050</v>
          </cell>
          <cell r="Q52">
            <v>5060</v>
          </cell>
          <cell r="S52">
            <v>600</v>
          </cell>
          <cell r="T52">
            <v>530</v>
          </cell>
        </row>
        <row r="53">
          <cell r="O53" t="str">
            <v>Tac</v>
          </cell>
          <cell r="P53">
            <v>5790</v>
          </cell>
          <cell r="Q53">
            <v>5220</v>
          </cell>
          <cell r="S53">
            <v>550</v>
          </cell>
          <cell r="T53">
            <v>470</v>
          </cell>
        </row>
        <row r="54">
          <cell r="O54" t="str">
            <v>Rha</v>
          </cell>
          <cell r="P54">
            <v>4930</v>
          </cell>
          <cell r="Q54">
            <v>4890</v>
          </cell>
          <cell r="S54">
            <v>530</v>
          </cell>
          <cell r="T54">
            <v>520</v>
          </cell>
        </row>
        <row r="55">
          <cell r="O55" t="str">
            <v>Ion</v>
          </cell>
          <cell r="P55">
            <v>3590</v>
          </cell>
          <cell r="Q55">
            <v>3840</v>
          </cell>
          <cell r="S55">
            <v>440</v>
          </cell>
          <cell r="T55">
            <v>530</v>
          </cell>
        </row>
        <row r="56">
          <cell r="O56" t="str">
            <v>Chw</v>
          </cell>
          <cell r="P56">
            <v>3860</v>
          </cell>
          <cell r="Q56">
            <v>3930</v>
          </cell>
          <cell r="S56">
            <v>460</v>
          </cell>
          <cell r="T56">
            <v>430</v>
          </cell>
        </row>
        <row r="57">
          <cell r="O57" t="str">
            <v>Maw</v>
          </cell>
          <cell r="P57">
            <v>4410</v>
          </cell>
          <cell r="Q57">
            <v>4090</v>
          </cell>
          <cell r="S57">
            <v>670</v>
          </cell>
          <cell r="T57">
            <v>550</v>
          </cell>
        </row>
        <row r="63">
          <cell r="P63" t="str">
            <v>Mis dod i rym</v>
          </cell>
        </row>
        <row r="65">
          <cell r="P65" t="str">
            <v>Preswyl: 2018-19</v>
          </cell>
          <cell r="Q65" t="str">
            <v>Preswyl: 2019-20 (r)</v>
          </cell>
          <cell r="R65" t="str">
            <v>Preswyl: 2020-21 (p) (r)</v>
          </cell>
          <cell r="S65" t="str">
            <v>Amhreswyl: 2018-19</v>
          </cell>
          <cell r="T65" t="str">
            <v>Amhreswyl: 2019-20 (r)</v>
          </cell>
          <cell r="U65" t="str">
            <v>Amhreswyl: 2020-21 (p) (r)</v>
          </cell>
        </row>
        <row r="66">
          <cell r="O66" t="str">
            <v>Ebr</v>
          </cell>
          <cell r="P66">
            <v>8.9</v>
          </cell>
          <cell r="Q66">
            <v>10.4</v>
          </cell>
          <cell r="R66">
            <v>4.9000000000000004</v>
          </cell>
          <cell r="S66">
            <v>6</v>
          </cell>
          <cell r="T66">
            <v>2.9</v>
          </cell>
          <cell r="U66">
            <v>5.2</v>
          </cell>
        </row>
        <row r="67">
          <cell r="O67" t="str">
            <v>Mai</v>
          </cell>
          <cell r="P67">
            <v>10</v>
          </cell>
          <cell r="Q67">
            <v>12.1</v>
          </cell>
          <cell r="R67">
            <v>5.5</v>
          </cell>
          <cell r="S67">
            <v>3.6</v>
          </cell>
          <cell r="T67">
            <v>7.8</v>
          </cell>
          <cell r="U67">
            <v>1.3</v>
          </cell>
        </row>
        <row r="68">
          <cell r="O68" t="str">
            <v>Meh</v>
          </cell>
          <cell r="P68">
            <v>12.9</v>
          </cell>
          <cell r="Q68">
            <v>13.1</v>
          </cell>
          <cell r="R68">
            <v>7.7</v>
          </cell>
          <cell r="S68">
            <v>5.8</v>
          </cell>
          <cell r="T68">
            <v>3.5</v>
          </cell>
          <cell r="U68">
            <v>2.1</v>
          </cell>
        </row>
        <row r="69">
          <cell r="O69" t="str">
            <v>Gor</v>
          </cell>
          <cell r="P69">
            <v>13.2</v>
          </cell>
          <cell r="Q69">
            <v>14.3</v>
          </cell>
          <cell r="S69">
            <v>8</v>
          </cell>
          <cell r="T69">
            <v>5</v>
          </cell>
        </row>
        <row r="70">
          <cell r="O70" t="str">
            <v>Aws</v>
          </cell>
          <cell r="P70">
            <v>15.1</v>
          </cell>
          <cell r="Q70">
            <v>17</v>
          </cell>
          <cell r="S70">
            <v>3.8</v>
          </cell>
          <cell r="T70">
            <v>3.8</v>
          </cell>
        </row>
        <row r="71">
          <cell r="O71" t="str">
            <v>Med</v>
          </cell>
          <cell r="P71">
            <v>13.3</v>
          </cell>
          <cell r="Q71">
            <v>13.5</v>
          </cell>
          <cell r="S71">
            <v>5.9</v>
          </cell>
          <cell r="T71">
            <v>8.3000000000000007</v>
          </cell>
        </row>
        <row r="72">
          <cell r="O72" t="str">
            <v>Hyd</v>
          </cell>
          <cell r="P72">
            <v>14.4</v>
          </cell>
          <cell r="Q72">
            <v>15.6</v>
          </cell>
          <cell r="S72">
            <v>6.6</v>
          </cell>
          <cell r="T72">
            <v>4.4000000000000004</v>
          </cell>
        </row>
        <row r="73">
          <cell r="O73" t="str">
            <v>Tac</v>
          </cell>
          <cell r="P73">
            <v>16.600000000000001</v>
          </cell>
          <cell r="Q73">
            <v>16.600000000000001</v>
          </cell>
          <cell r="S73">
            <v>5.6</v>
          </cell>
          <cell r="T73">
            <v>6.4</v>
          </cell>
        </row>
        <row r="74">
          <cell r="O74" t="str">
            <v>Rha</v>
          </cell>
          <cell r="P74">
            <v>13.3</v>
          </cell>
          <cell r="Q74">
            <v>14.8</v>
          </cell>
          <cell r="S74">
            <v>7.5</v>
          </cell>
          <cell r="T74">
            <v>9.4</v>
          </cell>
        </row>
        <row r="75">
          <cell r="O75" t="str">
            <v>Ion</v>
          </cell>
          <cell r="P75">
            <v>10.199999999999999</v>
          </cell>
          <cell r="Q75">
            <v>12.6</v>
          </cell>
          <cell r="S75">
            <v>6.9</v>
          </cell>
          <cell r="T75">
            <v>7.6</v>
          </cell>
        </row>
        <row r="76">
          <cell r="O76" t="str">
            <v>Chw</v>
          </cell>
          <cell r="P76">
            <v>9.8000000000000007</v>
          </cell>
          <cell r="Q76">
            <v>12.6</v>
          </cell>
          <cell r="S76">
            <v>5.4</v>
          </cell>
          <cell r="T76">
            <v>4</v>
          </cell>
        </row>
        <row r="77">
          <cell r="O77" t="str">
            <v>Maw</v>
          </cell>
          <cell r="P77">
            <v>11.4</v>
          </cell>
          <cell r="Q77">
            <v>13</v>
          </cell>
          <cell r="S77">
            <v>8.1</v>
          </cell>
          <cell r="T77">
            <v>5.4</v>
          </cell>
        </row>
        <row r="84">
          <cell r="P84" t="str">
            <v>Math o drafodiad</v>
          </cell>
        </row>
        <row r="86">
          <cell r="P86" t="str">
            <v>Preswyl</v>
          </cell>
          <cell r="Q86" t="str">
            <v>Amhreswyl</v>
          </cell>
        </row>
        <row r="87">
          <cell r="O87" t="str">
            <v>Trawsgludo / trosglwyddo perchnogaeth ¹</v>
          </cell>
          <cell r="P87">
            <v>0.94699999999999995</v>
          </cell>
          <cell r="Q87">
            <v>0.65500000000000003</v>
          </cell>
        </row>
        <row r="88">
          <cell r="O88" t="str">
            <v>Rhoi les newydd</v>
          </cell>
          <cell r="P88">
            <v>1.2999999999999999E-2</v>
          </cell>
          <cell r="Q88">
            <v>0.312</v>
          </cell>
        </row>
        <row r="89">
          <cell r="O89" t="str">
            <v>Aseinio les</v>
          </cell>
          <cell r="P89">
            <v>4.1000000000000002E-2</v>
          </cell>
          <cell r="Q89">
            <v>3.3000000000000002E-2</v>
          </cell>
        </row>
        <row r="97">
          <cell r="P97" t="str">
            <v>Chwarter dod i rym</v>
          </cell>
        </row>
        <row r="99">
          <cell r="P99" t="str">
            <v>Hyd at a gan gynnwys £180,000</v>
          </cell>
          <cell r="Q99" t="str">
            <v>£180,001 - £250,000</v>
          </cell>
          <cell r="R99" t="str">
            <v>£250,001 - 400,000</v>
          </cell>
          <cell r="S99" t="str">
            <v>Dros £400,000</v>
          </cell>
        </row>
        <row r="100">
          <cell r="O100" t="str">
            <v xml:space="preserve">Ebr - Meh 18 </v>
          </cell>
          <cell r="P100">
            <v>8740</v>
          </cell>
          <cell r="Q100">
            <v>2370</v>
          </cell>
          <cell r="R100">
            <v>1670</v>
          </cell>
          <cell r="S100">
            <v>450</v>
          </cell>
        </row>
        <row r="101">
          <cell r="O101" t="str">
            <v xml:space="preserve">Gor - Med 18 </v>
          </cell>
          <cell r="P101">
            <v>9210</v>
          </cell>
          <cell r="Q101">
            <v>2800</v>
          </cell>
          <cell r="R101">
            <v>2170</v>
          </cell>
          <cell r="S101">
            <v>680</v>
          </cell>
        </row>
        <row r="102">
          <cell r="O102" t="str">
            <v xml:space="preserve">Hyd - Rha 18 </v>
          </cell>
          <cell r="P102">
            <v>9850</v>
          </cell>
          <cell r="Q102">
            <v>2960</v>
          </cell>
          <cell r="R102">
            <v>2280</v>
          </cell>
          <cell r="S102">
            <v>680</v>
          </cell>
        </row>
        <row r="103">
          <cell r="O103" t="str">
            <v xml:space="preserve">Ion - Maw 19 </v>
          </cell>
          <cell r="P103">
            <v>7780</v>
          </cell>
          <cell r="Q103">
            <v>2050</v>
          </cell>
          <cell r="R103">
            <v>1570</v>
          </cell>
          <cell r="S103">
            <v>460</v>
          </cell>
        </row>
        <row r="104">
          <cell r="O104" t="str">
            <v xml:space="preserve">Ebr - Meh 19 </v>
          </cell>
          <cell r="P104">
            <v>8350</v>
          </cell>
          <cell r="Q104">
            <v>2440</v>
          </cell>
          <cell r="R104">
            <v>1950</v>
          </cell>
          <cell r="S104">
            <v>500</v>
          </cell>
        </row>
        <row r="105">
          <cell r="O105" t="str">
            <v xml:space="preserve">Gor - Med 19 </v>
          </cell>
          <cell r="P105">
            <v>9160</v>
          </cell>
          <cell r="Q105">
            <v>2900</v>
          </cell>
          <cell r="R105">
            <v>2190</v>
          </cell>
          <cell r="S105">
            <v>680</v>
          </cell>
        </row>
        <row r="106">
          <cell r="O106" t="str">
            <v xml:space="preserve">Hyd - Rha 19 </v>
          </cell>
          <cell r="P106">
            <v>9070</v>
          </cell>
          <cell r="Q106">
            <v>2980</v>
          </cell>
          <cell r="R106">
            <v>2430</v>
          </cell>
          <cell r="S106">
            <v>700</v>
          </cell>
        </row>
        <row r="107">
          <cell r="O107" t="str">
            <v xml:space="preserve">Ion - Maw 20 (r) </v>
          </cell>
          <cell r="P107">
            <v>7400</v>
          </cell>
          <cell r="Q107">
            <v>2170</v>
          </cell>
          <cell r="R107">
            <v>1720</v>
          </cell>
          <cell r="S107">
            <v>580</v>
          </cell>
        </row>
        <row r="108">
          <cell r="O108" t="str">
            <v>Ebr - Meh 20 (p)</v>
          </cell>
          <cell r="P108">
            <v>3990</v>
          </cell>
          <cell r="Q108">
            <v>1190</v>
          </cell>
          <cell r="R108">
            <v>780</v>
          </cell>
          <cell r="S108">
            <v>250</v>
          </cell>
        </row>
        <row r="114">
          <cell r="P114" t="str">
            <v>Chwarter dod i rym</v>
          </cell>
        </row>
        <row r="116">
          <cell r="P116" t="str">
            <v>Hyd at a gan gynnwys £180,000</v>
          </cell>
          <cell r="Q116" t="str">
            <v>£180,001 - £250,000</v>
          </cell>
          <cell r="R116" t="str">
            <v>£250,001 - 400,000</v>
          </cell>
          <cell r="S116" t="str">
            <v>Dros £400,000</v>
          </cell>
        </row>
        <row r="117">
          <cell r="O117" t="str">
            <v xml:space="preserve">Ebr - Meh 18 (r) </v>
          </cell>
          <cell r="P117">
            <v>7.1</v>
          </cell>
          <cell r="Q117">
            <v>4.9000000000000004</v>
          </cell>
          <cell r="R117">
            <v>10.9</v>
          </cell>
          <cell r="S117">
            <v>8.9</v>
          </cell>
        </row>
        <row r="118">
          <cell r="O118" t="str">
            <v xml:space="preserve">Gor - Med 18 (r) </v>
          </cell>
          <cell r="P118">
            <v>7</v>
          </cell>
          <cell r="Q118">
            <v>5.9</v>
          </cell>
          <cell r="R118">
            <v>14.5</v>
          </cell>
          <cell r="S118">
            <v>14.2</v>
          </cell>
        </row>
        <row r="119">
          <cell r="O119" t="str">
            <v xml:space="preserve">Hyd - Rha 18 (r) </v>
          </cell>
          <cell r="P119">
            <v>7.4</v>
          </cell>
          <cell r="Q119">
            <v>6.1</v>
          </cell>
          <cell r="R119">
            <v>15.4</v>
          </cell>
          <cell r="S119">
            <v>15.3</v>
          </cell>
        </row>
        <row r="120">
          <cell r="O120" t="str">
            <v xml:space="preserve">Ion - Maw 19 (r) </v>
          </cell>
          <cell r="P120">
            <v>6.4</v>
          </cell>
          <cell r="Q120">
            <v>4.5999999999999996</v>
          </cell>
          <cell r="R120">
            <v>10.8</v>
          </cell>
          <cell r="S120">
            <v>9.8000000000000007</v>
          </cell>
        </row>
        <row r="121">
          <cell r="O121" t="str">
            <v xml:space="preserve">Ebr - Meh 19 (r) </v>
          </cell>
          <cell r="P121">
            <v>6.8</v>
          </cell>
          <cell r="Q121">
            <v>5.3</v>
          </cell>
          <cell r="R121">
            <v>12.9</v>
          </cell>
          <cell r="S121">
            <v>10.5</v>
          </cell>
        </row>
        <row r="122">
          <cell r="O122" t="str">
            <v xml:space="preserve">Gor - Med 19 (r) </v>
          </cell>
          <cell r="P122">
            <v>7.5</v>
          </cell>
          <cell r="Q122">
            <v>6.5</v>
          </cell>
          <cell r="R122">
            <v>15</v>
          </cell>
          <cell r="S122">
            <v>15.7</v>
          </cell>
        </row>
        <row r="123">
          <cell r="O123" t="str">
            <v xml:space="preserve">Hyd - Rha 19 (r) </v>
          </cell>
          <cell r="P123">
            <v>7.5</v>
          </cell>
          <cell r="Q123">
            <v>6.8</v>
          </cell>
          <cell r="R123">
            <v>16.7</v>
          </cell>
          <cell r="S123">
            <v>16.100000000000001</v>
          </cell>
        </row>
        <row r="124">
          <cell r="O124" t="str">
            <v xml:space="preserve">Ion - Maw 20 (r) </v>
          </cell>
          <cell r="P124">
            <v>6.7</v>
          </cell>
          <cell r="Q124">
            <v>5.3</v>
          </cell>
          <cell r="R124">
            <v>12.1</v>
          </cell>
          <cell r="S124">
            <v>14</v>
          </cell>
        </row>
        <row r="125">
          <cell r="O125" t="str">
            <v>Ebr - Meh 20 (p)</v>
          </cell>
          <cell r="P125">
            <v>3.2</v>
          </cell>
          <cell r="Q125">
            <v>2.7</v>
          </cell>
          <cell r="R125">
            <v>5.4</v>
          </cell>
          <cell r="S125">
            <v>6.7</v>
          </cell>
        </row>
        <row r="132">
          <cell r="P132" t="str">
            <v xml:space="preserve">Band treth breswyl </v>
          </cell>
        </row>
        <row r="134">
          <cell r="P134" t="str">
            <v xml:space="preserve">Nifer y trafodiadau (p) </v>
          </cell>
          <cell r="Q134" t="str">
            <v xml:space="preserve">Treth yn ddyledus (p) </v>
          </cell>
        </row>
        <row r="135">
          <cell r="O135" t="str">
            <v>Hyd at a gan gynnwys £180,000</v>
          </cell>
          <cell r="P135">
            <v>0.64200000000000002</v>
          </cell>
          <cell r="Q135">
            <v>0.17699999999999999</v>
          </cell>
        </row>
        <row r="136">
          <cell r="O136" t="str">
            <v>£180,001 - £250,000</v>
          </cell>
          <cell r="P136">
            <v>0.192</v>
          </cell>
          <cell r="Q136">
            <v>0.151</v>
          </cell>
        </row>
        <row r="137">
          <cell r="O137" t="str">
            <v>£250,001 - 400,000</v>
          </cell>
          <cell r="P137">
            <v>0.126</v>
          </cell>
          <cell r="Q137">
            <v>0.30099999999999999</v>
          </cell>
        </row>
        <row r="138">
          <cell r="O138" t="str">
            <v>£400,001 -£750,000</v>
          </cell>
          <cell r="P138">
            <v>3.5000000000000003E-2</v>
          </cell>
          <cell r="Q138">
            <v>0.247</v>
          </cell>
        </row>
        <row r="139">
          <cell r="O139" t="str">
            <v>£750,001 - £1.5m</v>
          </cell>
          <cell r="P139">
            <v>4.0000000000000001E-3</v>
          </cell>
          <cell r="Q139">
            <v>9.6000000000000002E-2</v>
          </cell>
        </row>
        <row r="140">
          <cell r="O140" t="str">
            <v>Dros 
£1.5m</v>
          </cell>
          <cell r="P140">
            <v>5.0000000000000001E-4</v>
          </cell>
          <cell r="Q140">
            <v>2.8000000000000001E-2</v>
          </cell>
        </row>
        <row r="148">
          <cell r="P148" t="str">
            <v>Gwerth nad yw’n werth rhent: Hyd at a gan gynnwys £250,000</v>
          </cell>
          <cell r="Q148" t="str">
            <v>Gwerth nad yw’n werth rhent: £250,001 - £1m</v>
          </cell>
          <cell r="R148" t="str">
            <v>Gwerth nad yw’n werth rhent: £1m+</v>
          </cell>
          <cell r="S148" t="str">
            <v>Gwerth rhent</v>
          </cell>
        </row>
        <row r="149">
          <cell r="O149" t="str">
            <v xml:space="preserve">Ebr - Meh 18 </v>
          </cell>
          <cell r="P149">
            <v>760</v>
          </cell>
          <cell r="Q149">
            <v>240</v>
          </cell>
          <cell r="R149">
            <v>80</v>
          </cell>
          <cell r="S149">
            <v>390</v>
          </cell>
        </row>
        <row r="150">
          <cell r="O150" t="str">
            <v xml:space="preserve">Gor - Med 18 </v>
          </cell>
          <cell r="P150">
            <v>770</v>
          </cell>
          <cell r="Q150">
            <v>280</v>
          </cell>
          <cell r="R150">
            <v>80</v>
          </cell>
          <cell r="S150">
            <v>410</v>
          </cell>
        </row>
        <row r="151">
          <cell r="O151" t="str">
            <v xml:space="preserve">Hyd - Rha 18 </v>
          </cell>
          <cell r="P151">
            <v>860</v>
          </cell>
          <cell r="Q151">
            <v>340</v>
          </cell>
          <cell r="R151">
            <v>100</v>
          </cell>
          <cell r="S151">
            <v>450</v>
          </cell>
        </row>
        <row r="152">
          <cell r="O152" t="str">
            <v xml:space="preserve">Ion - Maw 19 </v>
          </cell>
          <cell r="P152">
            <v>760</v>
          </cell>
          <cell r="Q152">
            <v>290</v>
          </cell>
          <cell r="R152">
            <v>110</v>
          </cell>
          <cell r="S152">
            <v>430</v>
          </cell>
        </row>
        <row r="153">
          <cell r="O153" t="str">
            <v xml:space="preserve">Ebr - Meh 19 </v>
          </cell>
          <cell r="P153">
            <v>850</v>
          </cell>
          <cell r="Q153">
            <v>260</v>
          </cell>
          <cell r="R153">
            <v>60</v>
          </cell>
          <cell r="S153">
            <v>390</v>
          </cell>
        </row>
        <row r="154">
          <cell r="O154" t="str">
            <v xml:space="preserve">Gor - Med 19 </v>
          </cell>
          <cell r="P154">
            <v>720</v>
          </cell>
          <cell r="Q154">
            <v>300</v>
          </cell>
          <cell r="R154">
            <v>100</v>
          </cell>
          <cell r="S154">
            <v>490</v>
          </cell>
        </row>
        <row r="155">
          <cell r="O155" t="str">
            <v xml:space="preserve">Hyd - Rha 19 </v>
          </cell>
          <cell r="P155">
            <v>780</v>
          </cell>
          <cell r="Q155">
            <v>290</v>
          </cell>
          <cell r="R155">
            <v>100</v>
          </cell>
          <cell r="S155">
            <v>380</v>
          </cell>
        </row>
        <row r="156">
          <cell r="O156" t="str">
            <v xml:space="preserve">Ion - Maw 20 (r) </v>
          </cell>
          <cell r="P156">
            <v>770</v>
          </cell>
          <cell r="Q156">
            <v>290</v>
          </cell>
          <cell r="R156">
            <v>60</v>
          </cell>
          <cell r="S156">
            <v>470</v>
          </cell>
        </row>
        <row r="157">
          <cell r="O157" t="str">
            <v>Ebr - Meh 20 (p)</v>
          </cell>
          <cell r="P157">
            <v>580</v>
          </cell>
          <cell r="Q157">
            <v>130</v>
          </cell>
          <cell r="R157">
            <v>40</v>
          </cell>
          <cell r="S157">
            <v>210</v>
          </cell>
        </row>
        <row r="166">
          <cell r="P166" t="str">
            <v>Gwerth nad yw’n werth rhent: Hyd at a gan gynnwys £250,000</v>
          </cell>
          <cell r="Q166" t="str">
            <v>Gwerth nad yw’n werth rhent: £250,001 - £1m</v>
          </cell>
          <cell r="R166" t="str">
            <v>Gwerth nad yw’n werth rhent: £1m+</v>
          </cell>
          <cell r="S166" t="str">
            <v>Gwerth rhent</v>
          </cell>
        </row>
        <row r="167">
          <cell r="O167" t="str">
            <v xml:space="preserve">Ebr - Meh 18 </v>
          </cell>
          <cell r="P167">
            <v>0.1</v>
          </cell>
          <cell r="Q167">
            <v>2.7</v>
          </cell>
          <cell r="R167">
            <v>10</v>
          </cell>
          <cell r="S167">
            <v>2.6</v>
          </cell>
        </row>
        <row r="168">
          <cell r="O168" t="str">
            <v xml:space="preserve">Gor - Med 18 </v>
          </cell>
          <cell r="P168">
            <v>0.1</v>
          </cell>
          <cell r="Q168">
            <v>3.1</v>
          </cell>
          <cell r="R168">
            <v>11.5</v>
          </cell>
          <cell r="S168">
            <v>3</v>
          </cell>
        </row>
        <row r="169">
          <cell r="O169" t="str">
            <v xml:space="preserve">Hyd - Rha 18 </v>
          </cell>
          <cell r="P169">
            <v>0.1</v>
          </cell>
          <cell r="Q169">
            <v>3.7</v>
          </cell>
          <cell r="R169">
            <v>13.7</v>
          </cell>
          <cell r="S169">
            <v>2.1</v>
          </cell>
        </row>
        <row r="170">
          <cell r="O170" t="str">
            <v xml:space="preserve">Ion - Maw 19 </v>
          </cell>
          <cell r="P170">
            <v>0.1</v>
          </cell>
          <cell r="Q170">
            <v>3</v>
          </cell>
          <cell r="R170">
            <v>14.4</v>
          </cell>
          <cell r="S170">
            <v>2.8</v>
          </cell>
        </row>
        <row r="171">
          <cell r="O171" t="str">
            <v xml:space="preserve">Ebr - Meh 19 </v>
          </cell>
          <cell r="P171">
            <v>0.1</v>
          </cell>
          <cell r="Q171">
            <v>2.8</v>
          </cell>
          <cell r="R171">
            <v>6.7</v>
          </cell>
          <cell r="S171">
            <v>4.5999999999999996</v>
          </cell>
        </row>
        <row r="172">
          <cell r="O172" t="str">
            <v xml:space="preserve">Gor - Med 19 </v>
          </cell>
          <cell r="P172">
            <v>0.1</v>
          </cell>
          <cell r="Q172">
            <v>3.3</v>
          </cell>
          <cell r="R172">
            <v>11.6</v>
          </cell>
          <cell r="S172">
            <v>2.1</v>
          </cell>
        </row>
        <row r="173">
          <cell r="O173" t="str">
            <v xml:space="preserve">Hyd - Rha 19 </v>
          </cell>
          <cell r="P173">
            <v>0.1</v>
          </cell>
          <cell r="Q173">
            <v>3.5</v>
          </cell>
          <cell r="R173">
            <v>13.7</v>
          </cell>
          <cell r="S173">
            <v>2.9</v>
          </cell>
        </row>
        <row r="174">
          <cell r="O174" t="str">
            <v xml:space="preserve">Ion - Maw 20 (r) </v>
          </cell>
          <cell r="P174">
            <v>0.2</v>
          </cell>
          <cell r="Q174">
            <v>2.9</v>
          </cell>
          <cell r="R174">
            <v>11.1</v>
          </cell>
          <cell r="S174">
            <v>2.8</v>
          </cell>
        </row>
        <row r="175">
          <cell r="O175" t="str">
            <v xml:space="preserve">Ebr - Meh 20 (p) </v>
          </cell>
          <cell r="P175">
            <v>0.1</v>
          </cell>
          <cell r="Q175">
            <v>1.4</v>
          </cell>
          <cell r="R175">
            <v>6.5</v>
          </cell>
          <cell r="S175">
            <v>0.7</v>
          </cell>
        </row>
        <row r="182">
          <cell r="P182" t="str">
            <v>Gwerth</v>
          </cell>
        </row>
        <row r="184">
          <cell r="Q184" t="str">
            <v>Nifer y trafodiadau</v>
          </cell>
        </row>
        <row r="185">
          <cell r="O185" t="str">
            <v>Gwerth nad yw’n werth rhent</v>
          </cell>
          <cell r="P185" t="str">
            <v>Hyd at a gan gynnwys £150,000</v>
          </cell>
          <cell r="Q185">
            <v>0.503</v>
          </cell>
        </row>
        <row r="186">
          <cell r="P186" t="str">
            <v>£150,001 - £250,000</v>
          </cell>
          <cell r="Q186">
            <v>0.109</v>
          </cell>
        </row>
        <row r="187">
          <cell r="P187" t="str">
            <v>£250,001 - £1m</v>
          </cell>
          <cell r="Q187">
            <v>0.14099999999999999</v>
          </cell>
        </row>
        <row r="188">
          <cell r="P188" t="str">
            <v>Dros £1m</v>
          </cell>
          <cell r="Q188">
            <v>3.7999999999999999E-2</v>
          </cell>
        </row>
        <row r="190">
          <cell r="O190" t="str">
            <v>Gwerth rhent</v>
          </cell>
          <cell r="P190" t="str">
            <v>Dim premiwm wedi ei dalu ¹</v>
          </cell>
          <cell r="Q190">
            <v>0.20899999999999999</v>
          </cell>
        </row>
        <row r="191">
          <cell r="P191" t="str">
            <v>Premiwm wedi ei dalu ¹ ²</v>
          </cell>
          <cell r="Q191">
            <v>1.4E-2</v>
          </cell>
        </row>
        <row r="202">
          <cell r="Q202" t="str">
            <v>Treth yn ddyledus</v>
          </cell>
        </row>
        <row r="203">
          <cell r="Q203">
            <v>4.0000000000000001E-3</v>
          </cell>
        </row>
        <row r="204">
          <cell r="Q204">
            <v>7.0000000000000001E-3</v>
          </cell>
        </row>
        <row r="205">
          <cell r="Q205">
            <v>0.159</v>
          </cell>
        </row>
        <row r="206">
          <cell r="Q206">
            <v>0.755</v>
          </cell>
        </row>
        <row r="208">
          <cell r="Q208">
            <v>7.2999999999999995E-2</v>
          </cell>
        </row>
        <row r="209">
          <cell r="Q209">
            <v>2E-3</v>
          </cell>
        </row>
        <row r="218">
          <cell r="P218" t="str">
            <v>Chwarter dod i rym</v>
          </cell>
        </row>
        <row r="220">
          <cell r="P220" t="str">
            <v>Preswyl</v>
          </cell>
          <cell r="Q220" t="str">
            <v>Amhreswyl</v>
          </cell>
        </row>
        <row r="221">
          <cell r="O221" t="str">
            <v xml:space="preserve">Ebr - Meh 18 (r) </v>
          </cell>
          <cell r="P221">
            <v>220</v>
          </cell>
          <cell r="Q221">
            <v>80</v>
          </cell>
        </row>
        <row r="222">
          <cell r="O222" t="str">
            <v xml:space="preserve">Gor - Med 18 (r) </v>
          </cell>
          <cell r="P222">
            <v>220</v>
          </cell>
          <cell r="Q222">
            <v>80</v>
          </cell>
        </row>
        <row r="223">
          <cell r="O223" t="str">
            <v xml:space="preserve">Hyd - Rha 18 (r) </v>
          </cell>
          <cell r="P223">
            <v>270</v>
          </cell>
          <cell r="Q223">
            <v>120</v>
          </cell>
        </row>
        <row r="224">
          <cell r="O224" t="str">
            <v xml:space="preserve">Ion - Maw 19 (r) </v>
          </cell>
          <cell r="P224">
            <v>250</v>
          </cell>
          <cell r="Q224">
            <v>140</v>
          </cell>
        </row>
        <row r="225">
          <cell r="O225" t="str">
            <v xml:space="preserve">Ebr - Meh 19 (r) </v>
          </cell>
          <cell r="P225">
            <v>270</v>
          </cell>
          <cell r="Q225">
            <v>70</v>
          </cell>
        </row>
        <row r="226">
          <cell r="O226" t="str">
            <v xml:space="preserve">Gor - Med 19 (r) </v>
          </cell>
          <cell r="P226">
            <v>290</v>
          </cell>
          <cell r="Q226">
            <v>100</v>
          </cell>
        </row>
        <row r="227">
          <cell r="O227" t="str">
            <v xml:space="preserve">Hyd - Rha 19 (r) </v>
          </cell>
          <cell r="P227">
            <v>330</v>
          </cell>
          <cell r="Q227">
            <v>90</v>
          </cell>
        </row>
        <row r="228">
          <cell r="O228" t="str">
            <v xml:space="preserve">Ion - Maw 20 (r) </v>
          </cell>
          <cell r="P228">
            <v>260</v>
          </cell>
          <cell r="Q228">
            <v>110</v>
          </cell>
        </row>
        <row r="229">
          <cell r="O229" t="str">
            <v>Ebr - Meh 20 (p)</v>
          </cell>
          <cell r="P229">
            <v>110</v>
          </cell>
          <cell r="Q229">
            <v>40</v>
          </cell>
        </row>
        <row r="235">
          <cell r="P235" t="str">
            <v>Chwarter dod i rym</v>
          </cell>
        </row>
        <row r="237">
          <cell r="P237" t="str">
            <v>Preswyl</v>
          </cell>
          <cell r="Q237" t="str">
            <v>Amhreswyl</v>
          </cell>
        </row>
        <row r="238">
          <cell r="O238" t="str">
            <v xml:space="preserve">Ebr - Meh 18 (r) </v>
          </cell>
          <cell r="P238">
            <v>3.7</v>
          </cell>
          <cell r="Q238">
            <v>8.8000000000000007</v>
          </cell>
        </row>
        <row r="239">
          <cell r="O239" t="str">
            <v xml:space="preserve">Gor - Med 18 (r) </v>
          </cell>
          <cell r="P239">
            <v>2.4</v>
          </cell>
          <cell r="Q239">
            <v>18.7</v>
          </cell>
        </row>
        <row r="240">
          <cell r="O240" t="str">
            <v xml:space="preserve">Hyd - Rha 18 (r) </v>
          </cell>
          <cell r="P240">
            <v>3.1</v>
          </cell>
          <cell r="Q240">
            <v>11.2</v>
          </cell>
        </row>
        <row r="241">
          <cell r="O241" t="str">
            <v xml:space="preserve">Ion - Maw 19 (r) </v>
          </cell>
          <cell r="P241">
            <v>4.3</v>
          </cell>
          <cell r="Q241">
            <v>17.7</v>
          </cell>
        </row>
        <row r="242">
          <cell r="O242" t="str">
            <v xml:space="preserve">Ebr - Meh 19 (r) </v>
          </cell>
          <cell r="P242">
            <v>8.6999999999999993</v>
          </cell>
          <cell r="Q242">
            <v>3.5</v>
          </cell>
        </row>
        <row r="243">
          <cell r="O243" t="str">
            <v xml:space="preserve">Gor - Med 19 (r) </v>
          </cell>
          <cell r="P243">
            <v>2.4</v>
          </cell>
          <cell r="Q243">
            <v>15.5</v>
          </cell>
        </row>
        <row r="244">
          <cell r="O244" t="str">
            <v xml:space="preserve">Hyd - Rha 19 (r) </v>
          </cell>
          <cell r="P244">
            <v>3.3</v>
          </cell>
          <cell r="Q244">
            <v>10.7</v>
          </cell>
        </row>
        <row r="245">
          <cell r="O245" t="str">
            <v xml:space="preserve">Ion - Maw 20 (r) </v>
          </cell>
          <cell r="P245">
            <v>3.3</v>
          </cell>
          <cell r="Q245">
            <v>3.2</v>
          </cell>
        </row>
        <row r="246">
          <cell r="O246" t="str">
            <v>Ebr - Meh 20 (p)</v>
          </cell>
          <cell r="P246">
            <v>1.1000000000000001</v>
          </cell>
          <cell r="Q246">
            <v>1.3</v>
          </cell>
        </row>
        <row r="253">
          <cell r="P253" t="str">
            <v>Chwarter dod i rym</v>
          </cell>
        </row>
        <row r="256">
          <cell r="P256" t="str">
            <v>Nifer yr ad-daliadau</v>
          </cell>
          <cell r="Q256" t="str">
            <v>Ad-daliadau (£ miliwn)</v>
          </cell>
        </row>
        <row r="257">
          <cell r="O257" t="str">
            <v xml:space="preserve">Ebr - Meh 18 (r) </v>
          </cell>
          <cell r="P257">
            <v>410</v>
          </cell>
          <cell r="Q257">
            <v>2.9</v>
          </cell>
        </row>
        <row r="258">
          <cell r="O258" t="str">
            <v xml:space="preserve">Gor - Med 18 (r) </v>
          </cell>
          <cell r="P258">
            <v>480</v>
          </cell>
          <cell r="Q258">
            <v>3.7</v>
          </cell>
        </row>
        <row r="259">
          <cell r="O259" t="str">
            <v xml:space="preserve">Hyd - Rha 18 (r) </v>
          </cell>
          <cell r="P259">
            <v>400</v>
          </cell>
          <cell r="Q259">
            <v>3.2</v>
          </cell>
        </row>
        <row r="260">
          <cell r="O260" t="str">
            <v xml:space="preserve">Ion - Maw 19 (r) </v>
          </cell>
          <cell r="P260">
            <v>270</v>
          </cell>
          <cell r="Q260">
            <v>1.9</v>
          </cell>
        </row>
        <row r="261">
          <cell r="O261" t="str">
            <v xml:space="preserve">Ebr - Meh 19 (r) </v>
          </cell>
          <cell r="P261">
            <v>310</v>
          </cell>
          <cell r="Q261">
            <v>2.4</v>
          </cell>
        </row>
        <row r="262">
          <cell r="O262" t="str">
            <v xml:space="preserve">Gor - Med 19 (r) </v>
          </cell>
          <cell r="P262">
            <v>260</v>
          </cell>
          <cell r="Q262">
            <v>2.1</v>
          </cell>
        </row>
        <row r="263">
          <cell r="O263" t="str">
            <v xml:space="preserve">Hyd - Rha 19 (r) </v>
          </cell>
          <cell r="P263">
            <v>190</v>
          </cell>
          <cell r="Q263">
            <v>1.6</v>
          </cell>
        </row>
        <row r="264">
          <cell r="O264" t="str">
            <v xml:space="preserve">Ion - Maw 20 (r) </v>
          </cell>
          <cell r="P264">
            <v>90</v>
          </cell>
          <cell r="Q264">
            <v>0.7</v>
          </cell>
        </row>
        <row r="265">
          <cell r="O265" t="str">
            <v>Ebr - Meh 20 (p)</v>
          </cell>
          <cell r="P265">
            <v>10</v>
          </cell>
          <cell r="Q265">
            <v>0.1</v>
          </cell>
        </row>
        <row r="271">
          <cell r="P271" t="str">
            <v>Mis</v>
          </cell>
        </row>
        <row r="274">
          <cell r="P274" t="str">
            <v>2018-19</v>
          </cell>
          <cell r="Q274" t="str">
            <v>2019-20</v>
          </cell>
          <cell r="R274" t="str">
            <v>2020-21</v>
          </cell>
        </row>
        <row r="275">
          <cell r="O275" t="str">
            <v>Ebr</v>
          </cell>
          <cell r="P275">
            <v>6.1</v>
          </cell>
          <cell r="Q275">
            <v>16.899999999999999</v>
          </cell>
          <cell r="R275">
            <v>9.3000000000000007</v>
          </cell>
        </row>
        <row r="276">
          <cell r="O276" t="str">
            <v>Mai</v>
          </cell>
          <cell r="P276">
            <v>17</v>
          </cell>
          <cell r="Q276">
            <v>16</v>
          </cell>
          <cell r="R276">
            <v>9.1</v>
          </cell>
        </row>
        <row r="277">
          <cell r="O277" t="str">
            <v>Meh</v>
          </cell>
          <cell r="P277">
            <v>15.5</v>
          </cell>
          <cell r="Q277">
            <v>14.9</v>
          </cell>
          <cell r="R277">
            <v>8.3000000000000007</v>
          </cell>
        </row>
        <row r="278">
          <cell r="O278" t="str">
            <v>Gor</v>
          </cell>
          <cell r="P278">
            <v>20.5</v>
          </cell>
          <cell r="Q278">
            <v>20.100000000000001</v>
          </cell>
          <cell r="R278" t="str">
            <v/>
          </cell>
        </row>
        <row r="279">
          <cell r="O279" t="str">
            <v>Aws</v>
          </cell>
          <cell r="P279">
            <v>23.6</v>
          </cell>
          <cell r="Q279">
            <v>21.5</v>
          </cell>
          <cell r="R279" t="str">
            <v/>
          </cell>
        </row>
        <row r="280">
          <cell r="O280" t="str">
            <v>Med</v>
          </cell>
          <cell r="P280">
            <v>18.600000000000001</v>
          </cell>
          <cell r="Q280">
            <v>18.8</v>
          </cell>
          <cell r="R280" t="str">
            <v/>
          </cell>
        </row>
        <row r="281">
          <cell r="O281" t="str">
            <v>Hyd</v>
          </cell>
          <cell r="P281">
            <v>21.7</v>
          </cell>
          <cell r="Q281">
            <v>23.6</v>
          </cell>
          <cell r="R281" t="str">
            <v/>
          </cell>
        </row>
        <row r="282">
          <cell r="O282" t="str">
            <v>Tac</v>
          </cell>
          <cell r="P282">
            <v>22</v>
          </cell>
          <cell r="Q282">
            <v>18</v>
          </cell>
          <cell r="R282" t="str">
            <v/>
          </cell>
        </row>
        <row r="283">
          <cell r="O283" t="str">
            <v>Rha</v>
          </cell>
          <cell r="P283">
            <v>22</v>
          </cell>
          <cell r="Q283">
            <v>30.5</v>
          </cell>
          <cell r="R283" t="str">
            <v/>
          </cell>
        </row>
        <row r="284">
          <cell r="O284" t="str">
            <v>Ion</v>
          </cell>
          <cell r="P284">
            <v>20.6</v>
          </cell>
          <cell r="Q284">
            <v>15</v>
          </cell>
          <cell r="R284" t="str">
            <v/>
          </cell>
        </row>
        <row r="285">
          <cell r="O285" t="str">
            <v>Chw</v>
          </cell>
          <cell r="P285">
            <v>14.4</v>
          </cell>
          <cell r="Q285">
            <v>19.399999999999999</v>
          </cell>
          <cell r="R285" t="str">
            <v/>
          </cell>
        </row>
        <row r="286">
          <cell r="O286" t="str">
            <v>Maw</v>
          </cell>
          <cell r="P286">
            <v>17.5</v>
          </cell>
          <cell r="Q286">
            <v>18.100000000000001</v>
          </cell>
          <cell r="R286" t="str">
            <v/>
          </cell>
        </row>
        <row r="293">
          <cell r="P293" t="str">
            <v>Nifer y trafodiadau</v>
          </cell>
          <cell r="Q293" t="str">
            <v>Treth yn ddyledus</v>
          </cell>
        </row>
        <row r="294">
          <cell r="O294" t="str">
            <v>Ebr 18</v>
          </cell>
          <cell r="P294">
            <v>0.105</v>
          </cell>
          <cell r="Q294">
            <v>0.29799999999999999</v>
          </cell>
        </row>
        <row r="295">
          <cell r="O295" t="str">
            <v>Mai 18</v>
          </cell>
          <cell r="P295">
            <v>7.1999999999999995E-2</v>
          </cell>
          <cell r="Q295">
            <v>6.0999999999999999E-2</v>
          </cell>
        </row>
        <row r="296">
          <cell r="O296" t="str">
            <v>Meh 18</v>
          </cell>
          <cell r="P296">
            <v>5.8000000000000003E-2</v>
          </cell>
          <cell r="Q296">
            <v>9.0999999999999998E-2</v>
          </cell>
        </row>
        <row r="297">
          <cell r="O297" t="str">
            <v>Gor 18</v>
          </cell>
          <cell r="P297">
            <v>7.4999999999999997E-2</v>
          </cell>
          <cell r="Q297">
            <v>0.122</v>
          </cell>
        </row>
        <row r="298">
          <cell r="O298" t="str">
            <v>Aws 18</v>
          </cell>
          <cell r="P298">
            <v>0.05</v>
          </cell>
          <cell r="Q298">
            <v>5.0999999999999997E-2</v>
          </cell>
        </row>
        <row r="299">
          <cell r="O299" t="str">
            <v>Med 18</v>
          </cell>
          <cell r="P299">
            <v>0.04</v>
          </cell>
          <cell r="Q299">
            <v>2.7E-2</v>
          </cell>
        </row>
        <row r="300">
          <cell r="O300" t="str">
            <v>Hyd 18</v>
          </cell>
          <cell r="P300">
            <v>2.8000000000000001E-2</v>
          </cell>
          <cell r="Q300">
            <v>2.4E-2</v>
          </cell>
        </row>
        <row r="301">
          <cell r="O301" t="str">
            <v>Tac 18</v>
          </cell>
          <cell r="P301">
            <v>3.5000000000000003E-2</v>
          </cell>
          <cell r="Q301">
            <v>2.7E-2</v>
          </cell>
        </row>
        <row r="302">
          <cell r="O302" t="str">
            <v>Rha 18</v>
          </cell>
          <cell r="P302">
            <v>1.2999999999999999E-2</v>
          </cell>
          <cell r="Q302">
            <v>5.0000000000000001E-3</v>
          </cell>
        </row>
        <row r="303">
          <cell r="O303" t="str">
            <v>Ion 19</v>
          </cell>
          <cell r="P303">
            <v>2.5999999999999999E-2</v>
          </cell>
          <cell r="Q303">
            <v>2.5000000000000001E-2</v>
          </cell>
        </row>
        <row r="304">
          <cell r="O304" t="str">
            <v>Chw 19</v>
          </cell>
          <cell r="P304">
            <v>1.2999999999999999E-2</v>
          </cell>
          <cell r="Q304">
            <v>3.5999999999999997E-2</v>
          </cell>
        </row>
        <row r="305">
          <cell r="O305" t="str">
            <v>Maw 19</v>
          </cell>
          <cell r="P305">
            <v>2.8000000000000001E-2</v>
          </cell>
          <cell r="Q305">
            <v>1.7999999999999999E-2</v>
          </cell>
        </row>
        <row r="306">
          <cell r="O306" t="str">
            <v>Ebr 19</v>
          </cell>
          <cell r="P306">
            <v>1.4999999999999999E-2</v>
          </cell>
          <cell r="Q306">
            <v>-3.1E-2</v>
          </cell>
        </row>
        <row r="307">
          <cell r="O307" t="str">
            <v>Mai 19</v>
          </cell>
          <cell r="P307">
            <v>1.7999999999999999E-2</v>
          </cell>
          <cell r="Q307">
            <v>1.4999999999999999E-2</v>
          </cell>
        </row>
        <row r="308">
          <cell r="O308" t="str">
            <v>Meh 19</v>
          </cell>
          <cell r="P308">
            <v>3.3000000000000002E-2</v>
          </cell>
          <cell r="Q308">
            <v>8.8999999999999996E-2</v>
          </cell>
        </row>
        <row r="309">
          <cell r="O309" t="str">
            <v>Gor 19</v>
          </cell>
          <cell r="P309">
            <v>1.2E-2</v>
          </cell>
          <cell r="Q309">
            <v>1.0999999999999999E-2</v>
          </cell>
        </row>
        <row r="310">
          <cell r="O310" t="str">
            <v>Aws 19</v>
          </cell>
          <cell r="P310">
            <v>2.7E-2</v>
          </cell>
          <cell r="Q310">
            <v>3.1E-2</v>
          </cell>
        </row>
        <row r="311">
          <cell r="O311" t="str">
            <v>Med 19</v>
          </cell>
          <cell r="P311">
            <v>1.2E-2</v>
          </cell>
          <cell r="Q311">
            <v>0.158</v>
          </cell>
        </row>
        <row r="312">
          <cell r="O312" t="str">
            <v>Hyd 19</v>
          </cell>
          <cell r="P312">
            <v>1.4999999999999999E-2</v>
          </cell>
          <cell r="Q312">
            <v>1.9E-2</v>
          </cell>
        </row>
        <row r="313">
          <cell r="O313" t="str">
            <v>Tac 19</v>
          </cell>
          <cell r="P313">
            <v>2.5000000000000001E-2</v>
          </cell>
          <cell r="Q313">
            <v>1.2999999999999999E-2</v>
          </cell>
        </row>
        <row r="314">
          <cell r="O314" t="str">
            <v>Rha 19</v>
          </cell>
          <cell r="P314">
            <v>4.0000000000000001E-3</v>
          </cell>
          <cell r="Q314">
            <v>-2E-3</v>
          </cell>
        </row>
        <row r="315">
          <cell r="O315" t="str">
            <v>Ion 20</v>
          </cell>
          <cell r="P315">
            <v>3.4000000000000002E-2</v>
          </cell>
          <cell r="Q315">
            <v>0.26600000000000001</v>
          </cell>
        </row>
        <row r="316">
          <cell r="O316" t="str">
            <v>Chw 20</v>
          </cell>
          <cell r="P316">
            <v>2.5000000000000001E-2</v>
          </cell>
          <cell r="Q316">
            <v>8.9999999999999993E-3</v>
          </cell>
        </row>
        <row r="317">
          <cell r="O317" t="str">
            <v>Maw 20</v>
          </cell>
          <cell r="P317">
            <v>1.0999999999999999E-2</v>
          </cell>
          <cell r="Q317">
            <v>5.5E-2</v>
          </cell>
        </row>
        <row r="318">
          <cell r="O318" t="str">
            <v>Ebr 20</v>
          </cell>
          <cell r="P318">
            <v>0.02</v>
          </cell>
          <cell r="Q318">
            <v>2.1999999999999999E-2</v>
          </cell>
        </row>
        <row r="319">
          <cell r="O319" t="str">
            <v>Mai 20</v>
          </cell>
          <cell r="P319">
            <v>1.7000000000000001E-2</v>
          </cell>
          <cell r="Q319">
            <v>1.7000000000000001E-2</v>
          </cell>
        </row>
      </sheetData>
      <sheetData sheetId="11">
        <row r="1">
          <cell r="C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ReliefType</v>
          </cell>
        </row>
      </sheetData>
      <sheetData sheetId="16">
        <row r="1">
          <cell r="C1" t="str">
            <v>Measure</v>
          </cell>
        </row>
      </sheetData>
      <sheetData sheetId="17">
        <row r="2">
          <cell r="I2">
            <v>13</v>
          </cell>
        </row>
      </sheetData>
      <sheetData sheetId="18">
        <row r="2">
          <cell r="H2">
            <v>13</v>
          </cell>
        </row>
      </sheetData>
      <sheetData sheetId="19" refreshError="1"/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B1" t="str">
            <v>English</v>
          </cell>
        </row>
      </sheetData>
      <sheetData sheetId="24">
        <row r="3">
          <cell r="A3" t="str">
            <v>Code</v>
          </cell>
        </row>
      </sheetData>
      <sheetData sheetId="25">
        <row r="2">
          <cell r="A2">
            <v>1</v>
          </cell>
        </row>
      </sheetData>
      <sheetData sheetId="26">
        <row r="8">
          <cell r="B8" t="str">
            <v>Ebr 18</v>
          </cell>
        </row>
      </sheetData>
      <sheetData sheetId="27">
        <row r="8">
          <cell r="B8" t="str">
            <v>Ebr 18</v>
          </cell>
        </row>
      </sheetData>
      <sheetData sheetId="28" refreshError="1"/>
      <sheetData sheetId="29">
        <row r="1">
          <cell r="S1">
            <v>1</v>
          </cell>
        </row>
      </sheetData>
      <sheetData sheetId="30" refreshError="1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EF81-81A4-42EC-842A-E4C5198346BD}">
  <sheetPr codeName="Sheet1"/>
  <dimension ref="A1:W61"/>
  <sheetViews>
    <sheetView tabSelected="1" zoomScaleNormal="100" workbookViewId="0">
      <pane ySplit="15" topLeftCell="A16" activePane="bottomLeft" state="frozen"/>
      <selection activeCell="B6" sqref="B6"/>
      <selection pane="bottomLeft" sqref="A1:B1"/>
    </sheetView>
  </sheetViews>
  <sheetFormatPr defaultColWidth="0" defaultRowHeight="12.75" x14ac:dyDescent="0.2"/>
  <cols>
    <col min="1" max="1" width="11.28515625" style="10" customWidth="1"/>
    <col min="2" max="2" width="155.42578125" style="1" customWidth="1"/>
    <col min="3" max="3" width="27.7109375" style="1" customWidth="1"/>
    <col min="4" max="6" width="1.140625" style="1" customWidth="1"/>
    <col min="7" max="8" width="8.85546875" style="1" hidden="1"/>
    <col min="9" max="9" width="12.140625" style="1" hidden="1"/>
    <col min="10" max="10" width="12.85546875" style="1" hidden="1"/>
    <col min="11" max="23" width="0" style="1" hidden="1"/>
    <col min="24" max="16384" width="8.85546875" style="1" hidden="1"/>
  </cols>
  <sheetData>
    <row r="1" spans="1:11" ht="17.45" customHeight="1" x14ac:dyDescent="0.2">
      <c r="A1" s="2" t="s">
        <v>2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">
      <c r="A2" s="6" t="s">
        <v>3</v>
      </c>
      <c r="B2" s="6"/>
    </row>
    <row r="3" spans="1:11" ht="38.25" customHeight="1" x14ac:dyDescent="0.2">
      <c r="A3" s="7" t="s">
        <v>4</v>
      </c>
      <c r="B3" s="7"/>
      <c r="C3" s="8"/>
    </row>
    <row r="4" spans="1:11" ht="25.5" customHeight="1" x14ac:dyDescent="0.2">
      <c r="A4" s="10" t="s">
        <v>5</v>
      </c>
    </row>
    <row r="5" spans="1:11" x14ac:dyDescent="0.2">
      <c r="A5" s="11" t="s">
        <v>6</v>
      </c>
    </row>
    <row r="6" spans="1:11" ht="25.5" customHeight="1" x14ac:dyDescent="0.2">
      <c r="A6" s="12" t="s">
        <v>7</v>
      </c>
    </row>
    <row r="7" spans="1:11" x14ac:dyDescent="0.2">
      <c r="A7" s="11" t="s">
        <v>8</v>
      </c>
    </row>
    <row r="8" spans="1:11" ht="25.5" customHeight="1" x14ac:dyDescent="0.2">
      <c r="A8" s="12" t="s">
        <v>9</v>
      </c>
    </row>
    <row r="9" spans="1:11" ht="25.5" customHeight="1" x14ac:dyDescent="0.2">
      <c r="A9" s="12" t="s">
        <v>10</v>
      </c>
    </row>
    <row r="10" spans="1:11" x14ac:dyDescent="0.2">
      <c r="A10" s="12" t="s">
        <v>11</v>
      </c>
    </row>
    <row r="11" spans="1:11" x14ac:dyDescent="0.2">
      <c r="A11" s="12" t="s">
        <v>12</v>
      </c>
    </row>
    <row r="12" spans="1:11" x14ac:dyDescent="0.2">
      <c r="A12" s="12" t="s">
        <v>13</v>
      </c>
    </row>
    <row r="13" spans="1:11" ht="25.5" customHeight="1" x14ac:dyDescent="0.2">
      <c r="A13" s="12" t="s">
        <v>14</v>
      </c>
    </row>
    <row r="14" spans="1:11" ht="25.5" customHeight="1" x14ac:dyDescent="0.2">
      <c r="A14" s="14" t="s">
        <v>15</v>
      </c>
      <c r="I14" s="13"/>
      <c r="J14" s="13"/>
      <c r="K14" s="13"/>
    </row>
    <row r="15" spans="1:11" x14ac:dyDescent="0.2">
      <c r="A15" s="15"/>
      <c r="I15" s="13"/>
      <c r="J15" s="13"/>
      <c r="K15" s="13"/>
    </row>
    <row r="16" spans="1:11" x14ac:dyDescent="0.2">
      <c r="A16" s="14" t="s">
        <v>16</v>
      </c>
      <c r="I16" s="13"/>
      <c r="J16" s="13"/>
      <c r="K16" s="13"/>
    </row>
    <row r="17" spans="1:11" ht="25.5" customHeight="1" x14ac:dyDescent="0.2">
      <c r="A17" s="11" t="s">
        <v>17</v>
      </c>
      <c r="B17" s="1" t="s">
        <v>18</v>
      </c>
      <c r="I17" s="13"/>
      <c r="J17" s="13"/>
      <c r="K17" s="13"/>
    </row>
    <row r="18" spans="1:11" x14ac:dyDescent="0.2">
      <c r="A18" s="11" t="s">
        <v>19</v>
      </c>
      <c r="B18" s="1" t="s">
        <v>20</v>
      </c>
      <c r="I18" s="13"/>
      <c r="J18" s="13"/>
      <c r="K18" s="13"/>
    </row>
    <row r="19" spans="1:11" x14ac:dyDescent="0.2">
      <c r="A19" s="11" t="s">
        <v>21</v>
      </c>
      <c r="B19" s="1" t="s">
        <v>22</v>
      </c>
      <c r="I19" s="13"/>
      <c r="J19" s="13"/>
      <c r="K19" s="13"/>
    </row>
    <row r="20" spans="1:11" x14ac:dyDescent="0.2">
      <c r="A20" s="11" t="s">
        <v>23</v>
      </c>
      <c r="B20" s="1" t="s">
        <v>24</v>
      </c>
      <c r="I20" s="13"/>
      <c r="J20" s="13"/>
      <c r="K20" s="13"/>
    </row>
    <row r="21" spans="1:11" x14ac:dyDescent="0.2">
      <c r="A21" s="11" t="s">
        <v>25</v>
      </c>
      <c r="B21" s="1" t="s">
        <v>26</v>
      </c>
      <c r="I21" s="13"/>
      <c r="J21" s="13"/>
      <c r="K21" s="13"/>
    </row>
    <row r="22" spans="1:11" x14ac:dyDescent="0.2">
      <c r="A22" s="11" t="s">
        <v>27</v>
      </c>
      <c r="B22" s="1" t="s">
        <v>28</v>
      </c>
      <c r="I22" s="13"/>
      <c r="J22" s="13"/>
      <c r="K22" s="13"/>
    </row>
    <row r="23" spans="1:11" x14ac:dyDescent="0.2">
      <c r="A23" s="11" t="s">
        <v>29</v>
      </c>
      <c r="B23" s="1" t="s">
        <v>30</v>
      </c>
      <c r="I23" s="13"/>
      <c r="J23" s="13"/>
      <c r="K23" s="13"/>
    </row>
    <row r="24" spans="1:11" x14ac:dyDescent="0.2">
      <c r="A24" s="11" t="s">
        <v>31</v>
      </c>
      <c r="B24" s="1" t="s">
        <v>32</v>
      </c>
      <c r="I24" s="13"/>
      <c r="J24" s="13"/>
      <c r="K24" s="13"/>
    </row>
    <row r="25" spans="1:11" x14ac:dyDescent="0.2">
      <c r="A25" s="11" t="s">
        <v>33</v>
      </c>
      <c r="B25" s="1" t="s">
        <v>34</v>
      </c>
      <c r="I25" s="13"/>
      <c r="J25" s="13"/>
      <c r="K25" s="13"/>
    </row>
    <row r="26" spans="1:11" ht="25.5" customHeight="1" x14ac:dyDescent="0.2">
      <c r="A26" s="14" t="s">
        <v>35</v>
      </c>
      <c r="I26" s="13"/>
      <c r="J26" s="13"/>
      <c r="K26" s="13"/>
    </row>
    <row r="27" spans="1:11" ht="25.5" customHeight="1" x14ac:dyDescent="0.2">
      <c r="A27" s="15" t="s">
        <v>36</v>
      </c>
      <c r="B27" s="15"/>
      <c r="C27" s="15"/>
      <c r="I27" s="13"/>
      <c r="J27" s="13"/>
      <c r="K27" s="13"/>
    </row>
    <row r="28" spans="1:11" x14ac:dyDescent="0.2">
      <c r="A28" s="11" t="s">
        <v>37</v>
      </c>
      <c r="B28" s="1" t="s">
        <v>38</v>
      </c>
      <c r="I28" s="13"/>
      <c r="J28" s="13"/>
      <c r="K28" s="13"/>
    </row>
    <row r="29" spans="1:11" s="13" customFormat="1" ht="25.5" customHeight="1" x14ac:dyDescent="0.2">
      <c r="A29" s="15" t="s">
        <v>39</v>
      </c>
      <c r="B29" s="15" t="s">
        <v>40</v>
      </c>
      <c r="C29" s="15"/>
    </row>
    <row r="30" spans="1:11" s="13" customFormat="1" x14ac:dyDescent="0.2">
      <c r="A30" s="11" t="s">
        <v>41</v>
      </c>
      <c r="B30" s="1" t="s">
        <v>42</v>
      </c>
      <c r="C30" s="1"/>
    </row>
    <row r="31" spans="1:11" x14ac:dyDescent="0.2">
      <c r="A31" s="11" t="s">
        <v>43</v>
      </c>
      <c r="B31" s="1" t="s">
        <v>44</v>
      </c>
    </row>
    <row r="32" spans="1:11" x14ac:dyDescent="0.2">
      <c r="A32" s="11" t="s">
        <v>45</v>
      </c>
      <c r="B32" s="1" t="s">
        <v>46</v>
      </c>
    </row>
    <row r="33" spans="1:3" x14ac:dyDescent="0.2">
      <c r="A33" s="11" t="s">
        <v>47</v>
      </c>
      <c r="B33" s="1" t="s">
        <v>48</v>
      </c>
    </row>
    <row r="34" spans="1:3" x14ac:dyDescent="0.2">
      <c r="A34" s="11" t="s">
        <v>49</v>
      </c>
      <c r="B34" s="1" t="s">
        <v>50</v>
      </c>
    </row>
    <row r="35" spans="1:3" x14ac:dyDescent="0.2">
      <c r="A35" s="11" t="s">
        <v>51</v>
      </c>
      <c r="B35" s="1" t="s">
        <v>52</v>
      </c>
    </row>
    <row r="36" spans="1:3" x14ac:dyDescent="0.2">
      <c r="A36" s="11" t="s">
        <v>53</v>
      </c>
      <c r="B36" s="1" t="s">
        <v>54</v>
      </c>
    </row>
    <row r="37" spans="1:3" s="13" customFormat="1" ht="25.5" customHeight="1" x14ac:dyDescent="0.2">
      <c r="A37" s="15" t="s">
        <v>55</v>
      </c>
      <c r="B37" s="15" t="s">
        <v>56</v>
      </c>
      <c r="C37" s="15"/>
    </row>
    <row r="38" spans="1:3" s="13" customFormat="1" x14ac:dyDescent="0.2">
      <c r="A38" s="11" t="s">
        <v>57</v>
      </c>
      <c r="B38" s="1" t="s">
        <v>58</v>
      </c>
      <c r="C38" s="1"/>
    </row>
    <row r="39" spans="1:3" s="13" customFormat="1" x14ac:dyDescent="0.2">
      <c r="A39" s="11" t="s">
        <v>59</v>
      </c>
      <c r="B39" s="1" t="s">
        <v>60</v>
      </c>
      <c r="C39" s="1"/>
    </row>
    <row r="40" spans="1:3" x14ac:dyDescent="0.2">
      <c r="A40" s="11" t="s">
        <v>61</v>
      </c>
      <c r="B40" s="1" t="s">
        <v>62</v>
      </c>
    </row>
    <row r="41" spans="1:3" s="13" customFormat="1" ht="25.5" customHeight="1" x14ac:dyDescent="0.2">
      <c r="A41" s="15" t="s">
        <v>63</v>
      </c>
      <c r="B41" s="15" t="s">
        <v>64</v>
      </c>
      <c r="C41" s="15"/>
    </row>
    <row r="42" spans="1:3" s="13" customFormat="1" x14ac:dyDescent="0.2">
      <c r="A42" s="11" t="s">
        <v>65</v>
      </c>
      <c r="B42" s="1" t="s">
        <v>66</v>
      </c>
      <c r="C42" s="1"/>
    </row>
    <row r="43" spans="1:3" s="13" customFormat="1" x14ac:dyDescent="0.2">
      <c r="A43" s="11" t="s">
        <v>67</v>
      </c>
      <c r="B43" s="1" t="s">
        <v>68</v>
      </c>
      <c r="C43" s="1"/>
    </row>
    <row r="44" spans="1:3" x14ac:dyDescent="0.2">
      <c r="A44" s="11" t="s">
        <v>69</v>
      </c>
      <c r="B44" s="1" t="s">
        <v>70</v>
      </c>
    </row>
    <row r="45" spans="1:3" x14ac:dyDescent="0.2">
      <c r="A45" s="11" t="s">
        <v>71</v>
      </c>
      <c r="B45" s="1" t="s">
        <v>72</v>
      </c>
    </row>
    <row r="46" spans="1:3" s="13" customFormat="1" ht="25.5" customHeight="1" x14ac:dyDescent="0.2">
      <c r="A46" s="15" t="s">
        <v>73</v>
      </c>
      <c r="B46" s="15" t="s">
        <v>74</v>
      </c>
      <c r="C46" s="15"/>
    </row>
    <row r="47" spans="1:3" x14ac:dyDescent="0.2">
      <c r="A47" s="11" t="s">
        <v>75</v>
      </c>
      <c r="B47" s="1" t="s">
        <v>76</v>
      </c>
    </row>
    <row r="48" spans="1:3" x14ac:dyDescent="0.2">
      <c r="A48" s="11" t="s">
        <v>77</v>
      </c>
      <c r="B48" s="1" t="s">
        <v>78</v>
      </c>
    </row>
    <row r="49" spans="1:17" s="13" customFormat="1" ht="25.5" customHeight="1" x14ac:dyDescent="0.2">
      <c r="A49" s="15" t="s">
        <v>79</v>
      </c>
      <c r="B49" s="15" t="s">
        <v>80</v>
      </c>
      <c r="C49" s="15"/>
    </row>
    <row r="50" spans="1:17" x14ac:dyDescent="0.2">
      <c r="A50" s="11" t="s">
        <v>81</v>
      </c>
      <c r="B50" s="1" t="s">
        <v>82</v>
      </c>
    </row>
    <row r="51" spans="1:17" s="13" customFormat="1" ht="25.5" customHeight="1" x14ac:dyDescent="0.2">
      <c r="A51" s="15" t="s">
        <v>83</v>
      </c>
      <c r="B51" s="15" t="s">
        <v>84</v>
      </c>
      <c r="C51" s="15"/>
    </row>
    <row r="52" spans="1:17" x14ac:dyDescent="0.2">
      <c r="A52" s="11" t="s">
        <v>85</v>
      </c>
      <c r="B52" s="1" t="s">
        <v>34</v>
      </c>
    </row>
    <row r="53" spans="1:17" ht="25.5" customHeight="1" x14ac:dyDescent="0.2">
      <c r="A53" s="15" t="s">
        <v>86</v>
      </c>
    </row>
    <row r="54" spans="1:17" x14ac:dyDescent="0.2">
      <c r="A54" s="11" t="s">
        <v>1</v>
      </c>
      <c r="B54" s="1" t="s">
        <v>87</v>
      </c>
    </row>
    <row r="55" spans="1:17" ht="25.5" customHeight="1" x14ac:dyDescent="0.2">
      <c r="A55" s="16" t="s">
        <v>88</v>
      </c>
      <c r="B55" s="16"/>
      <c r="C55" s="16"/>
      <c r="D55" s="16"/>
      <c r="E55" s="16"/>
      <c r="F55" s="16"/>
      <c r="H55" s="9"/>
      <c r="I55" s="9"/>
      <c r="J55" s="9"/>
      <c r="M55" s="9"/>
      <c r="N55" s="9"/>
      <c r="O55" s="9"/>
      <c r="P55" s="9"/>
      <c r="Q55" s="9"/>
    </row>
    <row r="56" spans="1:17" ht="25.5" customHeight="1" x14ac:dyDescent="0.2">
      <c r="A56" s="13" t="s">
        <v>89</v>
      </c>
      <c r="H56" s="9"/>
      <c r="I56" s="9"/>
      <c r="J56" s="9"/>
      <c r="M56" s="9"/>
      <c r="N56" s="9"/>
      <c r="O56" s="9"/>
      <c r="P56" s="9"/>
      <c r="Q56" s="9"/>
    </row>
    <row r="57" spans="1:17" x14ac:dyDescent="0.2">
      <c r="A57" s="11" t="s">
        <v>90</v>
      </c>
      <c r="B57" s="10" t="s">
        <v>91</v>
      </c>
      <c r="C57" s="10"/>
      <c r="H57" s="9"/>
      <c r="I57" s="9"/>
      <c r="J57" s="9"/>
      <c r="M57" s="9"/>
      <c r="N57" s="9"/>
      <c r="O57" s="9"/>
      <c r="P57" s="9"/>
      <c r="Q57" s="9"/>
    </row>
    <row r="58" spans="1:17" ht="25.5" customHeight="1" x14ac:dyDescent="0.2">
      <c r="A58" s="13" t="s">
        <v>92</v>
      </c>
      <c r="H58" s="9"/>
      <c r="I58" s="9"/>
      <c r="J58" s="9"/>
      <c r="M58" s="9"/>
      <c r="N58" s="9"/>
      <c r="O58" s="9"/>
      <c r="P58" s="9"/>
      <c r="Q58" s="9"/>
    </row>
    <row r="59" spans="1:17" x14ac:dyDescent="0.2">
      <c r="A59" s="11" t="s">
        <v>93</v>
      </c>
      <c r="B59" s="1" t="s">
        <v>94</v>
      </c>
      <c r="H59" s="9"/>
      <c r="I59" s="9"/>
      <c r="J59" s="9"/>
      <c r="M59" s="9"/>
      <c r="N59" s="9"/>
      <c r="O59" s="9"/>
      <c r="P59" s="9"/>
      <c r="Q59" s="9"/>
    </row>
    <row r="60" spans="1:17" x14ac:dyDescent="0.2">
      <c r="A60" s="11"/>
      <c r="H60" s="9"/>
      <c r="I60" s="9"/>
      <c r="J60" s="9"/>
      <c r="M60" s="9"/>
      <c r="N60" s="9"/>
      <c r="O60" s="9"/>
      <c r="P60" s="9"/>
      <c r="Q60" s="9"/>
    </row>
    <row r="61" spans="1:17" x14ac:dyDescent="0.2">
      <c r="A61" s="13"/>
      <c r="H61" s="9"/>
      <c r="I61" s="9"/>
      <c r="J61" s="9"/>
      <c r="M61" s="9"/>
      <c r="N61" s="9"/>
      <c r="O61" s="9"/>
      <c r="P61" s="9"/>
      <c r="Q61" s="9"/>
    </row>
  </sheetData>
  <mergeCells count="3">
    <mergeCell ref="A1:B1"/>
    <mergeCell ref="A2:B2"/>
    <mergeCell ref="A3:B3"/>
  </mergeCells>
  <hyperlinks>
    <hyperlink ref="A54" location="FigA1" display="Figure A1" xr:uid="{0E5846AC-0D91-459E-ABCF-282FB661182A}"/>
    <hyperlink ref="A17" location="Table1" display="Table1" xr:uid="{3DEC7D78-D521-4125-9426-AF52059DA926}"/>
    <hyperlink ref="A18:A25" location="Table1" display="Table 1" xr:uid="{ED0D7D69-D184-418A-A617-01F6D4650767}"/>
    <hyperlink ref="A31" location="Fig2_2" display="Fig2_2" xr:uid="{653FE1E6-3E6F-4D0B-8233-2616395CDF4E}"/>
    <hyperlink ref="A32" location="Fig2_3" display="Fig2_3" xr:uid="{E93029C8-006C-4D3A-B73F-89580AEDD9C0}"/>
    <hyperlink ref="A33" location="Fig2_4" display="Fig2_4" xr:uid="{189AA8E7-960C-42FE-9765-7B715F56CEAA}"/>
    <hyperlink ref="A34" location="Fig2_5" display="Fig2_5" xr:uid="{69012364-5E8A-4F80-8F54-CCBFEADA42A5}"/>
    <hyperlink ref="A35" location="Fig2_6" display="Fig2_6" xr:uid="{A429FC61-8EA3-4C68-8D3C-1A0152789CBA}"/>
    <hyperlink ref="A36" location="Fig2_7" display="Fig2_7" xr:uid="{7C4C3A8D-B52B-4CED-8805-9B8D5BC52FE3}"/>
    <hyperlink ref="A38" location="Fig3_1" display="Fig3_1" xr:uid="{1276FA64-18FA-4B15-A671-A3DF3ACCFC2D}"/>
    <hyperlink ref="A39" location="Fig3_2" display="Fig3_2" xr:uid="{79F8A22A-7950-45CC-95B9-EC599FD7E296}"/>
    <hyperlink ref="A40" location="Fig3_3" display="Fig3_3" xr:uid="{9BAF5ADE-6937-4FA4-8500-E8C08CFD85E5}"/>
    <hyperlink ref="A42" location="Fig4_1" display="Fig4_1" xr:uid="{74DD0956-6726-44E4-B521-3AD4BD3C57E9}"/>
    <hyperlink ref="A43" location="Fig4_2" display="Fig4_2" xr:uid="{EACBC1ED-321A-47E7-A306-53ED6ADE8CBB}"/>
    <hyperlink ref="A44" location="Fig4_3" display="Fig4_3" xr:uid="{553EBA0D-9A9F-49BE-8186-5214C8F3BF03}"/>
    <hyperlink ref="A52" location="Fig7_1" display="Fig7_1" xr:uid="{236E3A3F-DB58-405A-9D33-DE5580B16604}"/>
    <hyperlink ref="A50" location="Fig6_1" display="Fig6_1" xr:uid="{7538E7B2-3542-418A-B859-6ABC5E46C988}"/>
    <hyperlink ref="A48" location="Fig5_2" display="Fig5_2" xr:uid="{13EFC33C-E41D-4B01-A564-5E120B6711D6}"/>
    <hyperlink ref="A47" location="Fig5_1" display="Fig5_1" xr:uid="{ABE0F5C7-CB54-48E6-BB82-1F4F9E6C86C5}"/>
    <hyperlink ref="A45" location="Fig4_4" display="Fig4_4" xr:uid="{985EF1BB-67B9-4D3C-B656-3CC145F107C7}"/>
    <hyperlink ref="A18" location="Table2" display="Table2" xr:uid="{7BD74533-A4DB-442F-BAEB-D25E9900683C}"/>
    <hyperlink ref="A19" location="Table3" display="Table3" xr:uid="{FFFC4D52-33AC-478F-BD38-16E2BA63AB4F}"/>
    <hyperlink ref="A20" location="Table4" display="Table4" xr:uid="{29A65FD7-FEE9-4D2A-A399-A4A028DA329A}"/>
    <hyperlink ref="A21" location="Table5" display="Table5" xr:uid="{3301CAF6-F42A-4F89-8D1A-8B216661EB9A}"/>
    <hyperlink ref="A23" location="Table6" display="Table6" xr:uid="{A924C52D-95DB-4DD9-B320-39AA06F44FF0}"/>
    <hyperlink ref="A24" location="Table6a" display="Table6a" xr:uid="{4B06B57F-8FFF-4DE0-BA7A-28B820D1222C}"/>
    <hyperlink ref="A25" location="Table7" display="Table7" xr:uid="{A404CE03-0BFE-47EA-85BD-D7ADB7A3D420}"/>
    <hyperlink ref="A57" location="TableA1FormulasHeader" display="TableA1FormulasHeader" xr:uid="{DCD243BC-6925-4695-A76F-F3CBC3A3EB32}"/>
    <hyperlink ref="A59" location="TableA2FormulasHeader" display="TableA2FormulasHeader" xr:uid="{476AC5CB-EEB9-46B2-9AB4-00B4ED2D8A74}"/>
    <hyperlink ref="A30" location="fig2_1" display="fig2_1" xr:uid="{25590FDA-0E80-44E6-BDE3-B0C7F917F44A}"/>
    <hyperlink ref="A28" location="Fig1_1" display="Fig1_1" xr:uid="{236EB983-C077-43CC-AA91-2661DB90B464}"/>
    <hyperlink ref="A22" location="Table5a" display="Table5a" xr:uid="{C35516E1-D8B1-4507-B43C-65796E8883C3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5554-C161-4EC9-8CF7-36FF1971F570}">
  <sheetPr codeName="Sheet24"/>
  <dimension ref="A1:E53"/>
  <sheetViews>
    <sheetView showGridLines="0" zoomScaleNormal="10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1" width="2.7109375" customWidth="1"/>
    <col min="2" max="2" width="20.7109375" customWidth="1"/>
    <col min="3" max="3" width="25.28515625" customWidth="1"/>
    <col min="4" max="5" width="8.85546875" customWidth="1"/>
    <col min="6" max="16384" width="8.85546875" hidden="1"/>
  </cols>
  <sheetData>
    <row r="1" spans="1:5" s="1" customFormat="1" ht="12.75" x14ac:dyDescent="0.2">
      <c r="A1" s="49" t="s">
        <v>108</v>
      </c>
      <c r="B1" s="49"/>
      <c r="C1" s="95"/>
    </row>
    <row r="2" spans="1:5" s="1" customFormat="1" ht="30" customHeight="1" x14ac:dyDescent="0.2">
      <c r="A2" s="153" t="s">
        <v>425</v>
      </c>
      <c r="B2" s="153"/>
      <c r="C2" s="153"/>
      <c r="D2" s="13"/>
      <c r="E2" s="13"/>
    </row>
    <row r="3" spans="1:5" s="1" customFormat="1" ht="3.6" customHeight="1" x14ac:dyDescent="0.2">
      <c r="C3" s="95"/>
    </row>
    <row r="4" spans="1:5" s="1" customFormat="1" ht="32.450000000000003" customHeight="1" x14ac:dyDescent="0.35">
      <c r="A4" s="165"/>
      <c r="B4" s="165"/>
      <c r="C4" s="177" t="s">
        <v>226</v>
      </c>
    </row>
    <row r="5" spans="1:5" s="1" customFormat="1" ht="12.75" x14ac:dyDescent="0.2">
      <c r="A5" s="13" t="s">
        <v>275</v>
      </c>
      <c r="B5" s="13"/>
      <c r="C5" s="95"/>
    </row>
    <row r="6" spans="1:5" s="1" customFormat="1" ht="12.4" customHeight="1" x14ac:dyDescent="0.2">
      <c r="A6" s="75"/>
      <c r="B6" s="1" t="s">
        <v>96</v>
      </c>
      <c r="C6" s="171">
        <v>219.5</v>
      </c>
    </row>
    <row r="7" spans="1:5" s="1" customFormat="1" ht="12.4" customHeight="1" x14ac:dyDescent="0.2">
      <c r="A7" s="75"/>
      <c r="B7" s="74" t="s">
        <v>318</v>
      </c>
      <c r="C7" s="171">
        <v>232.9</v>
      </c>
    </row>
    <row r="8" spans="1:5" s="1" customFormat="1" ht="12.4" customHeight="1" x14ac:dyDescent="0.2">
      <c r="A8" s="75"/>
      <c r="B8" s="74" t="s">
        <v>277</v>
      </c>
      <c r="C8" s="171">
        <v>54.8</v>
      </c>
    </row>
    <row r="9" spans="1:5" s="1" customFormat="1" ht="26.45" customHeight="1" x14ac:dyDescent="0.2">
      <c r="A9" s="13" t="s">
        <v>278</v>
      </c>
      <c r="B9" s="13"/>
      <c r="C9" s="95"/>
    </row>
    <row r="10" spans="1:5" s="1" customFormat="1" ht="12.4" customHeight="1" x14ac:dyDescent="0.2">
      <c r="B10" s="73" t="s">
        <v>279</v>
      </c>
      <c r="C10" s="171">
        <v>38.6</v>
      </c>
    </row>
    <row r="11" spans="1:5" s="1" customFormat="1" ht="12.4" customHeight="1" x14ac:dyDescent="0.2">
      <c r="B11" s="73" t="s">
        <v>280</v>
      </c>
      <c r="C11" s="171">
        <v>62.7</v>
      </c>
    </row>
    <row r="12" spans="1:5" s="1" customFormat="1" ht="12.4" customHeight="1" x14ac:dyDescent="0.2">
      <c r="B12" s="73" t="s">
        <v>281</v>
      </c>
      <c r="C12" s="171">
        <v>65.7</v>
      </c>
    </row>
    <row r="13" spans="1:5" s="1" customFormat="1" ht="12.4" customHeight="1" x14ac:dyDescent="0.2">
      <c r="B13" s="73" t="s">
        <v>282</v>
      </c>
      <c r="C13" s="171">
        <v>52.5</v>
      </c>
    </row>
    <row r="14" spans="1:5" s="1" customFormat="1" ht="26.45" customHeight="1" x14ac:dyDescent="0.2">
      <c r="B14" s="73" t="s">
        <v>283</v>
      </c>
      <c r="C14" s="171">
        <v>47.8</v>
      </c>
    </row>
    <row r="15" spans="1:5" s="1" customFormat="1" ht="12.4" customHeight="1" x14ac:dyDescent="0.2">
      <c r="B15" s="73" t="s">
        <v>284</v>
      </c>
      <c r="C15" s="171">
        <v>60.5</v>
      </c>
    </row>
    <row r="16" spans="1:5" s="1" customFormat="1" ht="12.4" customHeight="1" x14ac:dyDescent="0.2">
      <c r="B16" s="73" t="s">
        <v>285</v>
      </c>
      <c r="C16" s="171">
        <v>72.099999999999994</v>
      </c>
    </row>
    <row r="17" spans="1:3" s="1" customFormat="1" ht="12.4" customHeight="1" x14ac:dyDescent="0.2">
      <c r="B17" s="73" t="s">
        <v>417</v>
      </c>
      <c r="C17" s="171">
        <v>52.5</v>
      </c>
    </row>
    <row r="18" spans="1:3" s="1" customFormat="1" ht="25.5" customHeight="1" x14ac:dyDescent="0.2">
      <c r="B18" s="73" t="s">
        <v>418</v>
      </c>
      <c r="C18" s="171">
        <v>54.8</v>
      </c>
    </row>
    <row r="19" spans="1:3" s="1" customFormat="1" ht="26.45" customHeight="1" x14ac:dyDescent="0.2">
      <c r="A19" s="13" t="s">
        <v>288</v>
      </c>
      <c r="C19" s="95"/>
    </row>
    <row r="20" spans="1:3" s="1" customFormat="1" ht="12.75" x14ac:dyDescent="0.2">
      <c r="B20" s="73" t="s">
        <v>289</v>
      </c>
      <c r="C20" s="171">
        <v>6.1</v>
      </c>
    </row>
    <row r="21" spans="1:3" s="1" customFormat="1" ht="12.75" x14ac:dyDescent="0.2">
      <c r="B21" s="73" t="s">
        <v>290</v>
      </c>
      <c r="C21" s="171">
        <v>17</v>
      </c>
    </row>
    <row r="22" spans="1:3" s="1" customFormat="1" ht="12.75" x14ac:dyDescent="0.2">
      <c r="B22" s="73" t="s">
        <v>291</v>
      </c>
      <c r="C22" s="171">
        <v>15.5</v>
      </c>
    </row>
    <row r="23" spans="1:3" s="1" customFormat="1" ht="12.75" x14ac:dyDescent="0.2">
      <c r="B23" s="73" t="s">
        <v>292</v>
      </c>
      <c r="C23" s="171">
        <v>20.5</v>
      </c>
    </row>
    <row r="24" spans="1:3" s="1" customFormat="1" ht="12.75" x14ac:dyDescent="0.2">
      <c r="B24" s="73" t="s">
        <v>293</v>
      </c>
      <c r="C24" s="171">
        <v>23.6</v>
      </c>
    </row>
    <row r="25" spans="1:3" s="1" customFormat="1" ht="12.75" x14ac:dyDescent="0.2">
      <c r="B25" s="73" t="s">
        <v>294</v>
      </c>
      <c r="C25" s="171">
        <v>18.600000000000001</v>
      </c>
    </row>
    <row r="26" spans="1:3" s="1" customFormat="1" ht="12.75" x14ac:dyDescent="0.2">
      <c r="B26" s="73" t="s">
        <v>295</v>
      </c>
      <c r="C26" s="171">
        <v>21.7</v>
      </c>
    </row>
    <row r="27" spans="1:3" s="1" customFormat="1" ht="12.75" x14ac:dyDescent="0.2">
      <c r="B27" s="73" t="s">
        <v>296</v>
      </c>
      <c r="C27" s="171">
        <v>22</v>
      </c>
    </row>
    <row r="28" spans="1:3" s="1" customFormat="1" ht="12.75" x14ac:dyDescent="0.2">
      <c r="B28" s="73" t="s">
        <v>297</v>
      </c>
      <c r="C28" s="171">
        <v>22</v>
      </c>
    </row>
    <row r="29" spans="1:3" s="1" customFormat="1" ht="12.75" x14ac:dyDescent="0.2">
      <c r="B29" s="73" t="s">
        <v>298</v>
      </c>
      <c r="C29" s="171">
        <v>20.6</v>
      </c>
    </row>
    <row r="30" spans="1:3" s="1" customFormat="1" ht="12.75" x14ac:dyDescent="0.2">
      <c r="B30" s="73" t="s">
        <v>299</v>
      </c>
      <c r="C30" s="171">
        <v>14.4</v>
      </c>
    </row>
    <row r="31" spans="1:3" s="1" customFormat="1" ht="12.75" x14ac:dyDescent="0.2">
      <c r="B31" s="73" t="s">
        <v>300</v>
      </c>
      <c r="C31" s="171">
        <v>17.5</v>
      </c>
    </row>
    <row r="32" spans="1:3" s="1" customFormat="1" ht="26.45" customHeight="1" x14ac:dyDescent="0.2">
      <c r="B32" s="73" t="s">
        <v>301</v>
      </c>
      <c r="C32" s="171">
        <v>16.899999999999999</v>
      </c>
    </row>
    <row r="33" spans="1:3" s="1" customFormat="1" ht="12.75" x14ac:dyDescent="0.2">
      <c r="B33" s="73" t="s">
        <v>302</v>
      </c>
      <c r="C33" s="171">
        <v>16</v>
      </c>
    </row>
    <row r="34" spans="1:3" s="1" customFormat="1" ht="12.75" x14ac:dyDescent="0.2">
      <c r="B34" s="73" t="s">
        <v>303</v>
      </c>
      <c r="C34" s="171">
        <v>14.9</v>
      </c>
    </row>
    <row r="35" spans="1:3" s="1" customFormat="1" ht="12.75" x14ac:dyDescent="0.2">
      <c r="B35" s="73" t="s">
        <v>304</v>
      </c>
      <c r="C35" s="171">
        <v>20.100000000000001</v>
      </c>
    </row>
    <row r="36" spans="1:3" s="1" customFormat="1" ht="12.75" x14ac:dyDescent="0.2">
      <c r="B36" s="73" t="s">
        <v>305</v>
      </c>
      <c r="C36" s="171">
        <v>21.5</v>
      </c>
    </row>
    <row r="37" spans="1:3" s="1" customFormat="1" ht="12.75" x14ac:dyDescent="0.2">
      <c r="B37" s="73" t="s">
        <v>306</v>
      </c>
      <c r="C37" s="171">
        <v>18.8</v>
      </c>
    </row>
    <row r="38" spans="1:3" s="1" customFormat="1" ht="12.75" x14ac:dyDescent="0.2">
      <c r="B38" s="73" t="s">
        <v>307</v>
      </c>
      <c r="C38" s="171">
        <v>23.6</v>
      </c>
    </row>
    <row r="39" spans="1:3" s="1" customFormat="1" ht="12.75" x14ac:dyDescent="0.2">
      <c r="B39" s="73" t="s">
        <v>308</v>
      </c>
      <c r="C39" s="171">
        <v>18</v>
      </c>
    </row>
    <row r="40" spans="1:3" s="1" customFormat="1" ht="12.75" x14ac:dyDescent="0.2">
      <c r="B40" s="73" t="s">
        <v>309</v>
      </c>
      <c r="C40" s="171">
        <v>30.5</v>
      </c>
    </row>
    <row r="41" spans="1:3" s="1" customFormat="1" ht="12.75" x14ac:dyDescent="0.2">
      <c r="B41" s="73" t="s">
        <v>310</v>
      </c>
      <c r="C41" s="171">
        <v>15</v>
      </c>
    </row>
    <row r="42" spans="1:3" s="1" customFormat="1" ht="12.75" x14ac:dyDescent="0.2">
      <c r="B42" s="73" t="s">
        <v>311</v>
      </c>
      <c r="C42" s="171">
        <v>19.399999999999999</v>
      </c>
    </row>
    <row r="43" spans="1:3" s="1" customFormat="1" ht="12.75" x14ac:dyDescent="0.2">
      <c r="B43" s="73" t="s">
        <v>419</v>
      </c>
      <c r="C43" s="171">
        <v>18.100000000000001</v>
      </c>
    </row>
    <row r="44" spans="1:3" s="1" customFormat="1" ht="26.25" customHeight="1" x14ac:dyDescent="0.2">
      <c r="B44" s="73" t="s">
        <v>420</v>
      </c>
      <c r="C44" s="171">
        <v>37.4</v>
      </c>
    </row>
    <row r="45" spans="1:3" s="1" customFormat="1" ht="12.75" x14ac:dyDescent="0.2">
      <c r="B45" s="73" t="s">
        <v>421</v>
      </c>
      <c r="C45" s="171">
        <v>9.1</v>
      </c>
    </row>
    <row r="46" spans="1:3" s="1" customFormat="1" ht="12.75" x14ac:dyDescent="0.2">
      <c r="B46" s="73" t="s">
        <v>422</v>
      </c>
      <c r="C46" s="171">
        <v>8.3000000000000007</v>
      </c>
    </row>
    <row r="47" spans="1:3" s="1" customFormat="1" ht="2.65" customHeight="1" x14ac:dyDescent="0.2">
      <c r="A47" s="89"/>
      <c r="B47" s="178"/>
      <c r="C47" s="179"/>
    </row>
    <row r="48" spans="1:3" s="1" customFormat="1" ht="12.75" x14ac:dyDescent="0.2">
      <c r="C48" s="95"/>
    </row>
    <row r="49" spans="1:5" s="1" customFormat="1" ht="46.5" customHeight="1" x14ac:dyDescent="0.2">
      <c r="A49" s="100">
        <v>1</v>
      </c>
      <c r="B49" s="163" t="s">
        <v>426</v>
      </c>
      <c r="C49" s="163"/>
    </row>
    <row r="50" spans="1:5" s="1" customFormat="1" ht="12.75" x14ac:dyDescent="0.2">
      <c r="A50" s="101"/>
      <c r="B50" s="163"/>
      <c r="C50" s="163"/>
      <c r="D50" s="180"/>
      <c r="E50" s="180"/>
    </row>
    <row r="51" spans="1:5" s="1" customFormat="1" ht="12.75" x14ac:dyDescent="0.2">
      <c r="C51" s="95"/>
    </row>
    <row r="52" spans="1:5" s="1" customFormat="1" ht="12.75" x14ac:dyDescent="0.2">
      <c r="C52" s="95"/>
    </row>
    <row r="53" spans="1:5" s="1" customFormat="1" ht="12.75" x14ac:dyDescent="0.2">
      <c r="C53" s="95"/>
    </row>
  </sheetData>
  <mergeCells count="5">
    <mergeCell ref="A1:B1"/>
    <mergeCell ref="A2:C2"/>
    <mergeCell ref="A4:B4"/>
    <mergeCell ref="B49:C49"/>
    <mergeCell ref="B50:C50"/>
  </mergeCells>
  <hyperlinks>
    <hyperlink ref="A1:B1" location="ContentsHead" display="ContentsHead" xr:uid="{0CA073DE-4520-4B7D-BB7A-B681BA96853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F23B3-F469-4D8F-A68B-5BB05C8733F2}">
  <sheetPr codeName="Sheet26">
    <tabColor theme="8" tint="0.79998168889431442"/>
  </sheetPr>
  <dimension ref="A1:AL74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7" customWidth="1"/>
    <col min="2" max="2" width="24.42578125" style="17" customWidth="1"/>
    <col min="3" max="3" width="10.85546875" style="17" customWidth="1"/>
    <col min="4" max="4" width="15.28515625" style="17" customWidth="1"/>
    <col min="5" max="5" width="7.85546875" style="17" customWidth="1"/>
    <col min="6" max="6" width="15.28515625" style="17" bestFit="1" customWidth="1"/>
    <col min="7" max="7" width="8.85546875" style="17" customWidth="1"/>
    <col min="8" max="32" width="0" style="17" hidden="1"/>
    <col min="33" max="33" width="11.140625" style="17" hidden="1"/>
    <col min="34" max="34" width="14.42578125" style="17" hidden="1"/>
    <col min="35" max="36" width="0" style="17" hidden="1"/>
    <col min="37" max="37" width="11.140625" style="17" hidden="1"/>
    <col min="38" max="38" width="14.42578125" style="17" hidden="1"/>
    <col min="39" max="16384" width="8.85546875" style="17" hidden="1"/>
  </cols>
  <sheetData>
    <row r="1" spans="1:6" x14ac:dyDescent="0.2">
      <c r="A1" s="49" t="s">
        <v>108</v>
      </c>
      <c r="B1" s="49"/>
    </row>
    <row r="2" spans="1:6" ht="27.75" customHeight="1" x14ac:dyDescent="0.2">
      <c r="A2" s="181" t="s">
        <v>427</v>
      </c>
      <c r="B2" s="181"/>
      <c r="C2" s="181"/>
      <c r="D2" s="181"/>
      <c r="E2" s="181"/>
      <c r="F2" s="181"/>
    </row>
    <row r="3" spans="1:6" ht="12.75" customHeight="1" x14ac:dyDescent="0.35">
      <c r="A3" s="182"/>
      <c r="B3" s="182"/>
    </row>
    <row r="4" spans="1:6" ht="15" x14ac:dyDescent="0.35">
      <c r="A4" s="53"/>
      <c r="B4" s="53"/>
      <c r="C4" s="53" t="s">
        <v>353</v>
      </c>
      <c r="D4" s="53"/>
      <c r="E4" s="53" t="s">
        <v>354</v>
      </c>
      <c r="F4" s="53"/>
    </row>
    <row r="5" spans="1:6" ht="75" x14ac:dyDescent="0.35">
      <c r="A5" s="59" t="s">
        <v>147</v>
      </c>
      <c r="B5" s="59"/>
      <c r="C5" s="60" t="s">
        <v>428</v>
      </c>
      <c r="D5" s="60" t="s">
        <v>429</v>
      </c>
      <c r="E5" s="60" t="s">
        <v>428</v>
      </c>
      <c r="F5" s="60" t="s">
        <v>429</v>
      </c>
    </row>
    <row r="6" spans="1:6" ht="12.75" customHeight="1" x14ac:dyDescent="0.2">
      <c r="A6" s="184" t="s">
        <v>264</v>
      </c>
      <c r="B6" s="74"/>
      <c r="C6" s="103">
        <v>6210</v>
      </c>
      <c r="D6" s="185">
        <v>-0.52600000000000002</v>
      </c>
      <c r="E6" s="46">
        <v>18.100000000000001</v>
      </c>
      <c r="F6" s="185">
        <v>-0.51690000000000003</v>
      </c>
    </row>
    <row r="7" spans="1:6" ht="26.25" customHeight="1" x14ac:dyDescent="0.2">
      <c r="A7" s="74"/>
      <c r="B7" s="186" t="s">
        <v>430</v>
      </c>
      <c r="C7" s="187">
        <v>1570</v>
      </c>
      <c r="D7" s="188">
        <v>-0.52700000000000002</v>
      </c>
      <c r="E7" s="189">
        <v>7.3</v>
      </c>
      <c r="F7" s="188">
        <v>-0.53300000000000003</v>
      </c>
    </row>
    <row r="8" spans="1:6" ht="26.25" customHeight="1" x14ac:dyDescent="0.2">
      <c r="A8" s="74" t="s">
        <v>431</v>
      </c>
      <c r="B8" s="74"/>
      <c r="C8" s="103">
        <v>950</v>
      </c>
      <c r="D8" s="185">
        <v>-0.32</v>
      </c>
      <c r="E8" s="17">
        <v>8.6</v>
      </c>
      <c r="F8" s="185">
        <v>-0.17199999999999999</v>
      </c>
    </row>
    <row r="9" spans="1:6" ht="26.25" customHeight="1" x14ac:dyDescent="0.2">
      <c r="A9" s="143" t="s">
        <v>432</v>
      </c>
      <c r="B9" s="143"/>
      <c r="C9" s="106">
        <v>7160</v>
      </c>
      <c r="D9" s="190">
        <v>-0.50600000000000001</v>
      </c>
      <c r="E9" s="20">
        <v>26.7</v>
      </c>
      <c r="F9" s="190">
        <v>-0.442</v>
      </c>
    </row>
    <row r="10" spans="1:6" ht="2.65" customHeight="1" x14ac:dyDescent="0.2">
      <c r="A10" s="191"/>
      <c r="B10" s="192"/>
      <c r="C10" s="193"/>
      <c r="D10" s="194"/>
      <c r="E10" s="193"/>
      <c r="F10" s="193"/>
    </row>
    <row r="11" spans="1:6" ht="38.25" customHeight="1" x14ac:dyDescent="0.2">
      <c r="A11" s="195">
        <v>1</v>
      </c>
      <c r="B11" s="196" t="s">
        <v>433</v>
      </c>
      <c r="C11" s="196"/>
      <c r="D11" s="196"/>
      <c r="E11" s="196"/>
      <c r="F11" s="196"/>
    </row>
    <row r="12" spans="1:6" ht="25.5" customHeight="1" x14ac:dyDescent="0.2">
      <c r="A12" s="195">
        <v>2</v>
      </c>
      <c r="B12" s="43" t="s">
        <v>324</v>
      </c>
      <c r="C12" s="43"/>
      <c r="D12" s="43"/>
      <c r="E12" s="43"/>
      <c r="F12" s="43"/>
    </row>
    <row r="13" spans="1:6" ht="12.75" customHeight="1" x14ac:dyDescent="0.2">
      <c r="A13" s="197">
        <v>3</v>
      </c>
      <c r="B13" s="17" t="s">
        <v>325</v>
      </c>
    </row>
    <row r="14" spans="1:6" x14ac:dyDescent="0.2">
      <c r="A14" s="17" t="s">
        <v>99</v>
      </c>
      <c r="B14" s="198" t="s">
        <v>434</v>
      </c>
      <c r="C14" s="198"/>
      <c r="D14" s="198"/>
      <c r="E14" s="198"/>
      <c r="F14" s="198"/>
    </row>
    <row r="15" spans="1:6" ht="13.15" customHeight="1" x14ac:dyDescent="0.2"/>
    <row r="33" ht="16.899999999999999" customHeight="1" x14ac:dyDescent="0.2"/>
    <row r="43" ht="52.15" customHeight="1" x14ac:dyDescent="0.2"/>
    <row r="74" ht="42.6" customHeight="1" x14ac:dyDescent="0.2"/>
  </sheetData>
  <mergeCells count="9">
    <mergeCell ref="B11:F11"/>
    <mergeCell ref="B12:F12"/>
    <mergeCell ref="B14:F14"/>
    <mergeCell ref="A4:B4"/>
    <mergeCell ref="C4:D4"/>
    <mergeCell ref="E4:F4"/>
    <mergeCell ref="A5:B5"/>
    <mergeCell ref="A1:B1"/>
    <mergeCell ref="A2:F2"/>
  </mergeCells>
  <conditionalFormatting sqref="G6:G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{F2DF070F-CB26-449E-B89A-C0A382C3AA24}</x14:id>
        </ext>
      </extLst>
    </cfRule>
  </conditionalFormatting>
  <hyperlinks>
    <hyperlink ref="A1:B1" location="ContentsHead" display="ContentsHead" xr:uid="{EE264915-D515-40DD-94A6-95245B6EC970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DF070F-CB26-449E-B89A-C0A382C3AA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A68F0-6B5E-4D8D-8BC6-93DBEF342FD2}">
  <sheetPr codeName="Sheet20">
    <tabColor theme="8" tint="0.79998168889431442"/>
  </sheetPr>
  <dimension ref="A1:AG100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7" customWidth="1"/>
    <col min="2" max="2" width="17.42578125" style="17" customWidth="1"/>
    <col min="3" max="3" width="11.140625" style="17" bestFit="1" customWidth="1"/>
    <col min="4" max="4" width="16.140625" style="17" bestFit="1" customWidth="1"/>
    <col min="5" max="5" width="15" style="17" customWidth="1"/>
    <col min="6" max="6" width="16.42578125" style="17" customWidth="1"/>
    <col min="7" max="8" width="8.85546875" style="17" customWidth="1"/>
    <col min="9" max="33" width="0" style="17" hidden="1"/>
    <col min="34" max="16384" width="8.85546875" style="17" hidden="1"/>
  </cols>
  <sheetData>
    <row r="1" spans="1:6" x14ac:dyDescent="0.2">
      <c r="A1" s="49" t="s">
        <v>108</v>
      </c>
      <c r="B1" s="49"/>
    </row>
    <row r="2" spans="1:6" x14ac:dyDescent="0.2">
      <c r="A2" s="199" t="s">
        <v>435</v>
      </c>
      <c r="B2" s="199"/>
      <c r="C2" s="199"/>
      <c r="D2" s="199"/>
      <c r="E2" s="199"/>
      <c r="F2" s="199"/>
    </row>
    <row r="4" spans="1:6" ht="16.899999999999999" customHeight="1" x14ac:dyDescent="0.35">
      <c r="A4" s="53" t="s">
        <v>260</v>
      </c>
      <c r="B4" s="53"/>
      <c r="C4" s="53" t="s">
        <v>353</v>
      </c>
      <c r="D4" s="53"/>
      <c r="E4" s="53"/>
      <c r="F4" s="53"/>
    </row>
    <row r="5" spans="1:6" ht="19.899999999999999" customHeight="1" x14ac:dyDescent="0.35">
      <c r="A5" s="59"/>
      <c r="B5" s="59"/>
      <c r="C5" s="59" t="s">
        <v>264</v>
      </c>
      <c r="D5" s="61" t="s">
        <v>265</v>
      </c>
      <c r="E5" s="59" t="s">
        <v>431</v>
      </c>
      <c r="F5" s="62" t="s">
        <v>436</v>
      </c>
    </row>
    <row r="6" spans="1:6" ht="19.899999999999999" customHeight="1" x14ac:dyDescent="0.35">
      <c r="A6" s="59"/>
      <c r="B6" s="59"/>
      <c r="C6" s="59"/>
      <c r="D6" s="61" t="s">
        <v>437</v>
      </c>
      <c r="E6" s="59"/>
      <c r="F6" s="62"/>
    </row>
    <row r="7" spans="1:6" s="20" customFormat="1" x14ac:dyDescent="0.2">
      <c r="A7" s="143" t="s">
        <v>276</v>
      </c>
      <c r="B7" s="74"/>
      <c r="C7" s="106">
        <v>55190</v>
      </c>
      <c r="D7" s="200">
        <v>13550</v>
      </c>
      <c r="E7" s="106">
        <v>6110</v>
      </c>
      <c r="F7" s="107">
        <v>61310</v>
      </c>
    </row>
    <row r="8" spans="1:6" x14ac:dyDescent="0.2">
      <c r="B8" s="74" t="s">
        <v>165</v>
      </c>
      <c r="C8" s="103">
        <v>13240</v>
      </c>
      <c r="D8" s="201">
        <v>3110</v>
      </c>
      <c r="E8" s="103">
        <v>1520</v>
      </c>
      <c r="F8" s="110">
        <v>14760</v>
      </c>
    </row>
    <row r="9" spans="1:6" x14ac:dyDescent="0.2">
      <c r="B9" s="74" t="s">
        <v>166</v>
      </c>
      <c r="C9" s="103">
        <v>14920</v>
      </c>
      <c r="D9" s="201">
        <v>3520</v>
      </c>
      <c r="E9" s="103">
        <v>1560</v>
      </c>
      <c r="F9" s="110">
        <v>16480</v>
      </c>
    </row>
    <row r="10" spans="1:6" x14ac:dyDescent="0.2">
      <c r="B10" s="74" t="s">
        <v>167</v>
      </c>
      <c r="C10" s="103">
        <v>15180</v>
      </c>
      <c r="D10" s="201">
        <v>3620</v>
      </c>
      <c r="E10" s="103">
        <v>1520</v>
      </c>
      <c r="F10" s="110">
        <v>16690</v>
      </c>
    </row>
    <row r="11" spans="1:6" x14ac:dyDescent="0.2">
      <c r="B11" s="74" t="s">
        <v>438</v>
      </c>
      <c r="C11" s="103">
        <v>11860</v>
      </c>
      <c r="D11" s="201">
        <v>3310</v>
      </c>
      <c r="E11" s="103">
        <v>1510</v>
      </c>
      <c r="F11" s="110">
        <v>13370</v>
      </c>
    </row>
    <row r="12" spans="1:6" s="20" customFormat="1" ht="25.5" customHeight="1" x14ac:dyDescent="0.2">
      <c r="A12" s="143" t="s">
        <v>277</v>
      </c>
      <c r="B12" s="74"/>
      <c r="C12" s="106">
        <v>6210</v>
      </c>
      <c r="D12" s="200">
        <v>1570</v>
      </c>
      <c r="E12" s="106">
        <v>950</v>
      </c>
      <c r="F12" s="107">
        <v>7160</v>
      </c>
    </row>
    <row r="13" spans="1:6" x14ac:dyDescent="0.2">
      <c r="B13" s="74" t="s">
        <v>169</v>
      </c>
      <c r="C13" s="103">
        <v>6210</v>
      </c>
      <c r="D13" s="201">
        <v>1570</v>
      </c>
      <c r="E13" s="103">
        <v>950</v>
      </c>
      <c r="F13" s="110">
        <v>7160</v>
      </c>
    </row>
    <row r="14" spans="1:6" ht="2.65" customHeight="1" x14ac:dyDescent="0.2">
      <c r="A14" s="191"/>
      <c r="B14" s="192"/>
      <c r="C14" s="193"/>
      <c r="D14" s="194"/>
      <c r="E14" s="193"/>
      <c r="F14" s="145"/>
    </row>
    <row r="15" spans="1:6" ht="14.25" x14ac:dyDescent="0.2">
      <c r="A15" s="197">
        <v>1</v>
      </c>
      <c r="B15" s="17" t="s">
        <v>321</v>
      </c>
    </row>
    <row r="16" spans="1:6" ht="27" customHeight="1" x14ac:dyDescent="0.2">
      <c r="A16" s="195">
        <v>2</v>
      </c>
      <c r="B16" s="43" t="s">
        <v>324</v>
      </c>
      <c r="C16" s="43"/>
      <c r="D16" s="43"/>
      <c r="E16" s="43"/>
      <c r="F16" s="43"/>
    </row>
    <row r="17" spans="1:5" ht="14.25" x14ac:dyDescent="0.2">
      <c r="A17" s="197">
        <v>3</v>
      </c>
      <c r="B17" s="17" t="s">
        <v>325</v>
      </c>
    </row>
    <row r="18" spans="1:5" x14ac:dyDescent="0.2">
      <c r="A18" s="17" t="s">
        <v>105</v>
      </c>
      <c r="B18" s="17" t="s">
        <v>434</v>
      </c>
    </row>
    <row r="19" spans="1:5" x14ac:dyDescent="0.2">
      <c r="A19" s="17" t="s">
        <v>257</v>
      </c>
      <c r="B19" s="17" t="s">
        <v>439</v>
      </c>
    </row>
    <row r="20" spans="1:5" ht="13.15" customHeight="1" x14ac:dyDescent="0.2"/>
    <row r="25" spans="1:5" x14ac:dyDescent="0.2">
      <c r="D25" s="25"/>
    </row>
    <row r="26" spans="1:5" ht="40.15" customHeight="1" x14ac:dyDescent="0.2">
      <c r="C26" s="183"/>
      <c r="D26" s="36"/>
      <c r="E26" s="36"/>
    </row>
    <row r="27" spans="1:5" x14ac:dyDescent="0.2">
      <c r="C27" s="183"/>
      <c r="D27" s="36"/>
      <c r="E27" s="36"/>
    </row>
    <row r="28" spans="1:5" x14ac:dyDescent="0.2">
      <c r="C28" s="183"/>
      <c r="D28" s="36"/>
      <c r="E28" s="36"/>
    </row>
    <row r="29" spans="1:5" x14ac:dyDescent="0.2">
      <c r="C29" s="183"/>
      <c r="D29" s="36"/>
      <c r="E29" s="36"/>
    </row>
    <row r="34" spans="1:3" ht="16.899999999999999" customHeight="1" x14ac:dyDescent="0.2"/>
    <row r="42" spans="1:3" x14ac:dyDescent="0.2">
      <c r="A42" s="103"/>
      <c r="B42" s="103"/>
      <c r="C42" s="103"/>
    </row>
    <row r="59" ht="16.899999999999999" customHeight="1" x14ac:dyDescent="0.2"/>
    <row r="69" ht="52.15" customHeight="1" x14ac:dyDescent="0.2"/>
    <row r="100" ht="42.6" customHeight="1" x14ac:dyDescent="0.2"/>
  </sheetData>
  <mergeCells count="8">
    <mergeCell ref="B16:F16"/>
    <mergeCell ref="A1:B1"/>
    <mergeCell ref="A2:F2"/>
    <mergeCell ref="A4:B6"/>
    <mergeCell ref="C4:F4"/>
    <mergeCell ref="C5:C6"/>
    <mergeCell ref="E5:E6"/>
    <mergeCell ref="F5:F6"/>
  </mergeCells>
  <conditionalFormatting sqref="D26:E29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:B1" location="ContentsHead" display="ContentsHead" xr:uid="{1D4290AD-8D42-4AD4-80A3-F3951DAD6C9F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AD574-6815-4299-98D4-D0C4A0133658}">
  <sheetPr codeName="Sheet19">
    <tabColor theme="8" tint="0.79998168889431442"/>
  </sheetPr>
  <dimension ref="A1:AG106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7" customWidth="1"/>
    <col min="2" max="2" width="17.5703125" style="17" customWidth="1"/>
    <col min="3" max="3" width="13.5703125" style="17" bestFit="1" customWidth="1"/>
    <col min="4" max="4" width="15.140625" style="17" customWidth="1"/>
    <col min="5" max="5" width="14.7109375" style="17" customWidth="1"/>
    <col min="6" max="6" width="12.7109375" style="17" customWidth="1"/>
    <col min="7" max="9" width="8.85546875" style="17" customWidth="1"/>
    <col min="10" max="33" width="0" style="17" hidden="1"/>
    <col min="34" max="16384" width="8.85546875" style="17" hidden="1"/>
  </cols>
  <sheetData>
    <row r="1" spans="1:7" x14ac:dyDescent="0.2">
      <c r="A1" s="49" t="s">
        <v>108</v>
      </c>
      <c r="B1" s="49"/>
    </row>
    <row r="2" spans="1:7" x14ac:dyDescent="0.2">
      <c r="A2" s="52" t="s">
        <v>440</v>
      </c>
      <c r="B2" s="52"/>
      <c r="C2" s="52"/>
      <c r="D2" s="52"/>
      <c r="E2" s="52"/>
      <c r="F2" s="52"/>
    </row>
    <row r="4" spans="1:7" ht="16.899999999999999" customHeight="1" x14ac:dyDescent="0.35">
      <c r="A4" s="53" t="s">
        <v>260</v>
      </c>
      <c r="B4" s="53"/>
      <c r="C4" s="53" t="s">
        <v>354</v>
      </c>
      <c r="D4" s="53"/>
      <c r="E4" s="53"/>
      <c r="F4" s="53"/>
    </row>
    <row r="5" spans="1:7" ht="16.899999999999999" customHeight="1" x14ac:dyDescent="0.35">
      <c r="A5" s="59"/>
      <c r="B5" s="59"/>
      <c r="C5" s="59" t="s">
        <v>441</v>
      </c>
      <c r="D5" s="61" t="s">
        <v>265</v>
      </c>
      <c r="E5" s="59" t="s">
        <v>386</v>
      </c>
      <c r="F5" s="62" t="s">
        <v>442</v>
      </c>
    </row>
    <row r="6" spans="1:7" ht="34.5" customHeight="1" x14ac:dyDescent="0.35">
      <c r="A6" s="59"/>
      <c r="B6" s="59"/>
      <c r="C6" s="59"/>
      <c r="D6" s="61" t="s">
        <v>443</v>
      </c>
      <c r="E6" s="59"/>
      <c r="F6" s="62"/>
    </row>
    <row r="7" spans="1:7" x14ac:dyDescent="0.2">
      <c r="A7" s="143" t="s">
        <v>276</v>
      </c>
      <c r="B7" s="74"/>
      <c r="C7" s="202">
        <v>165.5</v>
      </c>
      <c r="D7" s="203">
        <v>63.5</v>
      </c>
      <c r="E7" s="202">
        <v>68.5</v>
      </c>
      <c r="F7" s="204">
        <v>234</v>
      </c>
      <c r="G7" s="205"/>
    </row>
    <row r="8" spans="1:7" x14ac:dyDescent="0.2">
      <c r="B8" s="74" t="s">
        <v>165</v>
      </c>
      <c r="C8" s="67">
        <v>35.5</v>
      </c>
      <c r="D8" s="68">
        <v>13.8</v>
      </c>
      <c r="E8" s="67">
        <v>14.2</v>
      </c>
      <c r="F8" s="69">
        <v>49.7</v>
      </c>
    </row>
    <row r="9" spans="1:7" x14ac:dyDescent="0.2">
      <c r="B9" s="74" t="s">
        <v>166</v>
      </c>
      <c r="C9" s="67">
        <v>44.8</v>
      </c>
      <c r="D9" s="68">
        <v>16.899999999999999</v>
      </c>
      <c r="E9" s="67">
        <v>17.100000000000001</v>
      </c>
      <c r="F9" s="69">
        <v>61.9</v>
      </c>
    </row>
    <row r="10" spans="1:7" x14ac:dyDescent="0.2">
      <c r="B10" s="74" t="s">
        <v>167</v>
      </c>
      <c r="C10" s="67">
        <v>47</v>
      </c>
      <c r="D10" s="68">
        <v>17.5</v>
      </c>
      <c r="E10" s="67">
        <v>20.2</v>
      </c>
      <c r="F10" s="69">
        <v>67.3</v>
      </c>
    </row>
    <row r="11" spans="1:7" x14ac:dyDescent="0.2">
      <c r="B11" s="74" t="s">
        <v>438</v>
      </c>
      <c r="C11" s="67">
        <v>38.1</v>
      </c>
      <c r="D11" s="68">
        <v>15.4</v>
      </c>
      <c r="E11" s="67">
        <v>17</v>
      </c>
      <c r="F11" s="69">
        <v>55.1</v>
      </c>
    </row>
    <row r="12" spans="1:7" ht="25.5" customHeight="1" x14ac:dyDescent="0.2">
      <c r="A12" s="143" t="s">
        <v>277</v>
      </c>
      <c r="B12" s="74"/>
      <c r="C12" s="202">
        <v>18.100000000000001</v>
      </c>
      <c r="D12" s="203">
        <v>7.3</v>
      </c>
      <c r="E12" s="202">
        <v>8.6</v>
      </c>
      <c r="F12" s="204">
        <v>26.7</v>
      </c>
      <c r="G12" s="205"/>
    </row>
    <row r="13" spans="1:7" x14ac:dyDescent="0.2">
      <c r="B13" s="74" t="s">
        <v>169</v>
      </c>
      <c r="C13" s="67">
        <v>18.100000000000001</v>
      </c>
      <c r="D13" s="68">
        <v>7.3</v>
      </c>
      <c r="E13" s="67">
        <v>8.6</v>
      </c>
      <c r="F13" s="69">
        <v>26.7</v>
      </c>
    </row>
    <row r="14" spans="1:7" ht="24.75" customHeight="1" x14ac:dyDescent="0.2">
      <c r="A14" s="206" t="s">
        <v>316</v>
      </c>
      <c r="B14" s="206"/>
      <c r="C14" s="206"/>
      <c r="D14" s="206"/>
      <c r="E14" s="206"/>
      <c r="F14" s="69"/>
    </row>
    <row r="15" spans="1:7" x14ac:dyDescent="0.2">
      <c r="B15" s="74" t="s">
        <v>318</v>
      </c>
      <c r="C15" s="67" t="s">
        <v>95</v>
      </c>
      <c r="D15" s="207" t="s">
        <v>95</v>
      </c>
      <c r="E15" s="67">
        <v>28.2</v>
      </c>
      <c r="F15" s="69">
        <v>28.2</v>
      </c>
    </row>
    <row r="16" spans="1:7" ht="38.25" customHeight="1" x14ac:dyDescent="0.2">
      <c r="A16" s="206" t="s">
        <v>319</v>
      </c>
      <c r="B16" s="206"/>
      <c r="C16" s="206"/>
      <c r="D16" s="206"/>
      <c r="E16" s="206"/>
      <c r="F16" s="69"/>
    </row>
    <row r="17" spans="1:6" x14ac:dyDescent="0.2">
      <c r="B17" s="74" t="s">
        <v>318</v>
      </c>
      <c r="C17" s="207" t="s">
        <v>258</v>
      </c>
      <c r="D17" s="208" t="s">
        <v>258</v>
      </c>
      <c r="E17" s="207" t="s">
        <v>258</v>
      </c>
      <c r="F17" s="142">
        <v>2</v>
      </c>
    </row>
    <row r="18" spans="1:6" ht="1.9" customHeight="1" x14ac:dyDescent="0.2">
      <c r="A18" s="191"/>
      <c r="B18" s="192"/>
      <c r="C18" s="88"/>
      <c r="D18" s="209"/>
      <c r="E18" s="88"/>
      <c r="F18" s="210"/>
    </row>
    <row r="19" spans="1:6" ht="3.6" customHeight="1" x14ac:dyDescent="0.2">
      <c r="B19" s="211"/>
      <c r="C19" s="67"/>
      <c r="D19" s="68"/>
      <c r="E19" s="67"/>
      <c r="F19" s="67"/>
    </row>
    <row r="20" spans="1:6" ht="27" customHeight="1" x14ac:dyDescent="0.2">
      <c r="A20" s="195">
        <v>1</v>
      </c>
      <c r="B20" s="212" t="s">
        <v>426</v>
      </c>
      <c r="C20" s="212"/>
      <c r="D20" s="212"/>
      <c r="E20" s="212"/>
      <c r="F20" s="212"/>
    </row>
    <row r="21" spans="1:6" ht="27" customHeight="1" x14ac:dyDescent="0.2">
      <c r="A21" s="195">
        <v>2</v>
      </c>
      <c r="B21" s="212" t="s">
        <v>326</v>
      </c>
      <c r="C21" s="212"/>
      <c r="D21" s="212"/>
      <c r="E21" s="212"/>
      <c r="F21" s="212"/>
    </row>
    <row r="22" spans="1:6" ht="27" customHeight="1" x14ac:dyDescent="0.2">
      <c r="A22" s="195">
        <v>3</v>
      </c>
      <c r="B22" s="212" t="s">
        <v>324</v>
      </c>
      <c r="C22" s="212"/>
      <c r="D22" s="212"/>
      <c r="E22" s="212"/>
      <c r="F22" s="212"/>
    </row>
    <row r="23" spans="1:6" ht="14.25" x14ac:dyDescent="0.2">
      <c r="A23" s="195">
        <v>4</v>
      </c>
      <c r="B23" s="212" t="s">
        <v>325</v>
      </c>
      <c r="C23" s="212"/>
      <c r="D23" s="212"/>
      <c r="E23" s="212"/>
      <c r="F23" s="212"/>
    </row>
    <row r="24" spans="1:6" x14ac:dyDescent="0.2">
      <c r="A24" s="17" t="s">
        <v>105</v>
      </c>
      <c r="B24" s="17" t="s">
        <v>434</v>
      </c>
      <c r="C24" s="213"/>
      <c r="D24" s="213"/>
      <c r="E24" s="213"/>
      <c r="F24" s="213"/>
    </row>
    <row r="25" spans="1:6" x14ac:dyDescent="0.2">
      <c r="A25" s="17" t="s">
        <v>257</v>
      </c>
      <c r="B25" s="17" t="s">
        <v>439</v>
      </c>
    </row>
    <row r="26" spans="1:6" ht="13.15" customHeight="1" x14ac:dyDescent="0.2">
      <c r="A26" s="17" t="s">
        <v>258</v>
      </c>
      <c r="B26" s="17" t="s">
        <v>329</v>
      </c>
    </row>
    <row r="27" spans="1:6" x14ac:dyDescent="0.2">
      <c r="A27" s="17" t="s">
        <v>95</v>
      </c>
      <c r="B27" s="17" t="s">
        <v>330</v>
      </c>
    </row>
    <row r="32" spans="1:6" ht="40.15" customHeight="1" x14ac:dyDescent="0.2"/>
    <row r="40" spans="1:3" ht="16.899999999999999" customHeight="1" x14ac:dyDescent="0.2"/>
    <row r="48" spans="1:3" x14ac:dyDescent="0.2">
      <c r="A48" s="103"/>
      <c r="B48" s="103"/>
      <c r="C48" s="103"/>
    </row>
    <row r="65" ht="16.899999999999999" customHeight="1" x14ac:dyDescent="0.2"/>
    <row r="75" ht="52.15" customHeight="1" x14ac:dyDescent="0.2"/>
    <row r="106" ht="42.6" customHeight="1" x14ac:dyDescent="0.2"/>
  </sheetData>
  <mergeCells count="13">
    <mergeCell ref="A14:E14"/>
    <mergeCell ref="A16:E16"/>
    <mergeCell ref="B20:F20"/>
    <mergeCell ref="B21:F21"/>
    <mergeCell ref="B22:F22"/>
    <mergeCell ref="B23:F23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41F4DC75-098C-4936-8531-3E48714CB187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4401-9D1D-499A-95EE-EAE9A756899B}">
  <sheetPr codeName="Sheet22">
    <tabColor theme="8" tint="0.79998168889431442"/>
  </sheetPr>
  <dimension ref="A1:AE98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7" customWidth="1"/>
    <col min="2" max="2" width="18" style="17" customWidth="1"/>
    <col min="3" max="3" width="11.42578125" style="17" customWidth="1"/>
    <col min="4" max="4" width="8.85546875" style="17" customWidth="1"/>
    <col min="5" max="5" width="14.28515625" style="17" customWidth="1"/>
    <col min="6" max="6" width="13" style="17" customWidth="1"/>
    <col min="7" max="7" width="12.7109375" style="17" customWidth="1"/>
    <col min="8" max="8" width="22.28515625" style="17" customWidth="1"/>
    <col min="9" max="10" width="8.85546875" style="17" customWidth="1"/>
    <col min="11" max="31" width="0" style="17" hidden="1"/>
    <col min="32" max="16384" width="8.85546875" style="17" hidden="1"/>
  </cols>
  <sheetData>
    <row r="1" spans="1:7" x14ac:dyDescent="0.2">
      <c r="A1" s="49" t="s">
        <v>108</v>
      </c>
      <c r="B1" s="49"/>
    </row>
    <row r="2" spans="1:7" x14ac:dyDescent="0.2">
      <c r="A2" s="199" t="s">
        <v>444</v>
      </c>
      <c r="B2" s="199"/>
      <c r="C2" s="199"/>
      <c r="D2" s="199"/>
      <c r="E2" s="199"/>
      <c r="F2" s="199"/>
      <c r="G2" s="199"/>
    </row>
    <row r="4" spans="1:7" ht="21.6" customHeight="1" x14ac:dyDescent="0.35">
      <c r="A4" s="53" t="s">
        <v>260</v>
      </c>
      <c r="B4" s="53"/>
      <c r="C4" s="53" t="s">
        <v>445</v>
      </c>
      <c r="D4" s="53"/>
      <c r="E4" s="53"/>
      <c r="F4" s="53"/>
      <c r="G4" s="53"/>
    </row>
    <row r="5" spans="1:7" ht="16.899999999999999" customHeight="1" x14ac:dyDescent="0.35">
      <c r="A5" s="59"/>
      <c r="B5" s="59"/>
      <c r="C5" s="59" t="s">
        <v>264</v>
      </c>
      <c r="D5" s="61" t="s">
        <v>265</v>
      </c>
      <c r="E5" s="59" t="s">
        <v>446</v>
      </c>
      <c r="F5" s="62" t="s">
        <v>447</v>
      </c>
      <c r="G5" s="214" t="s">
        <v>448</v>
      </c>
    </row>
    <row r="6" spans="1:7" ht="55.9" customHeight="1" x14ac:dyDescent="0.35">
      <c r="A6" s="59"/>
      <c r="B6" s="59"/>
      <c r="C6" s="59"/>
      <c r="D6" s="61" t="s">
        <v>449</v>
      </c>
      <c r="E6" s="59"/>
      <c r="F6" s="62"/>
      <c r="G6" s="214"/>
    </row>
    <row r="7" spans="1:7" x14ac:dyDescent="0.2">
      <c r="A7" s="215" t="s">
        <v>276</v>
      </c>
      <c r="B7" s="74"/>
      <c r="C7" s="106">
        <v>10072</v>
      </c>
      <c r="D7" s="200">
        <v>2227</v>
      </c>
      <c r="E7" s="106">
        <v>2106</v>
      </c>
      <c r="F7" s="107">
        <v>12178</v>
      </c>
      <c r="G7" s="106">
        <v>1431</v>
      </c>
    </row>
    <row r="8" spans="1:7" x14ac:dyDescent="0.2">
      <c r="B8" s="74" t="s">
        <v>165</v>
      </c>
      <c r="C8" s="103">
        <v>2384</v>
      </c>
      <c r="D8" s="201">
        <v>484</v>
      </c>
      <c r="E8" s="103">
        <v>382</v>
      </c>
      <c r="F8" s="110">
        <v>2766</v>
      </c>
      <c r="G8" s="103">
        <v>374</v>
      </c>
    </row>
    <row r="9" spans="1:7" x14ac:dyDescent="0.2">
      <c r="B9" s="74" t="s">
        <v>166</v>
      </c>
      <c r="C9" s="103">
        <v>2726</v>
      </c>
      <c r="D9" s="201">
        <v>582</v>
      </c>
      <c r="E9" s="103">
        <v>637</v>
      </c>
      <c r="F9" s="110">
        <v>3363</v>
      </c>
      <c r="G9" s="103">
        <v>420</v>
      </c>
    </row>
    <row r="10" spans="1:7" x14ac:dyDescent="0.2">
      <c r="B10" s="74" t="s">
        <v>167</v>
      </c>
      <c r="C10" s="103">
        <v>2816</v>
      </c>
      <c r="D10" s="201">
        <v>608</v>
      </c>
      <c r="E10" s="103">
        <v>629</v>
      </c>
      <c r="F10" s="110">
        <v>3444</v>
      </c>
      <c r="G10" s="103">
        <v>345</v>
      </c>
    </row>
    <row r="11" spans="1:7" x14ac:dyDescent="0.2">
      <c r="B11" s="74" t="s">
        <v>438</v>
      </c>
      <c r="C11" s="103">
        <v>2147</v>
      </c>
      <c r="D11" s="201">
        <v>552</v>
      </c>
      <c r="E11" s="103">
        <v>459</v>
      </c>
      <c r="F11" s="110">
        <v>2606</v>
      </c>
      <c r="G11" s="103">
        <v>292</v>
      </c>
    </row>
    <row r="12" spans="1:7" ht="25.5" customHeight="1" x14ac:dyDescent="0.2">
      <c r="A12" s="215" t="s">
        <v>277</v>
      </c>
      <c r="B12" s="74"/>
      <c r="C12" s="106">
        <v>1076</v>
      </c>
      <c r="D12" s="200">
        <v>259</v>
      </c>
      <c r="E12" s="106">
        <v>260</v>
      </c>
      <c r="F12" s="107">
        <v>1336</v>
      </c>
      <c r="G12" s="106">
        <v>118</v>
      </c>
    </row>
    <row r="13" spans="1:7" x14ac:dyDescent="0.2">
      <c r="B13" s="74" t="s">
        <v>169</v>
      </c>
      <c r="C13" s="103">
        <v>1076</v>
      </c>
      <c r="D13" s="201">
        <v>259</v>
      </c>
      <c r="E13" s="103">
        <v>260</v>
      </c>
      <c r="F13" s="110">
        <v>1336</v>
      </c>
      <c r="G13" s="103">
        <v>118</v>
      </c>
    </row>
    <row r="14" spans="1:7" ht="2.65" customHeight="1" x14ac:dyDescent="0.2">
      <c r="A14" s="191"/>
      <c r="B14" s="192"/>
      <c r="C14" s="114"/>
      <c r="D14" s="216"/>
      <c r="E14" s="114"/>
      <c r="F14" s="115"/>
      <c r="G14" s="114"/>
    </row>
    <row r="15" spans="1:7" ht="6" customHeight="1" x14ac:dyDescent="0.2">
      <c r="B15" s="211"/>
      <c r="C15" s="103"/>
      <c r="D15" s="201"/>
      <c r="E15" s="103"/>
      <c r="F15" s="217"/>
      <c r="G15" s="103"/>
    </row>
    <row r="16" spans="1:7" ht="103.15" customHeight="1" x14ac:dyDescent="0.2">
      <c r="A16" s="195">
        <v>1</v>
      </c>
      <c r="B16" s="212" t="s">
        <v>450</v>
      </c>
      <c r="C16" s="212"/>
      <c r="D16" s="212"/>
      <c r="E16" s="212"/>
      <c r="F16" s="212"/>
      <c r="G16" s="212"/>
    </row>
    <row r="17" spans="1:7" ht="29.45" customHeight="1" x14ac:dyDescent="0.2">
      <c r="A17" s="195">
        <v>2</v>
      </c>
      <c r="B17" s="212" t="s">
        <v>324</v>
      </c>
      <c r="C17" s="212"/>
      <c r="D17" s="212"/>
      <c r="E17" s="212"/>
      <c r="F17" s="212"/>
      <c r="G17" s="212"/>
    </row>
    <row r="18" spans="1:7" ht="14.25" x14ac:dyDescent="0.2">
      <c r="A18" s="195">
        <v>3</v>
      </c>
      <c r="B18" s="212" t="s">
        <v>325</v>
      </c>
      <c r="C18" s="212"/>
      <c r="D18" s="212"/>
      <c r="E18" s="212"/>
      <c r="F18" s="212"/>
      <c r="G18" s="212"/>
    </row>
    <row r="19" spans="1:7" ht="25.5" customHeight="1" x14ac:dyDescent="0.2">
      <c r="A19" s="195">
        <v>4</v>
      </c>
      <c r="B19" s="212" t="s">
        <v>451</v>
      </c>
      <c r="C19" s="212"/>
      <c r="D19" s="212"/>
      <c r="E19" s="212"/>
      <c r="F19" s="212"/>
      <c r="G19" s="212"/>
    </row>
    <row r="20" spans="1:7" x14ac:dyDescent="0.2">
      <c r="A20" s="17" t="s">
        <v>105</v>
      </c>
      <c r="B20" s="17" t="s">
        <v>434</v>
      </c>
      <c r="C20" s="213"/>
      <c r="D20" s="213"/>
      <c r="E20" s="213"/>
      <c r="F20" s="213"/>
      <c r="G20" s="213"/>
    </row>
    <row r="21" spans="1:7" x14ac:dyDescent="0.2">
      <c r="A21" s="17" t="s">
        <v>257</v>
      </c>
      <c r="B21" s="17" t="s">
        <v>439</v>
      </c>
    </row>
    <row r="24" spans="1:7" ht="40.15" customHeight="1" x14ac:dyDescent="0.2"/>
    <row r="32" spans="1:7" ht="16.899999999999999" customHeight="1" x14ac:dyDescent="0.2"/>
    <row r="40" spans="1:3" x14ac:dyDescent="0.2">
      <c r="A40" s="103"/>
      <c r="B40" s="103"/>
      <c r="C40" s="103"/>
    </row>
    <row r="57" ht="16.899999999999999" customHeight="1" x14ac:dyDescent="0.2"/>
    <row r="67" ht="52.15" customHeight="1" x14ac:dyDescent="0.2"/>
    <row r="98" ht="42.6" customHeight="1" x14ac:dyDescent="0.2"/>
  </sheetData>
  <mergeCells count="12">
    <mergeCell ref="B16:G16"/>
    <mergeCell ref="B17:G17"/>
    <mergeCell ref="B18:G18"/>
    <mergeCell ref="B19:G19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ontentsHead" display="Back to contents" xr:uid="{AC4FCFD9-455F-48A2-83AC-778D56378AC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BE0C-017D-4261-B2B3-CF2699E623C5}">
  <sheetPr codeName="Sheet28"/>
  <dimension ref="A1:Y139"/>
  <sheetViews>
    <sheetView workbookViewId="0">
      <selection sqref="A1:D1"/>
    </sheetView>
  </sheetViews>
  <sheetFormatPr defaultColWidth="0" defaultRowHeight="15" x14ac:dyDescent="0.25"/>
  <cols>
    <col min="1" max="1" width="3.28515625" style="134" customWidth="1"/>
    <col min="2" max="2" width="10.42578125" style="134" customWidth="1"/>
    <col min="3" max="3" width="2" style="134" customWidth="1"/>
    <col min="4" max="5" width="10.7109375" style="134" bestFit="1" customWidth="1"/>
    <col min="6" max="6" width="11.28515625" style="134" bestFit="1" customWidth="1"/>
    <col min="7" max="7" width="13.5703125" style="134" bestFit="1" customWidth="1"/>
    <col min="8" max="8" width="16.42578125" style="134" customWidth="1"/>
    <col min="9" max="13" width="8.85546875" style="219" customWidth="1"/>
    <col min="14" max="14" width="10.5703125" style="219" bestFit="1" customWidth="1"/>
    <col min="15" max="24" width="8.85546875" style="219" customWidth="1"/>
    <col min="25" max="25" width="0" style="219" hidden="1"/>
    <col min="26" max="16384" width="8.85546875" style="134" hidden="1"/>
  </cols>
  <sheetData>
    <row r="1" spans="1:25" x14ac:dyDescent="0.25">
      <c r="A1" s="218" t="s">
        <v>108</v>
      </c>
      <c r="B1" s="218"/>
      <c r="C1" s="218"/>
      <c r="D1" s="218"/>
      <c r="E1" s="15"/>
      <c r="F1" s="15"/>
      <c r="G1" s="15"/>
      <c r="H1" s="15"/>
      <c r="K1" s="219">
        <v>56</v>
      </c>
      <c r="R1" s="219" t="s">
        <v>452</v>
      </c>
      <c r="S1" s="219">
        <v>1</v>
      </c>
    </row>
    <row r="2" spans="1:25" s="1" customFormat="1" ht="14.45" customHeight="1" x14ac:dyDescent="0.2">
      <c r="A2" s="220" t="s">
        <v>454</v>
      </c>
      <c r="B2" s="220"/>
      <c r="C2" s="220"/>
      <c r="D2" s="220"/>
      <c r="E2" s="220"/>
      <c r="F2" s="220"/>
      <c r="G2" s="220"/>
      <c r="H2" s="220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453</v>
      </c>
      <c r="S2" s="9">
        <v>25</v>
      </c>
      <c r="T2" s="9"/>
      <c r="U2" s="9"/>
      <c r="V2" s="9"/>
      <c r="W2" s="9"/>
      <c r="X2" s="9"/>
      <c r="Y2" s="9"/>
    </row>
    <row r="3" spans="1:25" s="1" customFormat="1" ht="12.75" x14ac:dyDescent="0.2">
      <c r="B3" s="221"/>
      <c r="C3" s="221"/>
      <c r="D3" s="221"/>
      <c r="E3" s="221"/>
      <c r="F3" s="221"/>
      <c r="G3" s="221"/>
      <c r="H3" s="22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45" customHeight="1" x14ac:dyDescent="0.35">
      <c r="A4" s="53" t="s">
        <v>455</v>
      </c>
      <c r="B4" s="53"/>
      <c r="C4" s="53"/>
      <c r="D4" s="53" t="s">
        <v>456</v>
      </c>
      <c r="E4" s="53"/>
      <c r="F4" s="53"/>
      <c r="G4" s="53" t="s">
        <v>457</v>
      </c>
      <c r="H4" s="53"/>
      <c r="K4" s="219">
        <v>47</v>
      </c>
      <c r="L4" s="219">
        <v>38</v>
      </c>
      <c r="M4" s="219">
        <v>39</v>
      </c>
      <c r="V4" s="219" t="s">
        <v>458</v>
      </c>
      <c r="W4" s="219">
        <v>25</v>
      </c>
    </row>
    <row r="5" spans="1:25" ht="16.899999999999999" customHeight="1" x14ac:dyDescent="0.25">
      <c r="A5" s="59"/>
      <c r="B5" s="59"/>
      <c r="C5" s="59"/>
      <c r="D5" s="222" t="s">
        <v>459</v>
      </c>
      <c r="E5" s="222" t="s">
        <v>460</v>
      </c>
      <c r="F5" s="222" t="s">
        <v>461</v>
      </c>
      <c r="G5" s="222" t="s">
        <v>462</v>
      </c>
      <c r="H5" s="222" t="s">
        <v>463</v>
      </c>
      <c r="K5" s="219">
        <v>40</v>
      </c>
      <c r="L5" s="219">
        <v>41</v>
      </c>
      <c r="M5" s="219">
        <v>42</v>
      </c>
      <c r="N5" s="219">
        <v>43</v>
      </c>
      <c r="O5" s="219">
        <v>44</v>
      </c>
      <c r="P5" s="219">
        <v>45</v>
      </c>
      <c r="Q5" s="219">
        <v>48</v>
      </c>
      <c r="V5" s="219" t="s">
        <v>464</v>
      </c>
      <c r="W5" s="219">
        <v>26</v>
      </c>
    </row>
    <row r="6" spans="1:25" x14ac:dyDescent="0.25">
      <c r="B6" s="223" t="s">
        <v>230</v>
      </c>
      <c r="C6" s="224"/>
      <c r="D6" s="225">
        <v>3940</v>
      </c>
      <c r="E6" s="226">
        <v>4350</v>
      </c>
      <c r="F6" s="226">
        <v>4370</v>
      </c>
      <c r="G6" s="227">
        <v>0.10538344337227024</v>
      </c>
      <c r="H6" s="227">
        <v>3.9053526303698405E-3</v>
      </c>
      <c r="V6" s="219" t="s">
        <v>465</v>
      </c>
      <c r="W6" s="219">
        <v>27</v>
      </c>
    </row>
    <row r="7" spans="1:25" x14ac:dyDescent="0.25">
      <c r="B7" s="223" t="s">
        <v>231</v>
      </c>
      <c r="C7" s="224"/>
      <c r="D7" s="226">
        <v>4450</v>
      </c>
      <c r="E7" s="226">
        <v>4770</v>
      </c>
      <c r="F7" s="226">
        <v>4790</v>
      </c>
      <c r="G7" s="227">
        <v>7.1926275567543163E-2</v>
      </c>
      <c r="H7" s="227">
        <v>3.9840637450199168E-3</v>
      </c>
      <c r="K7" s="228"/>
      <c r="V7" s="219" t="s">
        <v>466</v>
      </c>
      <c r="W7" s="219">
        <v>28</v>
      </c>
    </row>
    <row r="8" spans="1:25" x14ac:dyDescent="0.25">
      <c r="B8" s="223" t="s">
        <v>232</v>
      </c>
      <c r="C8" s="224"/>
      <c r="D8" s="226">
        <v>5100</v>
      </c>
      <c r="E8" s="226">
        <v>5400</v>
      </c>
      <c r="F8" s="226">
        <v>5420</v>
      </c>
      <c r="G8" s="227">
        <v>5.8258140447234208E-2</v>
      </c>
      <c r="H8" s="227">
        <v>5.3753475440221354E-3</v>
      </c>
    </row>
    <row r="9" spans="1:25" x14ac:dyDescent="0.25">
      <c r="B9" s="223" t="s">
        <v>467</v>
      </c>
      <c r="C9" s="224"/>
      <c r="D9" s="226">
        <v>4930</v>
      </c>
      <c r="E9" s="226">
        <v>5300</v>
      </c>
      <c r="F9" s="226">
        <v>5310</v>
      </c>
      <c r="G9" s="227">
        <v>7.5268817204301008E-2</v>
      </c>
      <c r="H9" s="227">
        <v>2.2641509433962703E-3</v>
      </c>
    </row>
    <row r="10" spans="1:25" x14ac:dyDescent="0.25">
      <c r="B10" s="223" t="s">
        <v>468</v>
      </c>
      <c r="C10" s="224"/>
      <c r="D10" s="226">
        <v>5660</v>
      </c>
      <c r="E10" s="226">
        <v>5950</v>
      </c>
      <c r="F10" s="226">
        <v>5970</v>
      </c>
      <c r="G10" s="227">
        <v>5.0141242937853159E-2</v>
      </c>
      <c r="H10" s="227">
        <v>3.3624747814391398E-3</v>
      </c>
    </row>
    <row r="11" spans="1:25" x14ac:dyDescent="0.25">
      <c r="B11" s="223" t="s">
        <v>469</v>
      </c>
      <c r="C11" s="224"/>
      <c r="D11" s="226">
        <v>4790</v>
      </c>
      <c r="E11" s="226">
        <v>4980</v>
      </c>
      <c r="F11" s="226">
        <v>4990</v>
      </c>
      <c r="G11" s="227">
        <v>3.9883065358112368E-2</v>
      </c>
      <c r="H11" s="227">
        <v>2.6104417670682611E-3</v>
      </c>
    </row>
    <row r="12" spans="1:25" x14ac:dyDescent="0.25">
      <c r="B12" s="223" t="s">
        <v>236</v>
      </c>
      <c r="C12" s="224"/>
      <c r="D12" s="226">
        <v>5460</v>
      </c>
      <c r="E12" s="226">
        <v>5620</v>
      </c>
      <c r="F12" s="226">
        <v>5630</v>
      </c>
      <c r="G12" s="227">
        <v>2.8189639392275367E-2</v>
      </c>
      <c r="H12" s="227">
        <v>1.7803097739006457E-3</v>
      </c>
    </row>
    <row r="13" spans="1:25" x14ac:dyDescent="0.25">
      <c r="B13" s="223" t="s">
        <v>470</v>
      </c>
      <c r="C13" s="224"/>
      <c r="D13" s="226">
        <v>6090</v>
      </c>
      <c r="E13" s="226">
        <v>6300</v>
      </c>
      <c r="F13" s="226">
        <v>6320</v>
      </c>
      <c r="G13" s="227">
        <v>3.4675431388660582E-2</v>
      </c>
      <c r="H13" s="227">
        <v>3.6531130876746865E-3</v>
      </c>
      <c r="N13" s="229"/>
    </row>
    <row r="14" spans="1:25" x14ac:dyDescent="0.25">
      <c r="B14" s="223" t="s">
        <v>471</v>
      </c>
      <c r="C14" s="224"/>
      <c r="D14" s="226">
        <v>5360</v>
      </c>
      <c r="E14" s="226">
        <v>5430</v>
      </c>
      <c r="F14" s="226">
        <v>5440</v>
      </c>
      <c r="G14" s="227">
        <v>1.3067015120403314E-2</v>
      </c>
      <c r="H14" s="227">
        <v>1.4741109268472385E-3</v>
      </c>
    </row>
    <row r="15" spans="1:25" x14ac:dyDescent="0.25">
      <c r="B15" s="223" t="s">
        <v>239</v>
      </c>
      <c r="C15" s="224"/>
      <c r="D15" s="226">
        <v>3900</v>
      </c>
      <c r="E15" s="226">
        <v>4000</v>
      </c>
      <c r="F15" s="226">
        <v>4010</v>
      </c>
      <c r="G15" s="227">
        <v>2.5917372337695754E-2</v>
      </c>
      <c r="H15" s="227">
        <v>2.0010005002502051E-3</v>
      </c>
    </row>
    <row r="16" spans="1:25" x14ac:dyDescent="0.25">
      <c r="B16" s="223" t="s">
        <v>472</v>
      </c>
      <c r="C16" s="224"/>
      <c r="D16" s="226">
        <v>4240</v>
      </c>
      <c r="E16" s="226">
        <v>4290</v>
      </c>
      <c r="F16" s="226">
        <v>4300</v>
      </c>
      <c r="G16" s="227">
        <v>1.2744866650932218E-2</v>
      </c>
      <c r="H16" s="227">
        <v>1.3982754602657188E-3</v>
      </c>
    </row>
    <row r="17" spans="2:8" x14ac:dyDescent="0.25">
      <c r="B17" s="223" t="s">
        <v>241</v>
      </c>
      <c r="C17" s="230"/>
      <c r="D17" s="226">
        <v>4900</v>
      </c>
      <c r="E17" s="226">
        <v>5040</v>
      </c>
      <c r="F17" s="226">
        <v>5050</v>
      </c>
      <c r="G17" s="227">
        <v>2.8180518684909117E-2</v>
      </c>
      <c r="H17" s="227">
        <v>1.9860973187686426E-3</v>
      </c>
    </row>
    <row r="18" spans="2:8" x14ac:dyDescent="0.25">
      <c r="B18" s="223" t="s">
        <v>242</v>
      </c>
      <c r="C18" s="230"/>
      <c r="D18" s="226">
        <v>4450</v>
      </c>
      <c r="E18" s="226">
        <v>4510</v>
      </c>
      <c r="F18" s="226">
        <v>4520</v>
      </c>
      <c r="G18" s="227">
        <v>1.4848143982002293E-2</v>
      </c>
      <c r="H18" s="227">
        <v>2.8818443804035088E-3</v>
      </c>
    </row>
    <row r="19" spans="2:8" x14ac:dyDescent="0.25">
      <c r="B19" s="223" t="s">
        <v>243</v>
      </c>
      <c r="C19" s="230"/>
      <c r="D19" s="226">
        <v>4950</v>
      </c>
      <c r="E19" s="226">
        <v>5040</v>
      </c>
      <c r="F19" s="226">
        <v>5050</v>
      </c>
      <c r="G19" s="227">
        <v>1.8387553041018467E-2</v>
      </c>
      <c r="H19" s="227">
        <v>1.5873015873015817E-3</v>
      </c>
    </row>
    <row r="20" spans="2:8" x14ac:dyDescent="0.25">
      <c r="B20" s="223" t="s">
        <v>244</v>
      </c>
      <c r="C20" s="230"/>
      <c r="D20" s="226">
        <v>4940</v>
      </c>
      <c r="E20" s="226">
        <v>5100</v>
      </c>
      <c r="F20" s="226">
        <v>5110</v>
      </c>
      <c r="G20" s="227">
        <v>3.2617504051863921E-2</v>
      </c>
      <c r="H20" s="227">
        <v>1.5695507161075373E-3</v>
      </c>
    </row>
    <row r="21" spans="2:8" x14ac:dyDescent="0.25">
      <c r="B21" s="223" t="s">
        <v>473</v>
      </c>
      <c r="C21" s="230"/>
      <c r="D21" s="226">
        <v>5510</v>
      </c>
      <c r="E21" s="226">
        <v>5570</v>
      </c>
      <c r="F21" s="226">
        <v>5590</v>
      </c>
      <c r="G21" s="227">
        <v>1.2168543407192089E-2</v>
      </c>
      <c r="H21" s="227">
        <v>2.5121119684192728E-3</v>
      </c>
    </row>
    <row r="22" spans="2:8" x14ac:dyDescent="0.25">
      <c r="B22" s="223" t="s">
        <v>474</v>
      </c>
      <c r="C22" s="230"/>
      <c r="D22" s="226">
        <v>5560</v>
      </c>
      <c r="E22" s="226">
        <v>5710</v>
      </c>
      <c r="F22" s="226">
        <v>5720</v>
      </c>
      <c r="G22" s="227">
        <v>2.6784109293546576E-2</v>
      </c>
      <c r="H22" s="227">
        <v>1.5756302521008347E-3</v>
      </c>
    </row>
    <row r="23" spans="2:8" x14ac:dyDescent="0.25">
      <c r="B23" s="223" t="s">
        <v>475</v>
      </c>
      <c r="C23" s="230"/>
      <c r="D23" s="226">
        <v>5060</v>
      </c>
      <c r="E23" s="226">
        <v>5120</v>
      </c>
      <c r="F23" s="226">
        <v>5140</v>
      </c>
      <c r="G23" s="227">
        <v>1.1850681414181219E-2</v>
      </c>
      <c r="H23" s="227">
        <v>2.7327737653719542E-3</v>
      </c>
    </row>
    <row r="24" spans="2:8" x14ac:dyDescent="0.25">
      <c r="B24" s="223" t="s">
        <v>248</v>
      </c>
      <c r="C24" s="230"/>
      <c r="D24" s="226">
        <v>5500</v>
      </c>
      <c r="E24" s="226">
        <v>5580</v>
      </c>
      <c r="F24" s="226">
        <v>5580</v>
      </c>
      <c r="G24" s="227">
        <v>1.4548099654482671E-2</v>
      </c>
      <c r="H24" s="227">
        <v>3.5848718408315605E-4</v>
      </c>
    </row>
    <row r="25" spans="2:8" x14ac:dyDescent="0.25">
      <c r="B25" s="223" t="s">
        <v>476</v>
      </c>
      <c r="C25" s="230"/>
      <c r="D25" s="226">
        <v>5530</v>
      </c>
      <c r="E25" s="226">
        <v>5670</v>
      </c>
      <c r="F25" s="226">
        <v>5680</v>
      </c>
      <c r="G25" s="227">
        <v>2.5492677635147398E-2</v>
      </c>
      <c r="H25" s="227">
        <v>7.0521861777161909E-4</v>
      </c>
    </row>
    <row r="26" spans="2:8" x14ac:dyDescent="0.25">
      <c r="B26" s="223" t="s">
        <v>477</v>
      </c>
      <c r="C26" s="230"/>
      <c r="D26" s="226">
        <v>5360</v>
      </c>
      <c r="E26" s="226">
        <v>5390</v>
      </c>
      <c r="F26" s="226">
        <v>5400</v>
      </c>
      <c r="G26" s="227">
        <v>4.4767767207609666E-3</v>
      </c>
      <c r="H26" s="227">
        <v>2.9712163416899529E-3</v>
      </c>
    </row>
    <row r="27" spans="2:8" x14ac:dyDescent="0.25">
      <c r="B27" s="223" t="s">
        <v>251</v>
      </c>
      <c r="C27" s="230"/>
      <c r="D27" s="226">
        <v>4210</v>
      </c>
      <c r="E27" s="226">
        <v>4350</v>
      </c>
      <c r="F27" s="226">
        <v>4360</v>
      </c>
      <c r="G27" s="227">
        <v>3.3761293390394576E-2</v>
      </c>
      <c r="H27" s="227">
        <v>1.8399264029438367E-3</v>
      </c>
    </row>
    <row r="28" spans="2:8" x14ac:dyDescent="0.25">
      <c r="B28" s="223" t="s">
        <v>478</v>
      </c>
      <c r="C28" s="230"/>
      <c r="D28" s="226">
        <v>4240</v>
      </c>
      <c r="E28" s="226">
        <v>4350</v>
      </c>
      <c r="F28" s="226">
        <v>4360</v>
      </c>
      <c r="G28" s="227">
        <v>2.4976437323279921E-2</v>
      </c>
      <c r="H28" s="227">
        <v>1.3793103448276334E-3</v>
      </c>
    </row>
    <row r="29" spans="2:8" x14ac:dyDescent="0.25">
      <c r="B29" s="223" t="s">
        <v>253</v>
      </c>
      <c r="C29" s="230"/>
      <c r="D29" s="226">
        <v>4570</v>
      </c>
      <c r="E29" s="226">
        <v>4620</v>
      </c>
      <c r="F29" s="226">
        <v>4630</v>
      </c>
      <c r="G29" s="227">
        <v>1.0936132983377034E-2</v>
      </c>
      <c r="H29" s="227">
        <v>1.7308524448291784E-3</v>
      </c>
    </row>
    <row r="30" spans="2:8" x14ac:dyDescent="0.25">
      <c r="B30" s="223" t="s">
        <v>254</v>
      </c>
      <c r="C30" s="230"/>
      <c r="D30" s="226">
        <v>2060</v>
      </c>
      <c r="E30" s="226">
        <v>2100</v>
      </c>
      <c r="F30" s="226">
        <v>2110</v>
      </c>
      <c r="G30" s="227">
        <v>2.0408163265306145E-2</v>
      </c>
      <c r="H30" s="227">
        <v>4.761904761904745E-3</v>
      </c>
    </row>
    <row r="31" spans="2:8" x14ac:dyDescent="0.25">
      <c r="B31" s="223" t="s">
        <v>255</v>
      </c>
      <c r="C31" s="230"/>
      <c r="D31" s="226">
        <v>2160</v>
      </c>
      <c r="E31" s="226">
        <v>2190</v>
      </c>
      <c r="F31" s="226" t="s">
        <v>131</v>
      </c>
      <c r="G31" s="227">
        <v>1.6689847009735637E-2</v>
      </c>
      <c r="H31" s="227" t="s">
        <v>131</v>
      </c>
    </row>
    <row r="32" spans="2:8" x14ac:dyDescent="0.25">
      <c r="B32" s="223" t="s">
        <v>479</v>
      </c>
      <c r="C32" s="230"/>
      <c r="D32" s="226">
        <v>2860</v>
      </c>
      <c r="E32" s="226" t="s">
        <v>131</v>
      </c>
      <c r="F32" s="226" t="s">
        <v>131</v>
      </c>
      <c r="G32" s="227" t="s">
        <v>131</v>
      </c>
      <c r="H32" s="227" t="s">
        <v>131</v>
      </c>
    </row>
    <row r="33" spans="1:25" x14ac:dyDescent="0.25">
      <c r="A33" s="231"/>
      <c r="B33" s="232"/>
      <c r="C33" s="233"/>
      <c r="D33" s="234"/>
      <c r="E33" s="234"/>
      <c r="F33" s="232"/>
      <c r="G33" s="234"/>
      <c r="H33" s="234"/>
    </row>
    <row r="34" spans="1:25" x14ac:dyDescent="0.25">
      <c r="A34" s="235">
        <v>1</v>
      </c>
      <c r="B34" s="1" t="s">
        <v>480</v>
      </c>
      <c r="D34" s="236"/>
      <c r="E34" s="236"/>
      <c r="F34" s="236"/>
      <c r="G34" s="236"/>
      <c r="K34" s="219">
        <v>49</v>
      </c>
    </row>
    <row r="36" spans="1:25" x14ac:dyDescent="0.25">
      <c r="B36" s="15" t="s">
        <v>131</v>
      </c>
      <c r="C36" s="15"/>
      <c r="D36" s="15"/>
      <c r="E36" s="15"/>
      <c r="F36" s="15"/>
      <c r="G36" s="15"/>
      <c r="H36" s="15"/>
    </row>
    <row r="37" spans="1:25" s="1" customFormat="1" x14ac:dyDescent="0.25">
      <c r="A37" s="52" t="s">
        <v>464</v>
      </c>
      <c r="B37" s="52"/>
      <c r="C37" s="52"/>
      <c r="D37" s="52"/>
      <c r="E37" s="52"/>
      <c r="F37" s="52"/>
      <c r="G37" s="52"/>
      <c r="H37" s="52"/>
      <c r="I37" s="9"/>
      <c r="J37" s="9"/>
      <c r="K37" s="219">
        <v>46</v>
      </c>
      <c r="L37" s="9">
        <v>23</v>
      </c>
      <c r="M37" s="9">
        <v>26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" customFormat="1" x14ac:dyDescent="0.25">
      <c r="B38" s="15"/>
      <c r="C38" s="15"/>
      <c r="D38" s="237"/>
      <c r="E38" s="237"/>
      <c r="F38" s="237"/>
      <c r="G38" s="237"/>
      <c r="H38" s="237"/>
      <c r="I38" s="9"/>
      <c r="J38" s="9"/>
      <c r="K38" s="21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17.45" customHeight="1" x14ac:dyDescent="0.35">
      <c r="A39" s="53" t="s">
        <v>455</v>
      </c>
      <c r="B39" s="53"/>
      <c r="C39" s="53"/>
      <c r="D39" s="53" t="s">
        <v>456</v>
      </c>
      <c r="E39" s="53"/>
      <c r="F39" s="53"/>
      <c r="G39" s="53" t="s">
        <v>457</v>
      </c>
      <c r="H39" s="53"/>
      <c r="K39" s="219">
        <v>47</v>
      </c>
      <c r="L39" s="219">
        <v>38</v>
      </c>
      <c r="M39" s="219">
        <v>39</v>
      </c>
    </row>
    <row r="40" spans="1:25" ht="16.899999999999999" customHeight="1" x14ac:dyDescent="0.25">
      <c r="A40" s="59"/>
      <c r="B40" s="59"/>
      <c r="C40" s="59"/>
      <c r="D40" s="222" t="s">
        <v>459</v>
      </c>
      <c r="E40" s="222" t="s">
        <v>460</v>
      </c>
      <c r="F40" s="222" t="s">
        <v>461</v>
      </c>
      <c r="G40" s="222" t="s">
        <v>462</v>
      </c>
      <c r="H40" s="222" t="s">
        <v>463</v>
      </c>
      <c r="K40" s="219">
        <v>40</v>
      </c>
      <c r="L40" s="219">
        <v>41</v>
      </c>
      <c r="M40" s="219">
        <v>42</v>
      </c>
      <c r="N40" s="219">
        <v>43</v>
      </c>
      <c r="O40" s="219">
        <v>44</v>
      </c>
      <c r="P40" s="219">
        <v>45</v>
      </c>
      <c r="Q40" s="219">
        <v>48</v>
      </c>
    </row>
    <row r="41" spans="1:25" x14ac:dyDescent="0.25">
      <c r="B41" s="223" t="s">
        <v>230</v>
      </c>
      <c r="C41" s="224"/>
      <c r="D41" s="226">
        <v>3560</v>
      </c>
      <c r="E41" s="226">
        <v>3870</v>
      </c>
      <c r="F41" s="226">
        <v>3890</v>
      </c>
      <c r="G41" s="227">
        <v>8.8838909193140303E-2</v>
      </c>
      <c r="H41" s="227">
        <v>3.3565711334881954E-3</v>
      </c>
    </row>
    <row r="42" spans="1:25" x14ac:dyDescent="0.25">
      <c r="B42" s="223" t="s">
        <v>231</v>
      </c>
      <c r="C42" s="224"/>
      <c r="D42" s="226">
        <v>4090</v>
      </c>
      <c r="E42" s="226">
        <v>4330</v>
      </c>
      <c r="F42" s="226">
        <v>4340</v>
      </c>
      <c r="G42" s="227">
        <v>5.8449498654927767E-2</v>
      </c>
      <c r="H42" s="227">
        <v>3.0036968576709899E-3</v>
      </c>
    </row>
    <row r="43" spans="1:25" x14ac:dyDescent="0.25">
      <c r="B43" s="223" t="s">
        <v>232</v>
      </c>
      <c r="C43" s="224"/>
      <c r="D43" s="226">
        <v>4710</v>
      </c>
      <c r="E43" s="226">
        <v>4940</v>
      </c>
      <c r="F43" s="226">
        <v>4960</v>
      </c>
      <c r="G43" s="227">
        <v>5.0361240968975762E-2</v>
      </c>
      <c r="H43" s="227">
        <v>3.2369006676107315E-3</v>
      </c>
    </row>
    <row r="44" spans="1:25" x14ac:dyDescent="0.25">
      <c r="B44" s="223" t="s">
        <v>467</v>
      </c>
      <c r="C44" s="224"/>
      <c r="D44" s="226">
        <v>4540</v>
      </c>
      <c r="E44" s="226">
        <v>4830</v>
      </c>
      <c r="F44" s="226">
        <v>4840</v>
      </c>
      <c r="G44" s="227">
        <v>6.3174114021571581E-2</v>
      </c>
      <c r="H44" s="227">
        <v>1.4492753623187582E-3</v>
      </c>
    </row>
    <row r="45" spans="1:25" x14ac:dyDescent="0.25">
      <c r="B45" s="223" t="s">
        <v>468</v>
      </c>
      <c r="C45" s="224"/>
      <c r="D45" s="226">
        <v>5230</v>
      </c>
      <c r="E45" s="226">
        <v>5450</v>
      </c>
      <c r="F45" s="226">
        <v>5460</v>
      </c>
      <c r="G45" s="227">
        <v>4.1308089500860623E-2</v>
      </c>
      <c r="H45" s="227">
        <v>1.8365472910928382E-3</v>
      </c>
    </row>
    <row r="46" spans="1:25" x14ac:dyDescent="0.25">
      <c r="B46" s="223" t="s">
        <v>469</v>
      </c>
      <c r="C46" s="224"/>
      <c r="D46" s="226">
        <v>4400</v>
      </c>
      <c r="E46" s="226">
        <v>4530</v>
      </c>
      <c r="F46" s="226">
        <v>4540</v>
      </c>
      <c r="G46" s="227">
        <v>2.93248465560354E-2</v>
      </c>
      <c r="H46" s="227">
        <v>1.5459363957597283E-3</v>
      </c>
    </row>
    <row r="47" spans="1:25" x14ac:dyDescent="0.25">
      <c r="B47" s="223" t="s">
        <v>236</v>
      </c>
      <c r="C47" s="224"/>
      <c r="D47" s="226">
        <v>4930</v>
      </c>
      <c r="E47" s="226">
        <v>5040</v>
      </c>
      <c r="F47" s="226">
        <v>5040</v>
      </c>
      <c r="G47" s="227">
        <v>2.3133116883116811E-2</v>
      </c>
      <c r="H47" s="227">
        <v>3.9666798889337329E-4</v>
      </c>
    </row>
    <row r="48" spans="1:25" x14ac:dyDescent="0.25">
      <c r="B48" s="223" t="s">
        <v>470</v>
      </c>
      <c r="C48" s="224"/>
      <c r="D48" s="226">
        <v>5590</v>
      </c>
      <c r="E48" s="226">
        <v>5770</v>
      </c>
      <c r="F48" s="226">
        <v>5780</v>
      </c>
      <c r="G48" s="227">
        <v>3.1104755094744307E-2</v>
      </c>
      <c r="H48" s="227">
        <v>2.0804438280166426E-3</v>
      </c>
    </row>
    <row r="49" spans="2:8" x14ac:dyDescent="0.25">
      <c r="B49" s="223" t="s">
        <v>471</v>
      </c>
      <c r="C49" s="224"/>
      <c r="D49" s="226">
        <v>4850</v>
      </c>
      <c r="E49" s="226">
        <v>4900</v>
      </c>
      <c r="F49" s="226">
        <v>4910</v>
      </c>
      <c r="G49" s="227">
        <v>1.0305028854080689E-2</v>
      </c>
      <c r="H49" s="227">
        <v>2.039983680130586E-3</v>
      </c>
    </row>
    <row r="50" spans="2:8" x14ac:dyDescent="0.25">
      <c r="B50" s="223" t="s">
        <v>239</v>
      </c>
      <c r="C50" s="224"/>
      <c r="D50" s="226">
        <v>3510</v>
      </c>
      <c r="E50" s="226">
        <v>3580</v>
      </c>
      <c r="F50" s="226">
        <v>3580</v>
      </c>
      <c r="G50" s="227">
        <v>1.968054763262983E-2</v>
      </c>
      <c r="H50" s="227">
        <v>8.3916083916091289E-4</v>
      </c>
    </row>
    <row r="51" spans="2:8" x14ac:dyDescent="0.25">
      <c r="B51" s="223" t="s">
        <v>472</v>
      </c>
      <c r="C51" s="230"/>
      <c r="D51" s="226">
        <v>3810</v>
      </c>
      <c r="E51" s="226">
        <v>3850</v>
      </c>
      <c r="F51" s="226">
        <v>3850</v>
      </c>
      <c r="G51" s="227">
        <v>9.9711361847283353E-3</v>
      </c>
      <c r="H51" s="227">
        <v>1.2990387113536173E-3</v>
      </c>
    </row>
    <row r="52" spans="2:8" x14ac:dyDescent="0.25">
      <c r="B52" s="223" t="s">
        <v>241</v>
      </c>
      <c r="C52" s="230"/>
      <c r="D52" s="226">
        <v>4310</v>
      </c>
      <c r="E52" s="226">
        <v>4400</v>
      </c>
      <c r="F52" s="226">
        <v>4400</v>
      </c>
      <c r="G52" s="227">
        <v>1.9012288430326985E-2</v>
      </c>
      <c r="H52" s="227">
        <v>9.101251422070078E-4</v>
      </c>
    </row>
    <row r="53" spans="2:8" x14ac:dyDescent="0.25">
      <c r="B53" s="223" t="s">
        <v>242</v>
      </c>
      <c r="C53" s="230"/>
      <c r="D53" s="226">
        <v>3960</v>
      </c>
      <c r="E53" s="226">
        <v>4000</v>
      </c>
      <c r="F53" s="226">
        <v>4010</v>
      </c>
      <c r="G53" s="227">
        <v>1.0608739580702187E-2</v>
      </c>
      <c r="H53" s="227">
        <v>1.4996250937264755E-3</v>
      </c>
    </row>
    <row r="54" spans="2:8" x14ac:dyDescent="0.25">
      <c r="B54" s="223" t="s">
        <v>243</v>
      </c>
      <c r="C54" s="230"/>
      <c r="D54" s="226">
        <v>4500</v>
      </c>
      <c r="E54" s="226">
        <v>4550</v>
      </c>
      <c r="F54" s="226">
        <v>4560</v>
      </c>
      <c r="G54" s="227">
        <v>1.2458286985539413E-2</v>
      </c>
      <c r="H54" s="227">
        <v>1.0986596352449141E-3</v>
      </c>
    </row>
    <row r="55" spans="2:8" x14ac:dyDescent="0.25">
      <c r="B55" s="223" t="s">
        <v>244</v>
      </c>
      <c r="C55" s="230"/>
      <c r="D55" s="226">
        <v>4540</v>
      </c>
      <c r="E55" s="226">
        <v>4660</v>
      </c>
      <c r="F55" s="226">
        <v>4660</v>
      </c>
      <c r="G55" s="227">
        <v>2.5319242624394445E-2</v>
      </c>
      <c r="H55" s="227">
        <v>1.0736525660295371E-3</v>
      </c>
    </row>
    <row r="56" spans="2:8" x14ac:dyDescent="0.25">
      <c r="B56" s="223" t="s">
        <v>473</v>
      </c>
      <c r="C56" s="230"/>
      <c r="D56" s="226">
        <v>4950</v>
      </c>
      <c r="E56" s="226">
        <v>5000</v>
      </c>
      <c r="F56" s="226">
        <v>5000</v>
      </c>
      <c r="G56" s="227">
        <v>9.0909090909090384E-3</v>
      </c>
      <c r="H56" s="227">
        <v>1.6016016016016099E-3</v>
      </c>
    </row>
    <row r="57" spans="2:8" x14ac:dyDescent="0.25">
      <c r="B57" s="223" t="s">
        <v>474</v>
      </c>
      <c r="C57" s="230"/>
      <c r="D57" s="226">
        <v>5140</v>
      </c>
      <c r="E57" s="226">
        <v>5250</v>
      </c>
      <c r="F57" s="226">
        <v>5260</v>
      </c>
      <c r="G57" s="227">
        <v>2.1202100758607179E-2</v>
      </c>
      <c r="H57" s="227">
        <v>1.1428571428571122E-3</v>
      </c>
    </row>
    <row r="58" spans="2:8" x14ac:dyDescent="0.25">
      <c r="B58" s="223" t="s">
        <v>475</v>
      </c>
      <c r="C58" s="230"/>
      <c r="D58" s="226">
        <v>4600</v>
      </c>
      <c r="E58" s="226">
        <v>4640</v>
      </c>
      <c r="F58" s="226">
        <v>4640</v>
      </c>
      <c r="G58" s="227">
        <v>7.3896978917626921E-3</v>
      </c>
      <c r="H58" s="227">
        <v>1.2944983818770073E-3</v>
      </c>
    </row>
    <row r="59" spans="2:8" x14ac:dyDescent="0.25">
      <c r="B59" s="223" t="s">
        <v>248</v>
      </c>
      <c r="C59" s="230"/>
      <c r="D59" s="226">
        <v>5000</v>
      </c>
      <c r="E59" s="226">
        <v>5060</v>
      </c>
      <c r="F59" s="226">
        <v>5060</v>
      </c>
      <c r="G59" s="227">
        <v>1.1193284029582307E-2</v>
      </c>
      <c r="H59" s="227">
        <v>0</v>
      </c>
    </row>
    <row r="60" spans="2:8" x14ac:dyDescent="0.25">
      <c r="B60" s="223" t="s">
        <v>476</v>
      </c>
      <c r="C60" s="230"/>
      <c r="D60" s="226">
        <v>5110</v>
      </c>
      <c r="E60" s="226">
        <v>5220</v>
      </c>
      <c r="F60" s="226">
        <v>5220</v>
      </c>
      <c r="G60" s="227">
        <v>2.0547945205479534E-2</v>
      </c>
      <c r="H60" s="227">
        <v>0</v>
      </c>
    </row>
    <row r="61" spans="2:8" x14ac:dyDescent="0.25">
      <c r="B61" s="223" t="s">
        <v>477</v>
      </c>
      <c r="C61" s="230"/>
      <c r="D61" s="226">
        <v>4860</v>
      </c>
      <c r="E61" s="226">
        <v>4880</v>
      </c>
      <c r="F61" s="226">
        <v>4890</v>
      </c>
      <c r="G61" s="227">
        <v>3.2908268202385127E-3</v>
      </c>
      <c r="H61" s="227">
        <v>1.435014350143593E-3</v>
      </c>
    </row>
    <row r="62" spans="2:8" x14ac:dyDescent="0.25">
      <c r="B62" s="223" t="s">
        <v>251</v>
      </c>
      <c r="C62" s="230"/>
      <c r="D62" s="226">
        <v>3740</v>
      </c>
      <c r="E62" s="226">
        <v>3830</v>
      </c>
      <c r="F62" s="226">
        <v>3840</v>
      </c>
      <c r="G62" s="227">
        <v>2.4057738572574205E-2</v>
      </c>
      <c r="H62" s="227">
        <v>1.0441138084051893E-3</v>
      </c>
    </row>
    <row r="63" spans="2:8" x14ac:dyDescent="0.25">
      <c r="B63" s="223" t="s">
        <v>478</v>
      </c>
      <c r="C63" s="230"/>
      <c r="D63" s="226">
        <v>3850</v>
      </c>
      <c r="E63" s="226">
        <v>3930</v>
      </c>
      <c r="F63" s="226">
        <v>3930</v>
      </c>
      <c r="G63" s="227">
        <v>2.1066319895968855E-2</v>
      </c>
      <c r="H63" s="227">
        <v>1.2735608762097783E-3</v>
      </c>
    </row>
    <row r="64" spans="2:8" x14ac:dyDescent="0.25">
      <c r="B64" s="223" t="s">
        <v>253</v>
      </c>
      <c r="C64" s="230"/>
      <c r="D64" s="226">
        <v>4050</v>
      </c>
      <c r="E64" s="226">
        <v>4070</v>
      </c>
      <c r="F64" s="226">
        <v>4080</v>
      </c>
      <c r="G64" s="227">
        <v>7.1693448702101481E-3</v>
      </c>
      <c r="H64" s="227">
        <v>1.7182130584192379E-3</v>
      </c>
    </row>
    <row r="65" spans="1:25" x14ac:dyDescent="0.25">
      <c r="B65" s="223" t="s">
        <v>254</v>
      </c>
      <c r="C65" s="230"/>
      <c r="D65" s="226">
        <v>1720</v>
      </c>
      <c r="E65" s="226">
        <v>1740</v>
      </c>
      <c r="F65" s="226">
        <v>1750</v>
      </c>
      <c r="G65" s="227">
        <v>1.3977868375072866E-2</v>
      </c>
      <c r="H65" s="227">
        <v>3.4462952326248519E-3</v>
      </c>
    </row>
    <row r="66" spans="1:25" x14ac:dyDescent="0.25">
      <c r="B66" s="223" t="s">
        <v>255</v>
      </c>
      <c r="C66" s="230"/>
      <c r="D66" s="226">
        <v>1910</v>
      </c>
      <c r="E66" s="226">
        <v>1940</v>
      </c>
      <c r="F66" s="226" t="s">
        <v>131</v>
      </c>
      <c r="G66" s="227">
        <v>1.3619696176008445E-2</v>
      </c>
      <c r="H66" s="227" t="s">
        <v>131</v>
      </c>
    </row>
    <row r="67" spans="1:25" x14ac:dyDescent="0.25">
      <c r="B67" s="223" t="s">
        <v>479</v>
      </c>
      <c r="C67" s="230"/>
      <c r="D67" s="226">
        <v>2530</v>
      </c>
      <c r="E67" s="226" t="s">
        <v>131</v>
      </c>
      <c r="F67" s="226" t="s">
        <v>131</v>
      </c>
      <c r="G67" s="227" t="s">
        <v>131</v>
      </c>
      <c r="H67" s="227" t="s">
        <v>131</v>
      </c>
    </row>
    <row r="68" spans="1:25" x14ac:dyDescent="0.25">
      <c r="A68" s="231"/>
      <c r="B68" s="232"/>
      <c r="C68" s="233"/>
      <c r="D68" s="234"/>
      <c r="E68" s="234"/>
      <c r="F68" s="232"/>
      <c r="G68" s="234"/>
      <c r="H68" s="234"/>
    </row>
    <row r="69" spans="1:25" x14ac:dyDescent="0.25">
      <c r="A69" s="235">
        <v>1</v>
      </c>
      <c r="B69" s="1" t="s">
        <v>480</v>
      </c>
      <c r="C69" s="236"/>
      <c r="E69" s="236"/>
      <c r="F69" s="236"/>
      <c r="G69" s="236"/>
      <c r="K69" s="219">
        <v>49</v>
      </c>
    </row>
    <row r="72" spans="1:25" s="1" customFormat="1" ht="14.45" customHeight="1" x14ac:dyDescent="0.2">
      <c r="A72" s="52" t="s">
        <v>465</v>
      </c>
      <c r="B72" s="52"/>
      <c r="C72" s="52"/>
      <c r="D72" s="52"/>
      <c r="E72" s="52"/>
      <c r="F72" s="52"/>
      <c r="G72" s="52"/>
      <c r="H72" s="52"/>
      <c r="I72" s="9"/>
      <c r="J72" s="9"/>
      <c r="K72" s="9">
        <v>46</v>
      </c>
      <c r="L72" s="9">
        <v>23</v>
      </c>
      <c r="M72" s="9">
        <v>27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s="1" customFormat="1" ht="12.75" x14ac:dyDescent="0.2">
      <c r="B73" s="15"/>
      <c r="C73" s="15"/>
      <c r="D73" s="237"/>
      <c r="E73" s="237"/>
      <c r="F73" s="237"/>
      <c r="G73" s="237"/>
      <c r="H73" s="237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7.45" customHeight="1" x14ac:dyDescent="0.35">
      <c r="A74" s="53" t="s">
        <v>455</v>
      </c>
      <c r="B74" s="53"/>
      <c r="C74" s="53"/>
      <c r="D74" s="53" t="s">
        <v>456</v>
      </c>
      <c r="E74" s="53"/>
      <c r="F74" s="53"/>
      <c r="G74" s="53" t="s">
        <v>457</v>
      </c>
      <c r="H74" s="53"/>
      <c r="K74" s="219">
        <v>47</v>
      </c>
      <c r="L74" s="219">
        <v>38</v>
      </c>
      <c r="M74" s="219">
        <v>39</v>
      </c>
    </row>
    <row r="75" spans="1:25" ht="16.899999999999999" customHeight="1" x14ac:dyDescent="0.25">
      <c r="A75" s="59"/>
      <c r="B75" s="59"/>
      <c r="C75" s="59"/>
      <c r="D75" s="222" t="s">
        <v>459</v>
      </c>
      <c r="E75" s="222" t="s">
        <v>460</v>
      </c>
      <c r="F75" s="222" t="s">
        <v>461</v>
      </c>
      <c r="G75" s="222" t="s">
        <v>462</v>
      </c>
      <c r="H75" s="222" t="s">
        <v>463</v>
      </c>
      <c r="K75" s="219">
        <v>40</v>
      </c>
      <c r="L75" s="219">
        <v>41</v>
      </c>
      <c r="M75" s="219">
        <v>42</v>
      </c>
      <c r="N75" s="219">
        <v>43</v>
      </c>
      <c r="O75" s="219">
        <v>44</v>
      </c>
      <c r="P75" s="219">
        <v>45</v>
      </c>
      <c r="Q75" s="219">
        <v>48</v>
      </c>
    </row>
    <row r="76" spans="1:25" x14ac:dyDescent="0.25">
      <c r="B76" s="223" t="s">
        <v>230</v>
      </c>
      <c r="C76" s="224"/>
      <c r="D76" s="226">
        <v>920</v>
      </c>
      <c r="E76" s="226">
        <v>1010</v>
      </c>
      <c r="F76" s="226">
        <v>1000</v>
      </c>
      <c r="G76" s="227">
        <v>9.3275488069414214E-2</v>
      </c>
      <c r="H76" s="227">
        <v>-3.9682539682539542E-3</v>
      </c>
    </row>
    <row r="77" spans="1:25" x14ac:dyDescent="0.25">
      <c r="B77" s="223" t="s">
        <v>231</v>
      </c>
      <c r="C77" s="224"/>
      <c r="D77" s="226">
        <v>1020</v>
      </c>
      <c r="E77" s="226">
        <v>1080</v>
      </c>
      <c r="F77" s="226">
        <v>1080</v>
      </c>
      <c r="G77" s="227">
        <v>6.2806673209028441E-2</v>
      </c>
      <c r="H77" s="227">
        <v>-1.8467220683286989E-3</v>
      </c>
    </row>
    <row r="78" spans="1:25" x14ac:dyDescent="0.25">
      <c r="B78" s="223" t="s">
        <v>232</v>
      </c>
      <c r="C78" s="224"/>
      <c r="D78" s="226">
        <v>1140</v>
      </c>
      <c r="E78" s="226">
        <v>1180</v>
      </c>
      <c r="F78" s="226">
        <v>1180</v>
      </c>
      <c r="G78" s="227">
        <v>4.3171806167400906E-2</v>
      </c>
      <c r="H78" s="227">
        <v>0</v>
      </c>
    </row>
    <row r="79" spans="1:25" x14ac:dyDescent="0.25">
      <c r="B79" s="223" t="s">
        <v>467</v>
      </c>
      <c r="C79" s="224"/>
      <c r="D79" s="226">
        <v>1140</v>
      </c>
      <c r="E79" s="226">
        <v>1210</v>
      </c>
      <c r="F79" s="226">
        <v>1200</v>
      </c>
      <c r="G79" s="227">
        <v>6.1619718309859239E-2</v>
      </c>
      <c r="H79" s="227">
        <v>-9.121061359867344E-3</v>
      </c>
    </row>
    <row r="80" spans="1:25" x14ac:dyDescent="0.25">
      <c r="B80" s="223" t="s">
        <v>468</v>
      </c>
      <c r="C80" s="224"/>
      <c r="D80" s="226">
        <v>1230</v>
      </c>
      <c r="E80" s="226">
        <v>1280</v>
      </c>
      <c r="F80" s="226">
        <v>1260</v>
      </c>
      <c r="G80" s="227">
        <v>3.9056143205858485E-2</v>
      </c>
      <c r="H80" s="227">
        <v>-1.6444792482380621E-2</v>
      </c>
    </row>
    <row r="81" spans="2:8" x14ac:dyDescent="0.25">
      <c r="B81" s="223" t="s">
        <v>469</v>
      </c>
      <c r="C81" s="224"/>
      <c r="D81" s="226">
        <v>1010</v>
      </c>
      <c r="E81" s="226">
        <v>1030</v>
      </c>
      <c r="F81" s="226">
        <v>1020</v>
      </c>
      <c r="G81" s="227">
        <v>1.7821782178217838E-2</v>
      </c>
      <c r="H81" s="227">
        <v>-5.8365758754863606E-3</v>
      </c>
    </row>
    <row r="82" spans="2:8" x14ac:dyDescent="0.25">
      <c r="B82" s="223" t="s">
        <v>236</v>
      </c>
      <c r="C82" s="224"/>
      <c r="D82" s="226">
        <v>1170</v>
      </c>
      <c r="E82" s="226">
        <v>1200</v>
      </c>
      <c r="F82" s="226">
        <v>1190</v>
      </c>
      <c r="G82" s="227">
        <v>2.7350427350427253E-2</v>
      </c>
      <c r="H82" s="227">
        <v>-8.3194675540765317E-3</v>
      </c>
    </row>
    <row r="83" spans="2:8" x14ac:dyDescent="0.25">
      <c r="B83" s="223" t="s">
        <v>470</v>
      </c>
      <c r="C83" s="224"/>
      <c r="D83" s="226">
        <v>1280</v>
      </c>
      <c r="E83" s="226">
        <v>1320</v>
      </c>
      <c r="F83" s="226">
        <v>1310</v>
      </c>
      <c r="G83" s="227">
        <v>3.4455755677368805E-2</v>
      </c>
      <c r="H83" s="227">
        <v>-6.0560181680544556E-3</v>
      </c>
    </row>
    <row r="84" spans="2:8" x14ac:dyDescent="0.25">
      <c r="B84" s="223" t="s">
        <v>471</v>
      </c>
      <c r="C84" s="224"/>
      <c r="D84" s="226">
        <v>1090</v>
      </c>
      <c r="E84" s="226">
        <v>1100</v>
      </c>
      <c r="F84" s="226">
        <v>1090</v>
      </c>
      <c r="G84" s="227">
        <v>7.3394495412844041E-3</v>
      </c>
      <c r="H84" s="227">
        <v>-7.2859744990892983E-3</v>
      </c>
    </row>
    <row r="85" spans="2:8" x14ac:dyDescent="0.25">
      <c r="B85" s="223" t="s">
        <v>239</v>
      </c>
      <c r="C85" s="224"/>
      <c r="D85" s="226">
        <v>920</v>
      </c>
      <c r="E85" s="226">
        <v>940</v>
      </c>
      <c r="F85" s="226">
        <v>940</v>
      </c>
      <c r="G85" s="227">
        <v>2.7203482045701888E-2</v>
      </c>
      <c r="H85" s="227">
        <v>-9.5338983050847759E-3</v>
      </c>
    </row>
    <row r="86" spans="2:8" x14ac:dyDescent="0.25">
      <c r="B86" s="223" t="s">
        <v>472</v>
      </c>
      <c r="C86" s="230"/>
      <c r="D86" s="226">
        <v>970</v>
      </c>
      <c r="E86" s="226">
        <v>970</v>
      </c>
      <c r="F86" s="226">
        <v>970</v>
      </c>
      <c r="G86" s="227">
        <v>6.2111801242235032E-3</v>
      </c>
      <c r="H86" s="227">
        <v>-5.1440329218106484E-3</v>
      </c>
    </row>
    <row r="87" spans="2:8" x14ac:dyDescent="0.25">
      <c r="B87" s="223" t="s">
        <v>241</v>
      </c>
      <c r="C87" s="230"/>
      <c r="D87" s="226">
        <v>1150</v>
      </c>
      <c r="E87" s="226">
        <v>1160</v>
      </c>
      <c r="F87" s="226">
        <v>1150</v>
      </c>
      <c r="G87" s="227">
        <v>9.5403295750216E-3</v>
      </c>
      <c r="H87" s="227">
        <v>-9.4501718213058084E-3</v>
      </c>
    </row>
    <row r="88" spans="2:8" x14ac:dyDescent="0.25">
      <c r="B88" s="223" t="s">
        <v>242</v>
      </c>
      <c r="C88" s="230"/>
      <c r="D88" s="226">
        <v>1050</v>
      </c>
      <c r="E88" s="226">
        <v>1050</v>
      </c>
      <c r="F88" s="226">
        <v>1040</v>
      </c>
      <c r="G88" s="227">
        <v>9.5602294455066072E-4</v>
      </c>
      <c r="H88" s="227">
        <v>-9.5510983763132939E-3</v>
      </c>
    </row>
    <row r="89" spans="2:8" x14ac:dyDescent="0.25">
      <c r="B89" s="223" t="s">
        <v>243</v>
      </c>
      <c r="C89" s="230"/>
      <c r="D89" s="226">
        <v>1150</v>
      </c>
      <c r="E89" s="226">
        <v>1170</v>
      </c>
      <c r="F89" s="226">
        <v>1160</v>
      </c>
      <c r="G89" s="227">
        <v>1.8292682926829285E-2</v>
      </c>
      <c r="H89" s="227">
        <v>-6.8434559452523747E-3</v>
      </c>
    </row>
    <row r="90" spans="2:8" x14ac:dyDescent="0.25">
      <c r="B90" s="223" t="s">
        <v>244</v>
      </c>
      <c r="C90" s="230"/>
      <c r="D90" s="226">
        <v>1110</v>
      </c>
      <c r="E90" s="226">
        <v>1140</v>
      </c>
      <c r="F90" s="226">
        <v>1130</v>
      </c>
      <c r="G90" s="227">
        <v>2.9783393501805033E-2</v>
      </c>
      <c r="H90" s="227">
        <v>-8.76424189307623E-3</v>
      </c>
    </row>
    <row r="91" spans="2:8" x14ac:dyDescent="0.25">
      <c r="B91" s="223" t="s">
        <v>473</v>
      </c>
      <c r="C91" s="230"/>
      <c r="D91" s="226">
        <v>1250</v>
      </c>
      <c r="E91" s="226">
        <v>1250</v>
      </c>
      <c r="F91" s="226">
        <v>1250</v>
      </c>
      <c r="G91" s="227">
        <v>2.3980815347721673E-3</v>
      </c>
      <c r="H91" s="227">
        <v>-2.3923444976076125E-3</v>
      </c>
    </row>
    <row r="92" spans="2:8" x14ac:dyDescent="0.25">
      <c r="B92" s="223" t="s">
        <v>474</v>
      </c>
      <c r="C92" s="230"/>
      <c r="D92" s="226">
        <v>1260</v>
      </c>
      <c r="E92" s="226">
        <v>1280</v>
      </c>
      <c r="F92" s="226">
        <v>1280</v>
      </c>
      <c r="G92" s="227">
        <v>1.8312101910828105E-2</v>
      </c>
      <c r="H92" s="227">
        <v>-2.3455824863174435E-3</v>
      </c>
    </row>
    <row r="93" spans="2:8" x14ac:dyDescent="0.25">
      <c r="B93" s="223" t="s">
        <v>475</v>
      </c>
      <c r="C93" s="230"/>
      <c r="D93" s="226">
        <v>1160</v>
      </c>
      <c r="E93" s="226">
        <v>1160</v>
      </c>
      <c r="F93" s="226">
        <v>1160</v>
      </c>
      <c r="G93" s="227">
        <v>8.6206896551721535E-4</v>
      </c>
      <c r="H93" s="227">
        <v>-5.1679586563307955E-3</v>
      </c>
    </row>
    <row r="94" spans="2:8" x14ac:dyDescent="0.25">
      <c r="B94" s="223" t="s">
        <v>248</v>
      </c>
      <c r="C94" s="230"/>
      <c r="D94" s="226">
        <v>1280</v>
      </c>
      <c r="E94" s="226">
        <v>1300</v>
      </c>
      <c r="F94" s="226">
        <v>1290</v>
      </c>
      <c r="G94" s="227">
        <v>1.6431924882629012E-2</v>
      </c>
      <c r="H94" s="227">
        <v>-1.000769822940728E-2</v>
      </c>
    </row>
    <row r="95" spans="2:8" x14ac:dyDescent="0.25">
      <c r="B95" s="223" t="s">
        <v>476</v>
      </c>
      <c r="C95" s="230"/>
      <c r="D95" s="226">
        <v>1200</v>
      </c>
      <c r="E95" s="226">
        <v>1210</v>
      </c>
      <c r="F95" s="226">
        <v>1210</v>
      </c>
      <c r="G95" s="227">
        <v>1.3355592654423987E-2</v>
      </c>
      <c r="H95" s="227">
        <v>-3.2948929159802853E-3</v>
      </c>
    </row>
    <row r="96" spans="2:8" x14ac:dyDescent="0.25">
      <c r="B96" s="223" t="s">
        <v>477</v>
      </c>
      <c r="C96" s="230"/>
      <c r="D96" s="226">
        <v>1240</v>
      </c>
      <c r="E96" s="226">
        <v>1240</v>
      </c>
      <c r="F96" s="226">
        <v>1240</v>
      </c>
      <c r="G96" s="227">
        <v>-8.0710250201776468E-4</v>
      </c>
      <c r="H96" s="227">
        <v>0</v>
      </c>
    </row>
    <row r="97" spans="1:25" x14ac:dyDescent="0.25">
      <c r="B97" s="223" t="s">
        <v>251</v>
      </c>
      <c r="C97" s="230"/>
      <c r="D97" s="226">
        <v>1110</v>
      </c>
      <c r="E97" s="226">
        <v>1150</v>
      </c>
      <c r="F97" s="226">
        <v>1140</v>
      </c>
      <c r="G97" s="227">
        <v>3.7871956717763666E-2</v>
      </c>
      <c r="H97" s="227">
        <v>-1.3900955690703709E-2</v>
      </c>
    </row>
    <row r="98" spans="1:25" x14ac:dyDescent="0.25">
      <c r="B98" s="223" t="s">
        <v>478</v>
      </c>
      <c r="C98" s="230"/>
      <c r="D98" s="226">
        <v>1100</v>
      </c>
      <c r="E98" s="226">
        <v>1120</v>
      </c>
      <c r="F98" s="226">
        <v>1120</v>
      </c>
      <c r="G98" s="227">
        <v>1.7241379310344751E-2</v>
      </c>
      <c r="H98" s="227">
        <v>-4.460303300624413E-3</v>
      </c>
    </row>
    <row r="99" spans="1:25" x14ac:dyDescent="0.25">
      <c r="B99" s="223" t="s">
        <v>253</v>
      </c>
      <c r="C99" s="230"/>
      <c r="D99" s="226">
        <v>1080</v>
      </c>
      <c r="E99" s="226">
        <v>1080</v>
      </c>
      <c r="F99" s="226">
        <v>1080</v>
      </c>
      <c r="G99" s="227">
        <v>3.7037037037037646E-3</v>
      </c>
      <c r="H99" s="227">
        <v>-2.7675276752767708E-3</v>
      </c>
    </row>
    <row r="100" spans="1:25" x14ac:dyDescent="0.25">
      <c r="B100" s="223" t="s">
        <v>254</v>
      </c>
      <c r="C100" s="230"/>
      <c r="D100" s="226">
        <v>460</v>
      </c>
      <c r="E100" s="226">
        <v>460</v>
      </c>
      <c r="F100" s="226">
        <v>460</v>
      </c>
      <c r="G100" s="227">
        <v>1.098901098901095E-2</v>
      </c>
      <c r="H100" s="227">
        <v>-4.3478260869564966E-3</v>
      </c>
    </row>
    <row r="101" spans="1:25" x14ac:dyDescent="0.25">
      <c r="B101" s="223" t="s">
        <v>255</v>
      </c>
      <c r="C101" s="230"/>
      <c r="D101" s="226">
        <v>470</v>
      </c>
      <c r="E101" s="226">
        <v>470</v>
      </c>
      <c r="F101" s="226" t="s">
        <v>131</v>
      </c>
      <c r="G101" s="227">
        <v>8.5470085470085166E-3</v>
      </c>
      <c r="H101" s="227" t="s">
        <v>131</v>
      </c>
    </row>
    <row r="102" spans="1:25" x14ac:dyDescent="0.25">
      <c r="B102" s="223" t="s">
        <v>479</v>
      </c>
      <c r="C102" s="230"/>
      <c r="D102" s="226">
        <v>640</v>
      </c>
      <c r="E102" s="226" t="s">
        <v>131</v>
      </c>
      <c r="F102" s="226" t="s">
        <v>131</v>
      </c>
      <c r="G102" s="227" t="s">
        <v>131</v>
      </c>
      <c r="H102" s="227" t="s">
        <v>131</v>
      </c>
    </row>
    <row r="103" spans="1:25" x14ac:dyDescent="0.25">
      <c r="A103" s="231"/>
      <c r="B103" s="232"/>
      <c r="C103" s="233"/>
      <c r="D103" s="234"/>
      <c r="E103" s="234"/>
      <c r="F103" s="232"/>
      <c r="G103" s="234"/>
      <c r="H103" s="234"/>
    </row>
    <row r="104" spans="1:25" x14ac:dyDescent="0.25">
      <c r="A104" s="235">
        <v>1</v>
      </c>
      <c r="B104" s="1" t="s">
        <v>480</v>
      </c>
      <c r="C104" s="236"/>
      <c r="E104" s="236"/>
      <c r="F104" s="236"/>
      <c r="G104" s="236"/>
      <c r="K104" s="219">
        <v>49</v>
      </c>
    </row>
    <row r="107" spans="1:25" s="1" customFormat="1" ht="14.45" customHeight="1" x14ac:dyDescent="0.2">
      <c r="A107" s="52" t="s">
        <v>466</v>
      </c>
      <c r="B107" s="52"/>
      <c r="C107" s="52"/>
      <c r="D107" s="52"/>
      <c r="E107" s="52"/>
      <c r="F107" s="52"/>
      <c r="G107" s="52"/>
      <c r="H107" s="52"/>
      <c r="I107" s="9"/>
      <c r="J107" s="9"/>
      <c r="K107" s="9">
        <v>46</v>
      </c>
      <c r="L107" s="9">
        <v>23</v>
      </c>
      <c r="M107" s="9">
        <v>28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s="1" customFormat="1" ht="12.75" x14ac:dyDescent="0.2">
      <c r="B108" s="15"/>
      <c r="C108" s="15"/>
      <c r="D108" s="15"/>
      <c r="E108" s="15"/>
      <c r="F108" s="15"/>
      <c r="G108" s="15"/>
      <c r="H108" s="15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7.45" customHeight="1" x14ac:dyDescent="0.35">
      <c r="A109" s="53" t="s">
        <v>455</v>
      </c>
      <c r="B109" s="53"/>
      <c r="C109" s="53"/>
      <c r="D109" s="53" t="s">
        <v>456</v>
      </c>
      <c r="E109" s="53"/>
      <c r="F109" s="53"/>
      <c r="G109" s="53" t="s">
        <v>457</v>
      </c>
      <c r="H109" s="53"/>
      <c r="K109" s="219">
        <v>47</v>
      </c>
      <c r="L109" s="219">
        <v>38</v>
      </c>
      <c r="M109" s="219">
        <v>39</v>
      </c>
    </row>
    <row r="110" spans="1:25" ht="16.899999999999999" customHeight="1" x14ac:dyDescent="0.25">
      <c r="A110" s="59"/>
      <c r="B110" s="59"/>
      <c r="C110" s="59"/>
      <c r="D110" s="222" t="s">
        <v>459</v>
      </c>
      <c r="E110" s="222" t="s">
        <v>460</v>
      </c>
      <c r="F110" s="222" t="s">
        <v>461</v>
      </c>
      <c r="G110" s="222" t="s">
        <v>462</v>
      </c>
      <c r="H110" s="222" t="s">
        <v>463</v>
      </c>
      <c r="K110" s="219">
        <v>40</v>
      </c>
      <c r="L110" s="219">
        <v>41</v>
      </c>
      <c r="M110" s="219">
        <v>42</v>
      </c>
      <c r="N110" s="219">
        <v>43</v>
      </c>
      <c r="O110" s="219">
        <v>44</v>
      </c>
      <c r="P110" s="219">
        <v>45</v>
      </c>
      <c r="Q110" s="219">
        <v>48</v>
      </c>
    </row>
    <row r="111" spans="1:25" x14ac:dyDescent="0.25">
      <c r="B111" s="223" t="s">
        <v>230</v>
      </c>
      <c r="C111" s="224"/>
      <c r="D111" s="226">
        <v>380</v>
      </c>
      <c r="E111" s="226">
        <v>480</v>
      </c>
      <c r="F111" s="226">
        <v>480</v>
      </c>
      <c r="G111" s="227">
        <v>0.25984251968503935</v>
      </c>
      <c r="H111" s="227">
        <v>8.3333333333333037E-3</v>
      </c>
    </row>
    <row r="112" spans="1:25" x14ac:dyDescent="0.25">
      <c r="B112" s="223" t="s">
        <v>231</v>
      </c>
      <c r="C112" s="224"/>
      <c r="D112" s="226">
        <v>360</v>
      </c>
      <c r="E112" s="226">
        <v>440</v>
      </c>
      <c r="F112" s="226">
        <v>450</v>
      </c>
      <c r="G112" s="227">
        <v>0.22500000000000009</v>
      </c>
      <c r="H112" s="227">
        <v>1.3605442176870763E-2</v>
      </c>
    </row>
    <row r="113" spans="2:8" x14ac:dyDescent="0.25">
      <c r="B113" s="223" t="s">
        <v>232</v>
      </c>
      <c r="C113" s="224"/>
      <c r="D113" s="226">
        <v>390</v>
      </c>
      <c r="E113" s="226">
        <v>450</v>
      </c>
      <c r="F113" s="226">
        <v>470</v>
      </c>
      <c r="G113" s="227">
        <v>0.15306122448979598</v>
      </c>
      <c r="H113" s="227">
        <v>2.8761061946902755E-2</v>
      </c>
    </row>
    <row r="114" spans="2:8" x14ac:dyDescent="0.25">
      <c r="B114" s="223" t="s">
        <v>467</v>
      </c>
      <c r="C114" s="224"/>
      <c r="D114" s="226">
        <v>390</v>
      </c>
      <c r="E114" s="226">
        <v>470</v>
      </c>
      <c r="F114" s="226">
        <v>480</v>
      </c>
      <c r="G114" s="227">
        <v>0.21761658031088094</v>
      </c>
      <c r="H114" s="227">
        <v>1.0638297872340496E-2</v>
      </c>
    </row>
    <row r="115" spans="2:8" x14ac:dyDescent="0.25">
      <c r="B115" s="223" t="s">
        <v>468</v>
      </c>
      <c r="C115" s="224"/>
      <c r="D115" s="226">
        <v>440</v>
      </c>
      <c r="E115" s="226">
        <v>500</v>
      </c>
      <c r="F115" s="226">
        <v>510</v>
      </c>
      <c r="G115" s="227">
        <v>0.15632183908045971</v>
      </c>
      <c r="H115" s="227">
        <v>1.9880715705765439E-2</v>
      </c>
    </row>
    <row r="116" spans="2:8" x14ac:dyDescent="0.25">
      <c r="B116" s="223" t="s">
        <v>469</v>
      </c>
      <c r="C116" s="224"/>
      <c r="D116" s="226">
        <v>390</v>
      </c>
      <c r="E116" s="226">
        <v>450</v>
      </c>
      <c r="F116" s="226">
        <v>460</v>
      </c>
      <c r="G116" s="227">
        <v>0.15897435897435908</v>
      </c>
      <c r="H116" s="227">
        <v>1.327433628318575E-2</v>
      </c>
    </row>
    <row r="117" spans="2:8" x14ac:dyDescent="0.25">
      <c r="B117" s="223" t="s">
        <v>236</v>
      </c>
      <c r="C117" s="224"/>
      <c r="D117" s="226">
        <v>540</v>
      </c>
      <c r="E117" s="226">
        <v>580</v>
      </c>
      <c r="F117" s="226">
        <v>580</v>
      </c>
      <c r="G117" s="227">
        <v>7.4766355140186924E-2</v>
      </c>
      <c r="H117" s="227">
        <v>1.3913043478260834E-2</v>
      </c>
    </row>
    <row r="118" spans="2:8" x14ac:dyDescent="0.25">
      <c r="B118" s="223" t="s">
        <v>470</v>
      </c>
      <c r="C118" s="224"/>
      <c r="D118" s="226">
        <v>490</v>
      </c>
      <c r="E118" s="226">
        <v>530</v>
      </c>
      <c r="F118" s="226">
        <v>540</v>
      </c>
      <c r="G118" s="227">
        <v>7.5356415478615046E-2</v>
      </c>
      <c r="H118" s="227">
        <v>2.0833333333333259E-2</v>
      </c>
    </row>
    <row r="119" spans="2:8" x14ac:dyDescent="0.25">
      <c r="B119" s="223" t="s">
        <v>471</v>
      </c>
      <c r="C119" s="224"/>
      <c r="D119" s="226">
        <v>510</v>
      </c>
      <c r="E119" s="226">
        <v>530</v>
      </c>
      <c r="F119" s="226">
        <v>520</v>
      </c>
      <c r="G119" s="227">
        <v>3.9603960396039639E-2</v>
      </c>
      <c r="H119" s="227">
        <v>-3.8095238095238182E-3</v>
      </c>
    </row>
    <row r="120" spans="2:8" x14ac:dyDescent="0.25">
      <c r="B120" s="223" t="s">
        <v>239</v>
      </c>
      <c r="C120" s="224"/>
      <c r="D120" s="226">
        <v>390</v>
      </c>
      <c r="E120" s="226">
        <v>420</v>
      </c>
      <c r="F120" s="226">
        <v>430</v>
      </c>
      <c r="G120" s="227">
        <v>8.1841432225064015E-2</v>
      </c>
      <c r="H120" s="227">
        <v>1.1820330969267046E-2</v>
      </c>
    </row>
    <row r="121" spans="2:8" x14ac:dyDescent="0.25">
      <c r="B121" s="223" t="s">
        <v>472</v>
      </c>
      <c r="C121" s="230"/>
      <c r="D121" s="226">
        <v>430</v>
      </c>
      <c r="E121" s="226">
        <v>440</v>
      </c>
      <c r="F121" s="226">
        <v>440</v>
      </c>
      <c r="G121" s="227">
        <v>3.7558685446009488E-2</v>
      </c>
      <c r="H121" s="227">
        <v>2.2624434389140191E-3</v>
      </c>
    </row>
    <row r="122" spans="2:8" x14ac:dyDescent="0.25">
      <c r="B122" s="223" t="s">
        <v>241</v>
      </c>
      <c r="C122" s="230"/>
      <c r="D122" s="226">
        <v>580</v>
      </c>
      <c r="E122" s="226">
        <v>640</v>
      </c>
      <c r="F122" s="226">
        <v>650</v>
      </c>
      <c r="G122" s="227">
        <v>9.5890410958904049E-2</v>
      </c>
      <c r="H122" s="227">
        <v>9.3749999999999112E-3</v>
      </c>
    </row>
    <row r="123" spans="2:8" x14ac:dyDescent="0.25">
      <c r="B123" s="223" t="s">
        <v>242</v>
      </c>
      <c r="C123" s="230"/>
      <c r="D123" s="226">
        <v>490</v>
      </c>
      <c r="E123" s="226">
        <v>510</v>
      </c>
      <c r="F123" s="226">
        <v>520</v>
      </c>
      <c r="G123" s="227">
        <v>4.9382716049382713E-2</v>
      </c>
      <c r="H123" s="227">
        <v>1.3725490196078383E-2</v>
      </c>
    </row>
    <row r="124" spans="2:8" x14ac:dyDescent="0.25">
      <c r="B124" s="223" t="s">
        <v>243</v>
      </c>
      <c r="C124" s="230"/>
      <c r="D124" s="226">
        <v>450</v>
      </c>
      <c r="E124" s="226">
        <v>490</v>
      </c>
      <c r="F124" s="226">
        <v>490</v>
      </c>
      <c r="G124" s="227">
        <v>7.7092511013215903E-2</v>
      </c>
      <c r="H124" s="227">
        <v>6.1349693251533388E-3</v>
      </c>
    </row>
    <row r="125" spans="2:8" x14ac:dyDescent="0.25">
      <c r="B125" s="223" t="s">
        <v>244</v>
      </c>
      <c r="C125" s="230"/>
      <c r="D125" s="226">
        <v>390</v>
      </c>
      <c r="E125" s="226">
        <v>440</v>
      </c>
      <c r="F125" s="226">
        <v>440</v>
      </c>
      <c r="G125" s="227">
        <v>0.11675126903553301</v>
      </c>
      <c r="H125" s="227">
        <v>6.8181818181818343E-3</v>
      </c>
    </row>
    <row r="126" spans="2:8" x14ac:dyDescent="0.25">
      <c r="B126" s="223" t="s">
        <v>473</v>
      </c>
      <c r="C126" s="230"/>
      <c r="D126" s="226">
        <v>560</v>
      </c>
      <c r="E126" s="226">
        <v>580</v>
      </c>
      <c r="F126" s="226">
        <v>580</v>
      </c>
      <c r="G126" s="227">
        <v>3.9568345323740983E-2</v>
      </c>
      <c r="H126" s="227">
        <v>1.0380622837370179E-2</v>
      </c>
    </row>
    <row r="127" spans="2:8" x14ac:dyDescent="0.25">
      <c r="B127" s="223" t="s">
        <v>474</v>
      </c>
      <c r="C127" s="230"/>
      <c r="D127" s="226">
        <v>420</v>
      </c>
      <c r="E127" s="226">
        <v>460</v>
      </c>
      <c r="F127" s="226">
        <v>470</v>
      </c>
      <c r="G127" s="227">
        <v>9.4786729857819996E-2</v>
      </c>
      <c r="H127" s="227">
        <v>6.4935064935065512E-3</v>
      </c>
    </row>
    <row r="128" spans="2:8" x14ac:dyDescent="0.25">
      <c r="B128" s="223" t="s">
        <v>475</v>
      </c>
      <c r="C128" s="230"/>
      <c r="D128" s="226">
        <v>460</v>
      </c>
      <c r="E128" s="226">
        <v>490</v>
      </c>
      <c r="F128" s="226">
        <v>500</v>
      </c>
      <c r="G128" s="227">
        <v>5.6277056277056259E-2</v>
      </c>
      <c r="H128" s="227">
        <v>1.6393442622950838E-2</v>
      </c>
    </row>
    <row r="129" spans="1:11" x14ac:dyDescent="0.25">
      <c r="B129" s="223" t="s">
        <v>248</v>
      </c>
      <c r="C129" s="230"/>
      <c r="D129" s="226">
        <v>500</v>
      </c>
      <c r="E129" s="226">
        <v>520</v>
      </c>
      <c r="F129" s="226">
        <v>520</v>
      </c>
      <c r="G129" s="227">
        <v>4.8387096774193505E-2</v>
      </c>
      <c r="H129" s="227">
        <v>3.8461538461538325E-3</v>
      </c>
    </row>
    <row r="130" spans="1:11" x14ac:dyDescent="0.25">
      <c r="B130" s="223" t="s">
        <v>476</v>
      </c>
      <c r="C130" s="230"/>
      <c r="D130" s="226">
        <v>420</v>
      </c>
      <c r="E130" s="226">
        <v>460</v>
      </c>
      <c r="F130" s="226">
        <v>460</v>
      </c>
      <c r="G130" s="227">
        <v>8.5510688836104576E-2</v>
      </c>
      <c r="H130" s="227">
        <v>8.7527352297593897E-3</v>
      </c>
    </row>
    <row r="131" spans="1:11" x14ac:dyDescent="0.25">
      <c r="B131" s="223" t="s">
        <v>477</v>
      </c>
      <c r="C131" s="230"/>
      <c r="D131" s="226">
        <v>500</v>
      </c>
      <c r="E131" s="226">
        <v>510</v>
      </c>
      <c r="F131" s="226">
        <v>520</v>
      </c>
      <c r="G131" s="227">
        <v>1.6032064128256529E-2</v>
      </c>
      <c r="H131" s="227">
        <v>1.7751479289940919E-2</v>
      </c>
    </row>
    <row r="132" spans="1:11" x14ac:dyDescent="0.25">
      <c r="B132" s="223" t="s">
        <v>251</v>
      </c>
      <c r="C132" s="230"/>
      <c r="D132" s="226">
        <v>470</v>
      </c>
      <c r="E132" s="226">
        <v>520</v>
      </c>
      <c r="F132" s="226">
        <v>520</v>
      </c>
      <c r="G132" s="227">
        <v>0.1118279569892473</v>
      </c>
      <c r="H132" s="227">
        <v>7.7369439071566237E-3</v>
      </c>
    </row>
    <row r="133" spans="1:11" x14ac:dyDescent="0.25">
      <c r="B133" s="223" t="s">
        <v>478</v>
      </c>
      <c r="C133" s="230"/>
      <c r="D133" s="226">
        <v>400</v>
      </c>
      <c r="E133" s="226">
        <v>420</v>
      </c>
      <c r="F133" s="226">
        <v>430</v>
      </c>
      <c r="G133" s="227">
        <v>6.2656641604009966E-2</v>
      </c>
      <c r="H133" s="227">
        <v>2.3584905660376521E-3</v>
      </c>
    </row>
    <row r="134" spans="1:11" x14ac:dyDescent="0.25">
      <c r="B134" s="223" t="s">
        <v>253</v>
      </c>
      <c r="C134" s="230"/>
      <c r="D134" s="226">
        <v>530</v>
      </c>
      <c r="E134" s="226">
        <v>550</v>
      </c>
      <c r="F134" s="226">
        <v>550</v>
      </c>
      <c r="G134" s="227">
        <v>3.9848197343453462E-2</v>
      </c>
      <c r="H134" s="227">
        <v>1.8248175182482562E-3</v>
      </c>
    </row>
    <row r="135" spans="1:11" x14ac:dyDescent="0.25">
      <c r="B135" s="223" t="s">
        <v>254</v>
      </c>
      <c r="C135" s="230"/>
      <c r="D135" s="226">
        <v>340</v>
      </c>
      <c r="E135" s="226">
        <v>360</v>
      </c>
      <c r="F135" s="226">
        <v>360</v>
      </c>
      <c r="G135" s="227">
        <v>5.2785923753665642E-2</v>
      </c>
      <c r="H135" s="227">
        <v>1.1142061281337101E-2</v>
      </c>
    </row>
    <row r="136" spans="1:11" x14ac:dyDescent="0.25">
      <c r="B136" s="223" t="s">
        <v>255</v>
      </c>
      <c r="C136" s="230"/>
      <c r="D136" s="226">
        <v>250</v>
      </c>
      <c r="E136" s="226">
        <v>260</v>
      </c>
      <c r="F136" s="226" t="s">
        <v>131</v>
      </c>
      <c r="G136" s="227">
        <v>4.0322580645161255E-2</v>
      </c>
      <c r="H136" s="227" t="s">
        <v>131</v>
      </c>
    </row>
    <row r="137" spans="1:11" x14ac:dyDescent="0.25">
      <c r="B137" s="223" t="s">
        <v>479</v>
      </c>
      <c r="C137" s="230"/>
      <c r="D137" s="226">
        <v>330</v>
      </c>
      <c r="E137" s="226" t="s">
        <v>131</v>
      </c>
      <c r="F137" s="226" t="s">
        <v>131</v>
      </c>
      <c r="G137" s="227" t="s">
        <v>131</v>
      </c>
      <c r="H137" s="227" t="s">
        <v>131</v>
      </c>
    </row>
    <row r="138" spans="1:11" x14ac:dyDescent="0.25">
      <c r="A138" s="231"/>
      <c r="B138" s="232"/>
      <c r="C138" s="233"/>
      <c r="D138" s="234"/>
      <c r="E138" s="234"/>
      <c r="F138" s="232"/>
      <c r="G138" s="234"/>
      <c r="H138" s="234"/>
    </row>
    <row r="139" spans="1:11" x14ac:dyDescent="0.25">
      <c r="A139" s="235">
        <v>1</v>
      </c>
      <c r="B139" s="1" t="s">
        <v>480</v>
      </c>
      <c r="C139" s="236"/>
      <c r="E139" s="236"/>
      <c r="F139" s="236"/>
      <c r="G139" s="236"/>
      <c r="K139" s="219">
        <v>49</v>
      </c>
    </row>
  </sheetData>
  <mergeCells count="17">
    <mergeCell ref="A107:H107"/>
    <mergeCell ref="A109:C110"/>
    <mergeCell ref="D109:F109"/>
    <mergeCell ref="G109:H109"/>
    <mergeCell ref="A39:C40"/>
    <mergeCell ref="D39:F39"/>
    <mergeCell ref="G39:H39"/>
    <mergeCell ref="A72:H72"/>
    <mergeCell ref="A74:C75"/>
    <mergeCell ref="D74:F74"/>
    <mergeCell ref="G74:H74"/>
    <mergeCell ref="A1:D1"/>
    <mergeCell ref="A2:H2"/>
    <mergeCell ref="A4:C5"/>
    <mergeCell ref="D4:F4"/>
    <mergeCell ref="G4:H4"/>
    <mergeCell ref="A37:H37"/>
  </mergeCells>
  <hyperlinks>
    <hyperlink ref="A1:D1" location="Contents!A1" display="Contents!A1" xr:uid="{C85C7429-8DAA-435C-97D1-B7996703FCAF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225E-ACA0-47C4-95A0-3E6DD007B341}">
  <sheetPr codeName="Sheet36"/>
  <dimension ref="A1:W144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34" customWidth="1"/>
    <col min="2" max="2" width="10.42578125" style="134" customWidth="1"/>
    <col min="3" max="3" width="2.7109375" style="134" customWidth="1"/>
    <col min="4" max="5" width="10.7109375" style="134" bestFit="1" customWidth="1"/>
    <col min="6" max="6" width="11.28515625" style="134" bestFit="1" customWidth="1"/>
    <col min="7" max="7" width="13.5703125" style="134" bestFit="1" customWidth="1"/>
    <col min="8" max="8" width="16.42578125" style="134" customWidth="1"/>
    <col min="9" max="22" width="8.85546875" style="219" customWidth="1"/>
    <col min="23" max="24" width="8.85546875" style="134" customWidth="1"/>
    <col min="25" max="16384" width="8.85546875" style="134" hidden="1"/>
  </cols>
  <sheetData>
    <row r="1" spans="1:23" x14ac:dyDescent="0.25">
      <c r="A1" s="218" t="s">
        <v>108</v>
      </c>
      <c r="B1" s="218"/>
      <c r="C1" s="218"/>
      <c r="D1" s="218"/>
      <c r="E1" s="15"/>
      <c r="F1" s="15"/>
      <c r="G1" s="15"/>
      <c r="H1" s="15"/>
      <c r="K1" s="219">
        <v>56</v>
      </c>
    </row>
    <row r="2" spans="1:23" s="1" customFormat="1" ht="13.15" customHeight="1" x14ac:dyDescent="0.2">
      <c r="A2" s="153" t="s">
        <v>481</v>
      </c>
      <c r="B2" s="153"/>
      <c r="C2" s="153"/>
      <c r="D2" s="153"/>
      <c r="E2" s="153"/>
      <c r="F2" s="153"/>
      <c r="G2" s="153"/>
      <c r="H2" s="153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38"/>
      <c r="C3" s="238"/>
      <c r="D3" s="238"/>
      <c r="E3" s="238"/>
      <c r="F3" s="238"/>
      <c r="G3" s="238"/>
      <c r="H3" s="23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3" t="s">
        <v>455</v>
      </c>
      <c r="B4" s="53"/>
      <c r="C4" s="53"/>
      <c r="D4" s="53" t="s">
        <v>456</v>
      </c>
      <c r="E4" s="53"/>
      <c r="F4" s="53"/>
      <c r="G4" s="53" t="s">
        <v>457</v>
      </c>
      <c r="H4" s="53"/>
      <c r="K4" s="219">
        <v>47</v>
      </c>
      <c r="L4" s="219">
        <v>38</v>
      </c>
      <c r="M4" s="219">
        <v>39</v>
      </c>
    </row>
    <row r="5" spans="1:23" ht="16.899999999999999" customHeight="1" x14ac:dyDescent="0.25">
      <c r="A5" s="59"/>
      <c r="B5" s="59"/>
      <c r="C5" s="59"/>
      <c r="D5" s="222" t="s">
        <v>459</v>
      </c>
      <c r="E5" s="222" t="s">
        <v>460</v>
      </c>
      <c r="F5" s="222" t="s">
        <v>461</v>
      </c>
      <c r="G5" s="222" t="s">
        <v>462</v>
      </c>
      <c r="H5" s="222" t="s">
        <v>463</v>
      </c>
      <c r="K5" s="219">
        <v>40</v>
      </c>
      <c r="L5" s="219">
        <v>41</v>
      </c>
      <c r="M5" s="219">
        <v>42</v>
      </c>
      <c r="N5" s="219">
        <v>43</v>
      </c>
      <c r="O5" s="219">
        <v>44</v>
      </c>
      <c r="P5" s="219">
        <v>45</v>
      </c>
      <c r="Q5" s="219">
        <v>48</v>
      </c>
    </row>
    <row r="6" spans="1:23" x14ac:dyDescent="0.25">
      <c r="B6" s="223" t="s">
        <v>230</v>
      </c>
      <c r="C6" s="224"/>
      <c r="D6" s="239">
        <v>12</v>
      </c>
      <c r="E6" s="239">
        <v>15.6</v>
      </c>
      <c r="F6" s="239">
        <v>15.6</v>
      </c>
      <c r="G6" s="227">
        <v>0.29776821780344309</v>
      </c>
      <c r="H6" s="227">
        <v>-1.7154544930783056E-3</v>
      </c>
    </row>
    <row r="7" spans="1:23" x14ac:dyDescent="0.25">
      <c r="B7" s="223" t="s">
        <v>231</v>
      </c>
      <c r="C7" s="224"/>
      <c r="D7" s="239">
        <v>13.6</v>
      </c>
      <c r="E7" s="239">
        <v>14.4</v>
      </c>
      <c r="F7" s="239">
        <v>14.4</v>
      </c>
      <c r="G7" s="227">
        <v>6.0749415182972388E-2</v>
      </c>
      <c r="H7" s="227">
        <v>-1.9151710274740719E-3</v>
      </c>
    </row>
    <row r="8" spans="1:23" x14ac:dyDescent="0.25">
      <c r="B8" s="223" t="s">
        <v>232</v>
      </c>
      <c r="C8" s="224"/>
      <c r="D8" s="239">
        <v>18</v>
      </c>
      <c r="E8" s="239">
        <v>19.600000000000001</v>
      </c>
      <c r="F8" s="239">
        <v>19.7</v>
      </c>
      <c r="G8" s="227">
        <v>9.1274149879071897E-2</v>
      </c>
      <c r="H8" s="227">
        <v>4.7361495243052332E-3</v>
      </c>
    </row>
    <row r="9" spans="1:23" x14ac:dyDescent="0.25">
      <c r="B9" s="223" t="s">
        <v>467</v>
      </c>
      <c r="C9" s="224"/>
      <c r="D9" s="239">
        <v>19.7</v>
      </c>
      <c r="E9" s="239">
        <v>22.1</v>
      </c>
      <c r="F9" s="239">
        <v>22</v>
      </c>
      <c r="G9" s="227">
        <v>0.12155342624901766</v>
      </c>
      <c r="H9" s="227">
        <v>-1.2911151067064308E-3</v>
      </c>
    </row>
    <row r="10" spans="1:23" x14ac:dyDescent="0.25">
      <c r="B10" s="223" t="s">
        <v>468</v>
      </c>
      <c r="C10" s="224"/>
      <c r="D10" s="239">
        <v>19.100000000000001</v>
      </c>
      <c r="E10" s="239">
        <v>20</v>
      </c>
      <c r="F10" s="239">
        <v>19.8</v>
      </c>
      <c r="G10" s="227">
        <v>5.1305064974089154E-2</v>
      </c>
      <c r="H10" s="227">
        <v>-1.0217138893968691E-2</v>
      </c>
      <c r="V10" s="219" t="s">
        <v>458</v>
      </c>
      <c r="W10" s="134">
        <v>25</v>
      </c>
    </row>
    <row r="11" spans="1:23" x14ac:dyDescent="0.25">
      <c r="B11" s="223" t="s">
        <v>469</v>
      </c>
      <c r="C11" s="224"/>
      <c r="D11" s="239">
        <v>19.399999999999999</v>
      </c>
      <c r="E11" s="239">
        <v>19.899999999999999</v>
      </c>
      <c r="F11" s="239">
        <v>20.2</v>
      </c>
      <c r="G11" s="227">
        <v>2.7122760507440002E-2</v>
      </c>
      <c r="H11" s="227">
        <v>1.186616534683238E-2</v>
      </c>
      <c r="V11" s="219" t="s">
        <v>464</v>
      </c>
      <c r="W11" s="134">
        <v>26</v>
      </c>
    </row>
    <row r="12" spans="1:23" x14ac:dyDescent="0.25">
      <c r="B12" s="223" t="s">
        <v>236</v>
      </c>
      <c r="C12" s="224"/>
      <c r="D12" s="239">
        <v>21.3</v>
      </c>
      <c r="E12" s="239">
        <v>21.8</v>
      </c>
      <c r="F12" s="239">
        <v>21.7</v>
      </c>
      <c r="G12" s="227">
        <v>2.3876296587079127E-2</v>
      </c>
      <c r="H12" s="227">
        <v>-5.7083132668881431E-3</v>
      </c>
      <c r="V12" s="219" t="s">
        <v>465</v>
      </c>
      <c r="W12" s="134">
        <v>27</v>
      </c>
    </row>
    <row r="13" spans="1:23" x14ac:dyDescent="0.25">
      <c r="B13" s="223" t="s">
        <v>470</v>
      </c>
      <c r="C13" s="224"/>
      <c r="D13" s="239">
        <v>22.7</v>
      </c>
      <c r="E13" s="239">
        <v>23.3</v>
      </c>
      <c r="F13" s="239">
        <v>23.3</v>
      </c>
      <c r="G13" s="227">
        <v>2.749829492502287E-2</v>
      </c>
      <c r="H13" s="227">
        <v>-3.3437218633470822E-3</v>
      </c>
      <c r="V13" s="219" t="s">
        <v>466</v>
      </c>
      <c r="W13" s="134">
        <v>28</v>
      </c>
    </row>
    <row r="14" spans="1:23" x14ac:dyDescent="0.25">
      <c r="B14" s="223" t="s">
        <v>471</v>
      </c>
      <c r="C14" s="224"/>
      <c r="D14" s="239">
        <v>21.4</v>
      </c>
      <c r="E14" s="239">
        <v>21.5</v>
      </c>
      <c r="F14" s="239">
        <v>21.5</v>
      </c>
      <c r="G14" s="227">
        <v>4.5113452542320243E-3</v>
      </c>
      <c r="H14" s="227">
        <v>-2.0115025394483732E-3</v>
      </c>
    </row>
    <row r="15" spans="1:23" x14ac:dyDescent="0.25">
      <c r="B15" s="223" t="s">
        <v>239</v>
      </c>
      <c r="C15" s="224"/>
      <c r="D15" s="239">
        <v>16.899999999999999</v>
      </c>
      <c r="E15" s="239">
        <v>17.3</v>
      </c>
      <c r="F15" s="239">
        <v>17.3</v>
      </c>
      <c r="G15" s="227">
        <v>2.4766746845294563E-2</v>
      </c>
      <c r="H15" s="227">
        <v>1.0937120589336047E-3</v>
      </c>
    </row>
    <row r="16" spans="1:23" x14ac:dyDescent="0.25">
      <c r="B16" s="223" t="s">
        <v>472</v>
      </c>
      <c r="C16" s="230"/>
      <c r="D16" s="239">
        <v>15.1</v>
      </c>
      <c r="E16" s="239">
        <v>15.6</v>
      </c>
      <c r="F16" s="239">
        <v>15.7</v>
      </c>
      <c r="G16" s="227">
        <v>3.5711167517317621E-2</v>
      </c>
      <c r="H16" s="227">
        <v>2.3087229441696167E-3</v>
      </c>
    </row>
    <row r="17" spans="2:8" x14ac:dyDescent="0.25">
      <c r="B17" s="223" t="s">
        <v>241</v>
      </c>
      <c r="C17" s="240"/>
      <c r="D17" s="239">
        <v>19.7</v>
      </c>
      <c r="E17" s="239">
        <v>20</v>
      </c>
      <c r="F17" s="239">
        <v>19.899999999999999</v>
      </c>
      <c r="G17" s="227">
        <v>1.8017156287696512E-2</v>
      </c>
      <c r="H17" s="227">
        <v>-3.9383471936768055E-3</v>
      </c>
    </row>
    <row r="18" spans="2:8" x14ac:dyDescent="0.25">
      <c r="B18" s="223" t="s">
        <v>242</v>
      </c>
      <c r="C18" s="240">
        <v>2</v>
      </c>
      <c r="D18" s="239">
        <v>14.5</v>
      </c>
      <c r="E18" s="239">
        <v>14.1</v>
      </c>
      <c r="F18" s="239">
        <v>14</v>
      </c>
      <c r="G18" s="227">
        <v>-3.0852339609937274E-2</v>
      </c>
      <c r="H18" s="227">
        <v>-5.3584423580269602E-3</v>
      </c>
    </row>
    <row r="19" spans="2:8" x14ac:dyDescent="0.25">
      <c r="B19" s="223" t="s">
        <v>243</v>
      </c>
      <c r="C19" s="240"/>
      <c r="D19" s="239">
        <v>17.7</v>
      </c>
      <c r="E19" s="239">
        <v>18</v>
      </c>
      <c r="F19" s="239">
        <v>20.100000000000001</v>
      </c>
      <c r="G19" s="227">
        <v>1.5440735983392351E-2</v>
      </c>
      <c r="H19" s="227">
        <v>0.11469074416264435</v>
      </c>
    </row>
    <row r="20" spans="2:8" x14ac:dyDescent="0.25">
      <c r="B20" s="223" t="s">
        <v>244</v>
      </c>
      <c r="C20" s="230"/>
      <c r="D20" s="239">
        <v>15.8</v>
      </c>
      <c r="E20" s="239">
        <v>17.2</v>
      </c>
      <c r="F20" s="239">
        <v>17.100000000000001</v>
      </c>
      <c r="G20" s="227">
        <v>8.9102346982946612E-2</v>
      </c>
      <c r="H20" s="227">
        <v>-8.099027881968035E-3</v>
      </c>
    </row>
    <row r="21" spans="2:8" x14ac:dyDescent="0.25">
      <c r="B21" s="223" t="s">
        <v>473</v>
      </c>
      <c r="C21" s="230"/>
      <c r="D21" s="239">
        <v>19.600000000000001</v>
      </c>
      <c r="E21" s="239">
        <v>19.8</v>
      </c>
      <c r="F21" s="239">
        <v>19.8</v>
      </c>
      <c r="G21" s="227">
        <v>1.1441159094722098E-2</v>
      </c>
      <c r="H21" s="227">
        <v>-1.187193125467223E-3</v>
      </c>
    </row>
    <row r="22" spans="2:8" x14ac:dyDescent="0.25">
      <c r="B22" s="223" t="s">
        <v>474</v>
      </c>
      <c r="C22" s="230"/>
      <c r="D22" s="239">
        <v>20.8</v>
      </c>
      <c r="E22" s="239">
        <v>21.4</v>
      </c>
      <c r="F22" s="239">
        <v>21.4</v>
      </c>
      <c r="G22" s="227">
        <v>3.1490990616660053E-2</v>
      </c>
      <c r="H22" s="227">
        <v>-4.2109264817047354E-4</v>
      </c>
    </row>
    <row r="23" spans="2:8" x14ac:dyDescent="0.25">
      <c r="B23" s="223" t="s">
        <v>475</v>
      </c>
      <c r="C23" s="230"/>
      <c r="D23" s="239">
        <v>19.2</v>
      </c>
      <c r="E23" s="239">
        <v>22.3</v>
      </c>
      <c r="F23" s="239">
        <v>22.2</v>
      </c>
      <c r="G23" s="227">
        <v>0.15841685805045413</v>
      </c>
      <c r="H23" s="227">
        <v>-2.4222841060769218E-3</v>
      </c>
    </row>
    <row r="24" spans="2:8" x14ac:dyDescent="0.25">
      <c r="B24" s="223" t="s">
        <v>248</v>
      </c>
      <c r="C24" s="230"/>
      <c r="D24" s="239">
        <v>20.3</v>
      </c>
      <c r="E24" s="239">
        <v>20.7</v>
      </c>
      <c r="F24" s="239">
        <v>20.5</v>
      </c>
      <c r="G24" s="227">
        <v>1.9157895659545288E-2</v>
      </c>
      <c r="H24" s="227">
        <v>-5.3428682388443338E-3</v>
      </c>
    </row>
    <row r="25" spans="2:8" x14ac:dyDescent="0.25">
      <c r="B25" s="223" t="s">
        <v>476</v>
      </c>
      <c r="C25" s="230"/>
      <c r="D25" s="239">
        <v>23.2</v>
      </c>
      <c r="E25" s="239">
        <v>23.5</v>
      </c>
      <c r="F25" s="239">
        <v>23.4</v>
      </c>
      <c r="G25" s="227">
        <v>1.3392401829710243E-2</v>
      </c>
      <c r="H25" s="227">
        <v>-4.2636850384248914E-3</v>
      </c>
    </row>
    <row r="26" spans="2:8" x14ac:dyDescent="0.25">
      <c r="B26" s="223" t="s">
        <v>477</v>
      </c>
      <c r="C26" s="230"/>
      <c r="D26" s="239">
        <v>24.4</v>
      </c>
      <c r="E26" s="239">
        <v>24.3</v>
      </c>
      <c r="F26" s="239">
        <v>24.3</v>
      </c>
      <c r="G26" s="227">
        <v>-1.8407601802791218E-3</v>
      </c>
      <c r="H26" s="227">
        <v>7.1884087109364003E-4</v>
      </c>
    </row>
    <row r="27" spans="2:8" x14ac:dyDescent="0.25">
      <c r="B27" s="223" t="s">
        <v>251</v>
      </c>
      <c r="C27" s="230"/>
      <c r="D27" s="239">
        <v>16.2</v>
      </c>
      <c r="E27" s="239">
        <v>20.6</v>
      </c>
      <c r="F27" s="239">
        <v>20.3</v>
      </c>
      <c r="G27" s="227">
        <v>0.26596390328824682</v>
      </c>
      <c r="H27" s="227">
        <v>-1.1386198994492891E-2</v>
      </c>
    </row>
    <row r="28" spans="2:8" x14ac:dyDescent="0.25">
      <c r="B28" s="223" t="s">
        <v>478</v>
      </c>
      <c r="C28" s="230"/>
      <c r="D28" s="239">
        <v>16.5</v>
      </c>
      <c r="E28" s="239">
        <v>16.600000000000001</v>
      </c>
      <c r="F28" s="239">
        <v>16.600000000000001</v>
      </c>
      <c r="G28" s="227">
        <v>8.8695419087907457E-3</v>
      </c>
      <c r="H28" s="227">
        <v>-3.3444691823329986E-3</v>
      </c>
    </row>
    <row r="29" spans="2:8" x14ac:dyDescent="0.25">
      <c r="B29" s="223" t="s">
        <v>253</v>
      </c>
      <c r="C29" s="230"/>
      <c r="D29" s="239">
        <v>17.399999999999999</v>
      </c>
      <c r="E29" s="239">
        <v>18.399999999999999</v>
      </c>
      <c r="F29" s="239">
        <v>18.3</v>
      </c>
      <c r="G29" s="227">
        <v>5.5038663771175056E-2</v>
      </c>
      <c r="H29" s="227">
        <v>-3.2255618468488567E-3</v>
      </c>
    </row>
    <row r="30" spans="2:8" x14ac:dyDescent="0.25">
      <c r="B30" s="223" t="s">
        <v>254</v>
      </c>
      <c r="C30" s="230"/>
      <c r="D30" s="239">
        <v>10</v>
      </c>
      <c r="E30" s="239">
        <v>10.199999999999999</v>
      </c>
      <c r="F30" s="239">
        <v>10.1</v>
      </c>
      <c r="G30" s="227">
        <v>2.1552828997027484E-2</v>
      </c>
      <c r="H30" s="227">
        <v>-2.725757574512877E-3</v>
      </c>
    </row>
    <row r="31" spans="2:8" x14ac:dyDescent="0.25">
      <c r="B31" s="223" t="s">
        <v>255</v>
      </c>
      <c r="C31" s="230"/>
      <c r="D31" s="239">
        <v>6.7</v>
      </c>
      <c r="E31" s="239">
        <v>6.8</v>
      </c>
      <c r="F31" s="239" t="s">
        <v>131</v>
      </c>
      <c r="G31" s="227">
        <v>1.6831761801052059E-2</v>
      </c>
      <c r="H31" s="227" t="s">
        <v>131</v>
      </c>
    </row>
    <row r="32" spans="2:8" x14ac:dyDescent="0.25">
      <c r="B32" s="223" t="s">
        <v>479</v>
      </c>
      <c r="C32" s="230"/>
      <c r="D32" s="239">
        <v>9.8000000000000007</v>
      </c>
      <c r="E32" s="239" t="s">
        <v>131</v>
      </c>
      <c r="F32" s="239" t="s">
        <v>131</v>
      </c>
      <c r="G32" s="227" t="s">
        <v>131</v>
      </c>
      <c r="H32" s="227" t="s">
        <v>131</v>
      </c>
    </row>
    <row r="33" spans="1:22" x14ac:dyDescent="0.25">
      <c r="A33" s="231"/>
      <c r="B33" s="232"/>
      <c r="C33" s="233"/>
      <c r="D33" s="234"/>
      <c r="E33" s="234"/>
      <c r="F33" s="232"/>
      <c r="G33" s="234"/>
      <c r="H33" s="234"/>
    </row>
    <row r="34" spans="1:22" s="1" customFormat="1" ht="13.15" customHeight="1" x14ac:dyDescent="0.2">
      <c r="A34" s="235">
        <v>1</v>
      </c>
      <c r="B34" s="241" t="s">
        <v>482</v>
      </c>
      <c r="C34" s="241"/>
      <c r="D34" s="241"/>
      <c r="E34" s="241"/>
      <c r="F34" s="241"/>
      <c r="G34" s="241"/>
      <c r="H34" s="241"/>
      <c r="I34" s="9"/>
      <c r="J34" s="9"/>
      <c r="K34" s="9">
        <v>50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" customFormat="1" ht="30" customHeight="1" x14ac:dyDescent="0.2">
      <c r="B35" s="163" t="s">
        <v>483</v>
      </c>
      <c r="C35" s="163"/>
      <c r="D35" s="163"/>
      <c r="E35" s="163"/>
      <c r="F35" s="163"/>
      <c r="G35" s="163"/>
      <c r="H35" s="163"/>
      <c r="I35" s="9"/>
      <c r="J35" s="9"/>
      <c r="K35" s="9">
        <v>51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7.9" customHeight="1" x14ac:dyDescent="0.25">
      <c r="A36" s="235">
        <v>2</v>
      </c>
      <c r="B36" s="163" t="s">
        <v>367</v>
      </c>
      <c r="C36" s="163"/>
      <c r="D36" s="163"/>
      <c r="E36" s="163"/>
      <c r="F36" s="163"/>
      <c r="G36" s="163"/>
      <c r="H36" s="163"/>
      <c r="K36" s="219">
        <v>52</v>
      </c>
    </row>
    <row r="37" spans="1:22" x14ac:dyDescent="0.25">
      <c r="B37" s="15" t="s">
        <v>131</v>
      </c>
      <c r="C37" s="15"/>
      <c r="D37" s="15"/>
      <c r="E37" s="15"/>
      <c r="F37" s="15"/>
      <c r="G37" s="15"/>
      <c r="H37" s="15"/>
    </row>
    <row r="39" spans="1:22" s="1" customFormat="1" ht="14.45" customHeight="1" x14ac:dyDescent="0.25">
      <c r="A39" s="148" t="s">
        <v>464</v>
      </c>
      <c r="B39" s="148"/>
      <c r="C39" s="148"/>
      <c r="D39" s="148"/>
      <c r="E39" s="148"/>
      <c r="F39" s="148"/>
      <c r="G39" s="148"/>
      <c r="H39" s="148"/>
      <c r="I39" s="9"/>
      <c r="J39" s="9"/>
      <c r="K39" s="219">
        <v>46</v>
      </c>
      <c r="L39" s="9">
        <v>24</v>
      </c>
      <c r="M39" s="9">
        <v>26</v>
      </c>
      <c r="N39" s="9"/>
      <c r="O39" s="9"/>
      <c r="P39" s="9"/>
      <c r="Q39" s="9"/>
      <c r="R39" s="9"/>
      <c r="S39" s="9"/>
      <c r="T39" s="9"/>
      <c r="U39" s="9"/>
      <c r="V39" s="9"/>
    </row>
    <row r="40" spans="1:22" s="1" customFormat="1" x14ac:dyDescent="0.25">
      <c r="B40" s="242"/>
      <c r="C40" s="242"/>
      <c r="D40" s="243"/>
      <c r="E40" s="243"/>
      <c r="F40" s="243"/>
      <c r="G40" s="243"/>
      <c r="H40" s="243"/>
      <c r="I40" s="9"/>
      <c r="J40" s="9"/>
      <c r="K40" s="21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17.45" customHeight="1" x14ac:dyDescent="0.35">
      <c r="A41" s="53" t="s">
        <v>455</v>
      </c>
      <c r="B41" s="53"/>
      <c r="C41" s="53"/>
      <c r="D41" s="53" t="s">
        <v>456</v>
      </c>
      <c r="E41" s="53"/>
      <c r="F41" s="53"/>
      <c r="G41" s="53" t="s">
        <v>457</v>
      </c>
      <c r="H41" s="53"/>
      <c r="K41" s="219">
        <v>47</v>
      </c>
      <c r="L41" s="219">
        <v>38</v>
      </c>
      <c r="M41" s="219">
        <v>39</v>
      </c>
    </row>
    <row r="42" spans="1:22" ht="16.899999999999999" customHeight="1" x14ac:dyDescent="0.25">
      <c r="A42" s="59"/>
      <c r="B42" s="59"/>
      <c r="C42" s="59"/>
      <c r="D42" s="222" t="s">
        <v>459</v>
      </c>
      <c r="E42" s="222" t="s">
        <v>460</v>
      </c>
      <c r="F42" s="222" t="s">
        <v>461</v>
      </c>
      <c r="G42" s="222" t="s">
        <v>462</v>
      </c>
      <c r="H42" s="222" t="s">
        <v>463</v>
      </c>
      <c r="K42" s="219">
        <v>40</v>
      </c>
      <c r="L42" s="219">
        <v>41</v>
      </c>
      <c r="M42" s="219">
        <v>42</v>
      </c>
      <c r="N42" s="219">
        <v>43</v>
      </c>
      <c r="O42" s="219">
        <v>44</v>
      </c>
      <c r="P42" s="219">
        <v>45</v>
      </c>
      <c r="Q42" s="219">
        <v>48</v>
      </c>
    </row>
    <row r="43" spans="1:22" x14ac:dyDescent="0.25">
      <c r="B43" s="223" t="s">
        <v>230</v>
      </c>
      <c r="C43" s="224"/>
      <c r="D43" s="239">
        <v>8.6</v>
      </c>
      <c r="E43" s="239">
        <v>9.6</v>
      </c>
      <c r="F43" s="239">
        <v>9.6</v>
      </c>
      <c r="G43" s="227">
        <v>0.11276372710797533</v>
      </c>
      <c r="H43" s="227">
        <v>-2.7961998670253951E-3</v>
      </c>
    </row>
    <row r="44" spans="1:22" x14ac:dyDescent="0.25">
      <c r="B44" s="223" t="s">
        <v>231</v>
      </c>
      <c r="C44" s="224"/>
      <c r="D44" s="239">
        <v>10.199999999999999</v>
      </c>
      <c r="E44" s="239">
        <v>10.9</v>
      </c>
      <c r="F44" s="239">
        <v>10.8</v>
      </c>
      <c r="G44" s="227">
        <v>6.5075035743277221E-2</v>
      </c>
      <c r="H44" s="227">
        <v>-3.6606352652674978E-3</v>
      </c>
    </row>
    <row r="45" spans="1:22" x14ac:dyDescent="0.25">
      <c r="B45" s="223" t="s">
        <v>232</v>
      </c>
      <c r="C45" s="224"/>
      <c r="D45" s="239">
        <v>13.3</v>
      </c>
      <c r="E45" s="239">
        <v>13.8</v>
      </c>
      <c r="F45" s="239">
        <v>13.9</v>
      </c>
      <c r="G45" s="227">
        <v>3.2747884643323122E-2</v>
      </c>
      <c r="H45" s="227">
        <v>5.8625333237611876E-3</v>
      </c>
    </row>
    <row r="46" spans="1:22" x14ac:dyDescent="0.25">
      <c r="B46" s="223" t="s">
        <v>467</v>
      </c>
      <c r="C46" s="224"/>
      <c r="D46" s="239">
        <v>13.4</v>
      </c>
      <c r="E46" s="239">
        <v>14.3</v>
      </c>
      <c r="F46" s="239">
        <v>14.2</v>
      </c>
      <c r="G46" s="227">
        <v>6.0554464188608659E-2</v>
      </c>
      <c r="H46" s="227">
        <v>-4.537473309242035E-3</v>
      </c>
    </row>
    <row r="47" spans="1:22" x14ac:dyDescent="0.25">
      <c r="B47" s="223" t="s">
        <v>468</v>
      </c>
      <c r="C47" s="224"/>
      <c r="D47" s="239">
        <v>15.8</v>
      </c>
      <c r="E47" s="239">
        <v>16.399999999999999</v>
      </c>
      <c r="F47" s="239">
        <v>16.100000000000001</v>
      </c>
      <c r="G47" s="227">
        <v>3.8773820378005475E-2</v>
      </c>
      <c r="H47" s="227">
        <v>-1.3714755497911235E-2</v>
      </c>
    </row>
    <row r="48" spans="1:22" x14ac:dyDescent="0.25">
      <c r="B48" s="223" t="s">
        <v>469</v>
      </c>
      <c r="C48" s="224"/>
      <c r="D48" s="239">
        <v>14.1</v>
      </c>
      <c r="E48" s="239">
        <v>14.3</v>
      </c>
      <c r="F48" s="239">
        <v>14.3</v>
      </c>
      <c r="G48" s="227">
        <v>1.9963837466369982E-2</v>
      </c>
      <c r="H48" s="227">
        <v>-2.6692070726662687E-3</v>
      </c>
    </row>
    <row r="49" spans="2:8" x14ac:dyDescent="0.25">
      <c r="B49" s="223" t="s">
        <v>236</v>
      </c>
      <c r="C49" s="224"/>
      <c r="D49" s="239">
        <v>14.9</v>
      </c>
      <c r="E49" s="239">
        <v>15.2</v>
      </c>
      <c r="F49" s="239">
        <v>15.1</v>
      </c>
      <c r="G49" s="227">
        <v>2.1710308018044966E-2</v>
      </c>
      <c r="H49" s="227">
        <v>-8.8097432506520912E-3</v>
      </c>
    </row>
    <row r="50" spans="2:8" x14ac:dyDescent="0.25">
      <c r="B50" s="223" t="s">
        <v>470</v>
      </c>
      <c r="C50" s="224"/>
      <c r="D50" s="239">
        <v>17.399999999999999</v>
      </c>
      <c r="E50" s="239">
        <v>17.899999999999999</v>
      </c>
      <c r="F50" s="239">
        <v>17.8</v>
      </c>
      <c r="G50" s="227">
        <v>2.7001600669714687E-2</v>
      </c>
      <c r="H50" s="227">
        <v>-5.4790582919311825E-3</v>
      </c>
    </row>
    <row r="51" spans="2:8" x14ac:dyDescent="0.25">
      <c r="B51" s="223" t="s">
        <v>471</v>
      </c>
      <c r="C51" s="224"/>
      <c r="D51" s="239">
        <v>14.1</v>
      </c>
      <c r="E51" s="239">
        <v>14.2</v>
      </c>
      <c r="F51" s="239">
        <v>14.1</v>
      </c>
      <c r="G51" s="227">
        <v>1.9454343040432587E-3</v>
      </c>
      <c r="H51" s="227">
        <v>-4.0028362965133235E-3</v>
      </c>
    </row>
    <row r="52" spans="2:8" x14ac:dyDescent="0.25">
      <c r="B52" s="223" t="s">
        <v>239</v>
      </c>
      <c r="C52" s="224"/>
      <c r="D52" s="239">
        <v>10.5</v>
      </c>
      <c r="E52" s="239">
        <v>10.9</v>
      </c>
      <c r="F52" s="239">
        <v>10.8</v>
      </c>
      <c r="G52" s="227">
        <v>3.1670606456521089E-2</v>
      </c>
      <c r="H52" s="227">
        <v>-8.9584203060734113E-3</v>
      </c>
    </row>
    <row r="53" spans="2:8" x14ac:dyDescent="0.25">
      <c r="B53" s="223" t="s">
        <v>472</v>
      </c>
      <c r="C53" s="230"/>
      <c r="D53" s="239">
        <v>10.3</v>
      </c>
      <c r="E53" s="239">
        <v>10.3</v>
      </c>
      <c r="F53" s="239">
        <v>10.3</v>
      </c>
      <c r="G53" s="227">
        <v>-1.9390829915736374E-3</v>
      </c>
      <c r="H53" s="227">
        <v>-4.095336027120644E-3</v>
      </c>
    </row>
    <row r="54" spans="2:8" x14ac:dyDescent="0.25">
      <c r="B54" s="223" t="s">
        <v>241</v>
      </c>
      <c r="C54" s="230"/>
      <c r="D54" s="239">
        <v>12</v>
      </c>
      <c r="E54" s="239">
        <v>12.1</v>
      </c>
      <c r="F54" s="239">
        <v>12</v>
      </c>
      <c r="G54" s="227">
        <v>1.087817685297976E-2</v>
      </c>
      <c r="H54" s="227">
        <v>-6.6878204877897085E-3</v>
      </c>
    </row>
    <row r="55" spans="2:8" x14ac:dyDescent="0.25">
      <c r="B55" s="223" t="s">
        <v>242</v>
      </c>
      <c r="C55" s="230"/>
      <c r="D55" s="239">
        <v>11.1</v>
      </c>
      <c r="E55" s="239">
        <v>11.2</v>
      </c>
      <c r="F55" s="239">
        <v>11.1</v>
      </c>
      <c r="G55" s="227">
        <v>8.0404713828958752E-3</v>
      </c>
      <c r="H55" s="227">
        <v>-7.2162125797758936E-3</v>
      </c>
    </row>
    <row r="56" spans="2:8" x14ac:dyDescent="0.25">
      <c r="B56" s="223" t="s">
        <v>243</v>
      </c>
      <c r="C56" s="240"/>
      <c r="D56" s="239">
        <v>12.6</v>
      </c>
      <c r="E56" s="239">
        <v>12.8</v>
      </c>
      <c r="F56" s="239">
        <v>12.7</v>
      </c>
      <c r="G56" s="227">
        <v>1.3883540170618991E-2</v>
      </c>
      <c r="H56" s="227">
        <v>-7.3489063527394372E-3</v>
      </c>
    </row>
    <row r="57" spans="2:8" x14ac:dyDescent="0.25">
      <c r="B57" s="223" t="s">
        <v>244</v>
      </c>
      <c r="C57" s="230"/>
      <c r="D57" s="239">
        <v>13.5</v>
      </c>
      <c r="E57" s="239">
        <v>13.8</v>
      </c>
      <c r="F57" s="239">
        <v>13.6</v>
      </c>
      <c r="G57" s="227">
        <v>2.2052188753206137E-2</v>
      </c>
      <c r="H57" s="227">
        <v>-1.0755266748139536E-2</v>
      </c>
    </row>
    <row r="58" spans="2:8" x14ac:dyDescent="0.25">
      <c r="B58" s="223" t="s">
        <v>473</v>
      </c>
      <c r="C58" s="230"/>
      <c r="D58" s="239">
        <v>14.8</v>
      </c>
      <c r="E58" s="239">
        <v>14.9</v>
      </c>
      <c r="F58" s="239">
        <v>14.8</v>
      </c>
      <c r="G58" s="227">
        <v>6.8071597769518988E-3</v>
      </c>
      <c r="H58" s="227">
        <v>-5.7632071995544765E-3</v>
      </c>
    </row>
    <row r="59" spans="2:8" x14ac:dyDescent="0.25">
      <c r="B59" s="223" t="s">
        <v>474</v>
      </c>
      <c r="C59" s="230"/>
      <c r="D59" s="239">
        <v>17.5</v>
      </c>
      <c r="E59" s="239">
        <v>17.7</v>
      </c>
      <c r="F59" s="239">
        <v>17.7</v>
      </c>
      <c r="G59" s="227">
        <v>1.2564381831008831E-2</v>
      </c>
      <c r="H59" s="227">
        <v>-5.3815819115876629E-4</v>
      </c>
    </row>
    <row r="60" spans="2:8" x14ac:dyDescent="0.25">
      <c r="B60" s="223" t="s">
        <v>475</v>
      </c>
      <c r="C60" s="230"/>
      <c r="D60" s="239">
        <v>14</v>
      </c>
      <c r="E60" s="239">
        <v>14</v>
      </c>
      <c r="F60" s="239">
        <v>13.9</v>
      </c>
      <c r="G60" s="227">
        <v>-4.4023173434707408E-3</v>
      </c>
      <c r="H60" s="227">
        <v>-4.275686692955416E-3</v>
      </c>
    </row>
    <row r="61" spans="2:8" x14ac:dyDescent="0.25">
      <c r="B61" s="223" t="s">
        <v>248</v>
      </c>
      <c r="C61" s="230"/>
      <c r="D61" s="239">
        <v>16.100000000000001</v>
      </c>
      <c r="E61" s="239">
        <v>16.3</v>
      </c>
      <c r="F61" s="239">
        <v>16.2</v>
      </c>
      <c r="G61" s="227">
        <v>1.2187646912059424E-2</v>
      </c>
      <c r="H61" s="227">
        <v>-7.2020798063331393E-3</v>
      </c>
    </row>
    <row r="62" spans="2:8" x14ac:dyDescent="0.25">
      <c r="B62" s="223" t="s">
        <v>476</v>
      </c>
      <c r="C62" s="230"/>
      <c r="D62" s="239">
        <v>17</v>
      </c>
      <c r="E62" s="239">
        <v>17.100000000000001</v>
      </c>
      <c r="F62" s="239">
        <v>17</v>
      </c>
      <c r="G62" s="227">
        <v>7.5092857430951732E-3</v>
      </c>
      <c r="H62" s="227">
        <v>-6.207100733512938E-3</v>
      </c>
    </row>
    <row r="63" spans="2:8" x14ac:dyDescent="0.25">
      <c r="B63" s="223" t="s">
        <v>477</v>
      </c>
      <c r="C63" s="230"/>
      <c r="D63" s="239">
        <v>15.1</v>
      </c>
      <c r="E63" s="239">
        <v>15.1</v>
      </c>
      <c r="F63" s="239">
        <v>15.1</v>
      </c>
      <c r="G63" s="227">
        <v>-2.9694954708423538E-3</v>
      </c>
      <c r="H63" s="227">
        <v>-8.8416596603335673E-4</v>
      </c>
    </row>
    <row r="64" spans="2:8" x14ac:dyDescent="0.25">
      <c r="B64" s="223" t="s">
        <v>251</v>
      </c>
      <c r="C64" s="230"/>
      <c r="D64" s="239">
        <v>12.8</v>
      </c>
      <c r="E64" s="239">
        <v>13</v>
      </c>
      <c r="F64" s="239">
        <v>12.8</v>
      </c>
      <c r="G64" s="227">
        <v>1.5388648286498885E-2</v>
      </c>
      <c r="H64" s="227">
        <v>-1.892368545085088E-2</v>
      </c>
    </row>
    <row r="65" spans="1:22" x14ac:dyDescent="0.25">
      <c r="B65" s="223" t="s">
        <v>478</v>
      </c>
      <c r="C65" s="230"/>
      <c r="D65" s="239">
        <v>12.6</v>
      </c>
      <c r="E65" s="239">
        <v>12.7</v>
      </c>
      <c r="F65" s="239">
        <v>12.6</v>
      </c>
      <c r="G65" s="227">
        <v>4.3736251857147135E-3</v>
      </c>
      <c r="H65" s="227">
        <v>-4.4068037585914821E-3</v>
      </c>
    </row>
    <row r="66" spans="1:22" x14ac:dyDescent="0.25">
      <c r="B66" s="223" t="s">
        <v>253</v>
      </c>
      <c r="C66" s="230"/>
      <c r="D66" s="239">
        <v>12.9</v>
      </c>
      <c r="E66" s="239">
        <v>13</v>
      </c>
      <c r="F66" s="239">
        <v>12.9</v>
      </c>
      <c r="G66" s="227">
        <v>6.0480657926513803E-3</v>
      </c>
      <c r="H66" s="227">
        <v>-4.5367081914796659E-3</v>
      </c>
    </row>
    <row r="67" spans="1:22" x14ac:dyDescent="0.25">
      <c r="B67" s="223" t="s">
        <v>254</v>
      </c>
      <c r="C67" s="230"/>
      <c r="D67" s="239">
        <v>4.9000000000000004</v>
      </c>
      <c r="E67" s="239">
        <v>5</v>
      </c>
      <c r="F67" s="239">
        <v>4.9000000000000004</v>
      </c>
      <c r="G67" s="227">
        <v>1.1169327857300626E-2</v>
      </c>
      <c r="H67" s="227">
        <v>-5.4315772659981887E-3</v>
      </c>
    </row>
    <row r="68" spans="1:22" x14ac:dyDescent="0.25">
      <c r="B68" s="223" t="s">
        <v>255</v>
      </c>
      <c r="C68" s="230"/>
      <c r="D68" s="239">
        <v>5.4</v>
      </c>
      <c r="E68" s="239">
        <v>5.5</v>
      </c>
      <c r="F68" s="239" t="s">
        <v>131</v>
      </c>
      <c r="G68" s="227">
        <v>1.1902099405941335E-2</v>
      </c>
      <c r="H68" s="227" t="s">
        <v>131</v>
      </c>
    </row>
    <row r="69" spans="1:22" x14ac:dyDescent="0.25">
      <c r="B69" s="223" t="s">
        <v>479</v>
      </c>
      <c r="C69" s="230"/>
      <c r="D69" s="239">
        <v>7.7</v>
      </c>
      <c r="E69" s="239" t="s">
        <v>131</v>
      </c>
      <c r="F69" s="239" t="s">
        <v>131</v>
      </c>
      <c r="G69" s="227" t="s">
        <v>131</v>
      </c>
      <c r="H69" s="227" t="s">
        <v>131</v>
      </c>
    </row>
    <row r="70" spans="1:22" x14ac:dyDescent="0.25">
      <c r="A70" s="231"/>
      <c r="B70" s="232"/>
      <c r="C70" s="233"/>
      <c r="D70" s="234"/>
      <c r="E70" s="234"/>
      <c r="F70" s="232"/>
      <c r="G70" s="234"/>
      <c r="H70" s="234"/>
    </row>
    <row r="71" spans="1:22" s="1" customFormat="1" ht="13.9" customHeight="1" x14ac:dyDescent="0.25">
      <c r="A71" s="235">
        <v>1</v>
      </c>
      <c r="B71" s="1" t="s">
        <v>482</v>
      </c>
      <c r="I71" s="9"/>
      <c r="J71" s="9"/>
      <c r="K71" s="219">
        <v>50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4" spans="1:22" s="1" customFormat="1" ht="13.15" customHeight="1" x14ac:dyDescent="0.2">
      <c r="A74" s="148" t="s">
        <v>484</v>
      </c>
      <c r="B74" s="148"/>
      <c r="C74" s="148"/>
      <c r="D74" s="148"/>
      <c r="E74" s="148"/>
      <c r="F74" s="148"/>
      <c r="G74" s="148"/>
      <c r="H74" s="148"/>
      <c r="I74" s="9"/>
      <c r="J74" s="9"/>
      <c r="K74" s="9">
        <v>46</v>
      </c>
      <c r="L74" s="9">
        <v>24</v>
      </c>
      <c r="M74" s="9">
        <v>29</v>
      </c>
      <c r="N74" s="9"/>
      <c r="O74" s="9"/>
      <c r="P74" s="9"/>
      <c r="Q74" s="9"/>
      <c r="R74" s="9"/>
      <c r="S74" s="9"/>
      <c r="T74" s="9"/>
      <c r="U74" s="9"/>
      <c r="V74" s="9"/>
    </row>
    <row r="75" spans="1:22" s="1" customFormat="1" ht="12.75" x14ac:dyDescent="0.2">
      <c r="B75" s="242"/>
      <c r="C75" s="242"/>
      <c r="D75" s="243"/>
      <c r="E75" s="243"/>
      <c r="F75" s="243"/>
      <c r="G75" s="243"/>
      <c r="H75" s="243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17.45" customHeight="1" x14ac:dyDescent="0.35">
      <c r="A76" s="53" t="s">
        <v>455</v>
      </c>
      <c r="B76" s="53"/>
      <c r="C76" s="53"/>
      <c r="D76" s="53" t="s">
        <v>456</v>
      </c>
      <c r="E76" s="53"/>
      <c r="F76" s="53"/>
      <c r="G76" s="53" t="s">
        <v>457</v>
      </c>
      <c r="H76" s="53"/>
      <c r="K76" s="219">
        <v>47</v>
      </c>
      <c r="L76" s="219">
        <v>38</v>
      </c>
      <c r="M76" s="219">
        <v>39</v>
      </c>
    </row>
    <row r="77" spans="1:22" ht="16.899999999999999" customHeight="1" x14ac:dyDescent="0.25">
      <c r="A77" s="59"/>
      <c r="B77" s="59"/>
      <c r="C77" s="59"/>
      <c r="D77" s="222" t="s">
        <v>459</v>
      </c>
      <c r="E77" s="222" t="s">
        <v>460</v>
      </c>
      <c r="F77" s="222" t="s">
        <v>461</v>
      </c>
      <c r="G77" s="222" t="s">
        <v>462</v>
      </c>
      <c r="H77" s="222" t="s">
        <v>463</v>
      </c>
      <c r="K77" s="219">
        <v>40</v>
      </c>
      <c r="L77" s="219">
        <v>41</v>
      </c>
      <c r="M77" s="219">
        <v>42</v>
      </c>
      <c r="N77" s="219">
        <v>43</v>
      </c>
      <c r="O77" s="219">
        <v>44</v>
      </c>
      <c r="P77" s="219">
        <v>45</v>
      </c>
      <c r="Q77" s="219">
        <v>48</v>
      </c>
    </row>
    <row r="78" spans="1:22" x14ac:dyDescent="0.25">
      <c r="B78" s="223" t="s">
        <v>230</v>
      </c>
      <c r="C78" s="224"/>
      <c r="D78" s="239">
        <v>4.2</v>
      </c>
      <c r="E78" s="239">
        <v>4.5999999999999996</v>
      </c>
      <c r="F78" s="239">
        <v>4.5999999999999996</v>
      </c>
      <c r="G78" s="227">
        <v>9.7638148667304803E-2</v>
      </c>
      <c r="H78" s="227">
        <v>-3.1202331551258844E-3</v>
      </c>
    </row>
    <row r="79" spans="1:22" x14ac:dyDescent="0.25">
      <c r="B79" s="223" t="s">
        <v>231</v>
      </c>
      <c r="C79" s="224"/>
      <c r="D79" s="239">
        <v>4.5999999999999996</v>
      </c>
      <c r="E79" s="239">
        <v>4.9000000000000004</v>
      </c>
      <c r="F79" s="239">
        <v>4.9000000000000004</v>
      </c>
      <c r="G79" s="227">
        <v>6.3332291604192514E-2</v>
      </c>
      <c r="H79" s="227">
        <v>-6.0353357263930318E-3</v>
      </c>
    </row>
    <row r="80" spans="1:22" x14ac:dyDescent="0.25">
      <c r="B80" s="223" t="s">
        <v>232</v>
      </c>
      <c r="C80" s="224"/>
      <c r="D80" s="239">
        <v>5.2</v>
      </c>
      <c r="E80" s="239">
        <v>5.4</v>
      </c>
      <c r="F80" s="239">
        <v>5.4</v>
      </c>
      <c r="G80" s="227">
        <v>3.5795564120738144E-2</v>
      </c>
      <c r="H80" s="227">
        <v>2.70223328757635E-3</v>
      </c>
    </row>
    <row r="81" spans="2:8" x14ac:dyDescent="0.25">
      <c r="B81" s="223" t="s">
        <v>467</v>
      </c>
      <c r="C81" s="224"/>
      <c r="D81" s="239">
        <v>5.5</v>
      </c>
      <c r="E81" s="239">
        <v>5.9</v>
      </c>
      <c r="F81" s="239">
        <v>5.8</v>
      </c>
      <c r="G81" s="227">
        <v>5.675300132732719E-2</v>
      </c>
      <c r="H81" s="227">
        <v>-1.3378491872215403E-2</v>
      </c>
    </row>
    <row r="82" spans="2:8" x14ac:dyDescent="0.25">
      <c r="B82" s="223" t="s">
        <v>468</v>
      </c>
      <c r="C82" s="224"/>
      <c r="D82" s="239">
        <v>6</v>
      </c>
      <c r="E82" s="239">
        <v>6.2</v>
      </c>
      <c r="F82" s="239">
        <v>6</v>
      </c>
      <c r="G82" s="227">
        <v>3.8734053230683685E-2</v>
      </c>
      <c r="H82" s="227">
        <v>-3.1466459104354971E-2</v>
      </c>
    </row>
    <row r="83" spans="2:8" x14ac:dyDescent="0.25">
      <c r="B83" s="223" t="s">
        <v>469</v>
      </c>
      <c r="C83" s="224"/>
      <c r="D83" s="239">
        <v>5.0999999999999996</v>
      </c>
      <c r="E83" s="239">
        <v>5.2</v>
      </c>
      <c r="F83" s="239">
        <v>5.0999999999999996</v>
      </c>
      <c r="G83" s="227">
        <v>8.488682367444822E-3</v>
      </c>
      <c r="H83" s="227">
        <v>-1.0747625508644276E-2</v>
      </c>
    </row>
    <row r="84" spans="2:8" x14ac:dyDescent="0.25">
      <c r="B84" s="223" t="s">
        <v>236</v>
      </c>
      <c r="C84" s="224"/>
      <c r="D84" s="239">
        <v>5.7</v>
      </c>
      <c r="E84" s="239">
        <v>5.9</v>
      </c>
      <c r="F84" s="239">
        <v>5.8</v>
      </c>
      <c r="G84" s="227">
        <v>2.4316365345484314E-2</v>
      </c>
      <c r="H84" s="227">
        <v>-1.5730627796850305E-2</v>
      </c>
    </row>
    <row r="85" spans="2:8" x14ac:dyDescent="0.25">
      <c r="B85" s="223" t="s">
        <v>470</v>
      </c>
      <c r="C85" s="224"/>
      <c r="D85" s="239">
        <v>6.7</v>
      </c>
      <c r="E85" s="239">
        <v>6.8</v>
      </c>
      <c r="F85" s="239">
        <v>6.7</v>
      </c>
      <c r="G85" s="227">
        <v>2.0866742556957307E-2</v>
      </c>
      <c r="H85" s="227">
        <v>-1.2888498844399465E-2</v>
      </c>
    </row>
    <row r="86" spans="2:8" x14ac:dyDescent="0.25">
      <c r="B86" s="223" t="s">
        <v>471</v>
      </c>
      <c r="C86" s="224"/>
      <c r="D86" s="239">
        <v>5.5</v>
      </c>
      <c r="E86" s="239">
        <v>5.4</v>
      </c>
      <c r="F86" s="239">
        <v>5.4</v>
      </c>
      <c r="G86" s="227">
        <v>-5.339167219842289E-3</v>
      </c>
      <c r="H86" s="227">
        <v>-1.278247040022662E-2</v>
      </c>
    </row>
    <row r="87" spans="2:8" x14ac:dyDescent="0.25">
      <c r="B87" s="223" t="s">
        <v>239</v>
      </c>
      <c r="C87" s="224"/>
      <c r="D87" s="239">
        <v>4.2</v>
      </c>
      <c r="E87" s="239">
        <v>4.4000000000000004</v>
      </c>
      <c r="F87" s="239">
        <v>4.3</v>
      </c>
      <c r="G87" s="227">
        <v>3.7687514304913572E-2</v>
      </c>
      <c r="H87" s="227">
        <v>-2.2772330519772566E-2</v>
      </c>
    </row>
    <row r="88" spans="2:8" x14ac:dyDescent="0.25">
      <c r="B88" s="223" t="s">
        <v>472</v>
      </c>
      <c r="C88" s="230"/>
      <c r="D88" s="239">
        <v>4.2</v>
      </c>
      <c r="E88" s="239">
        <v>4.2</v>
      </c>
      <c r="F88" s="239">
        <v>4.2</v>
      </c>
      <c r="G88" s="227">
        <v>-1.3550069924955777E-3</v>
      </c>
      <c r="H88" s="227">
        <v>-9.002645385069119E-3</v>
      </c>
    </row>
    <row r="89" spans="2:8" x14ac:dyDescent="0.25">
      <c r="B89" s="223" t="s">
        <v>241</v>
      </c>
      <c r="C89" s="230"/>
      <c r="D89" s="239">
        <v>5.3</v>
      </c>
      <c r="E89" s="239">
        <v>5.2</v>
      </c>
      <c r="F89" s="239">
        <v>5.2</v>
      </c>
      <c r="G89" s="227">
        <v>-1.2856163864511938E-3</v>
      </c>
      <c r="H89" s="227">
        <v>-1.5580486921475956E-2</v>
      </c>
    </row>
    <row r="90" spans="2:8" x14ac:dyDescent="0.25">
      <c r="B90" s="223" t="s">
        <v>242</v>
      </c>
      <c r="C90" s="230"/>
      <c r="D90" s="239">
        <v>4.8</v>
      </c>
      <c r="E90" s="239">
        <v>4.8</v>
      </c>
      <c r="F90" s="239">
        <v>4.7</v>
      </c>
      <c r="G90" s="227">
        <v>-3.6473366835599874E-3</v>
      </c>
      <c r="H90" s="227">
        <v>-1.7378292743855051E-2</v>
      </c>
    </row>
    <row r="91" spans="2:8" x14ac:dyDescent="0.25">
      <c r="B91" s="223" t="s">
        <v>243</v>
      </c>
      <c r="C91" s="240"/>
      <c r="D91" s="239">
        <v>5.4</v>
      </c>
      <c r="E91" s="239">
        <v>5.5</v>
      </c>
      <c r="F91" s="239">
        <v>5.4</v>
      </c>
      <c r="G91" s="227">
        <v>1.3980760140014814E-2</v>
      </c>
      <c r="H91" s="227">
        <v>-1.6271043986121225E-2</v>
      </c>
    </row>
    <row r="92" spans="2:8" x14ac:dyDescent="0.25">
      <c r="B92" s="223" t="s">
        <v>244</v>
      </c>
      <c r="C92" s="230"/>
      <c r="D92" s="239">
        <v>5.5</v>
      </c>
      <c r="E92" s="239">
        <v>5.6</v>
      </c>
      <c r="F92" s="239">
        <v>5.5</v>
      </c>
      <c r="G92" s="227">
        <v>1.9554364640199884E-2</v>
      </c>
      <c r="H92" s="227">
        <v>-2.0443275066237887E-2</v>
      </c>
    </row>
    <row r="93" spans="2:8" x14ac:dyDescent="0.25">
      <c r="B93" s="223" t="s">
        <v>473</v>
      </c>
      <c r="C93" s="230"/>
      <c r="D93" s="239">
        <v>6.1</v>
      </c>
      <c r="E93" s="239">
        <v>6</v>
      </c>
      <c r="F93" s="239">
        <v>6</v>
      </c>
      <c r="G93" s="227">
        <v>-8.8647846189771062E-4</v>
      </c>
      <c r="H93" s="227">
        <v>-1.0276942218671703E-2</v>
      </c>
    </row>
    <row r="94" spans="2:8" x14ac:dyDescent="0.25">
      <c r="B94" s="223" t="s">
        <v>474</v>
      </c>
      <c r="C94" s="230"/>
      <c r="D94" s="239">
        <v>6.7</v>
      </c>
      <c r="E94" s="239">
        <v>6.7</v>
      </c>
      <c r="F94" s="239">
        <v>6.7</v>
      </c>
      <c r="G94" s="227">
        <v>9.3963988186354097E-3</v>
      </c>
      <c r="H94" s="227">
        <v>-2.8818389500462338E-3</v>
      </c>
    </row>
    <row r="95" spans="2:8" x14ac:dyDescent="0.25">
      <c r="B95" s="223" t="s">
        <v>475</v>
      </c>
      <c r="C95" s="230"/>
      <c r="D95" s="239">
        <v>5.7</v>
      </c>
      <c r="E95" s="239">
        <v>5.6</v>
      </c>
      <c r="F95" s="239">
        <v>5.6</v>
      </c>
      <c r="G95" s="227">
        <v>-1.5855293256076597E-2</v>
      </c>
      <c r="H95" s="227">
        <v>-9.7865475781556688E-3</v>
      </c>
    </row>
    <row r="96" spans="2:8" x14ac:dyDescent="0.25">
      <c r="B96" s="223" t="s">
        <v>248</v>
      </c>
      <c r="C96" s="230"/>
      <c r="D96" s="239">
        <v>6.4</v>
      </c>
      <c r="E96" s="239">
        <v>6.5</v>
      </c>
      <c r="F96" s="239">
        <v>6.4</v>
      </c>
      <c r="G96" s="227">
        <v>1.0346857532545162E-2</v>
      </c>
      <c r="H96" s="227">
        <v>-1.4985590415337979E-2</v>
      </c>
    </row>
    <row r="97" spans="1:22" x14ac:dyDescent="0.25">
      <c r="B97" s="223" t="s">
        <v>476</v>
      </c>
      <c r="C97" s="230"/>
      <c r="D97" s="239">
        <v>6.2</v>
      </c>
      <c r="E97" s="239">
        <v>6.2</v>
      </c>
      <c r="F97" s="239">
        <v>6.1</v>
      </c>
      <c r="G97" s="227">
        <v>-4.9222290972016358E-3</v>
      </c>
      <c r="H97" s="227">
        <v>-1.0730159105749704E-2</v>
      </c>
    </row>
    <row r="98" spans="1:22" x14ac:dyDescent="0.25">
      <c r="B98" s="223" t="s">
        <v>477</v>
      </c>
      <c r="C98" s="230"/>
      <c r="D98" s="239">
        <v>6.1</v>
      </c>
      <c r="E98" s="239">
        <v>6</v>
      </c>
      <c r="F98" s="239">
        <v>6</v>
      </c>
      <c r="G98" s="227">
        <v>-7.6079673408804283E-3</v>
      </c>
      <c r="H98" s="227">
        <v>-2.2178848704691445E-3</v>
      </c>
    </row>
    <row r="99" spans="1:22" x14ac:dyDescent="0.25">
      <c r="B99" s="223" t="s">
        <v>251</v>
      </c>
      <c r="C99" s="230"/>
      <c r="D99" s="239">
        <v>5.4</v>
      </c>
      <c r="E99" s="239">
        <v>5.6</v>
      </c>
      <c r="F99" s="239">
        <v>5.4</v>
      </c>
      <c r="G99" s="227">
        <v>3.779232566234314E-2</v>
      </c>
      <c r="H99" s="227">
        <v>-3.2587448797396279E-2</v>
      </c>
    </row>
    <row r="100" spans="1:22" x14ac:dyDescent="0.25">
      <c r="B100" s="223" t="s">
        <v>478</v>
      </c>
      <c r="C100" s="230"/>
      <c r="D100" s="239">
        <v>5.3</v>
      </c>
      <c r="E100" s="239">
        <v>5.3</v>
      </c>
      <c r="F100" s="239">
        <v>5.2</v>
      </c>
      <c r="G100" s="227">
        <v>2.604309193190657E-3</v>
      </c>
      <c r="H100" s="227">
        <v>-8.5241703397115343E-3</v>
      </c>
    </row>
    <row r="101" spans="1:22" x14ac:dyDescent="0.25">
      <c r="B101" s="223" t="s">
        <v>253</v>
      </c>
      <c r="C101" s="230"/>
      <c r="D101" s="239">
        <v>5</v>
      </c>
      <c r="E101" s="239">
        <v>5</v>
      </c>
      <c r="F101" s="239">
        <v>4.9000000000000004</v>
      </c>
      <c r="G101" s="227">
        <v>2.1554274717570099E-3</v>
      </c>
      <c r="H101" s="227">
        <v>-1.1840140349090311E-2</v>
      </c>
    </row>
    <row r="102" spans="1:22" x14ac:dyDescent="0.25">
      <c r="B102" s="223" t="s">
        <v>254</v>
      </c>
      <c r="C102" s="230"/>
      <c r="D102" s="239">
        <v>2.2000000000000002</v>
      </c>
      <c r="E102" s="239">
        <v>2.2000000000000002</v>
      </c>
      <c r="F102" s="239">
        <v>2.2000000000000002</v>
      </c>
      <c r="G102" s="227">
        <v>5.3542597873557085E-4</v>
      </c>
      <c r="H102" s="227">
        <v>-1.7892893262787424E-2</v>
      </c>
    </row>
    <row r="103" spans="1:22" x14ac:dyDescent="0.25">
      <c r="B103" s="223" t="s">
        <v>255</v>
      </c>
      <c r="C103" s="230"/>
      <c r="D103" s="239">
        <v>2.2000000000000002</v>
      </c>
      <c r="E103" s="239">
        <v>2.2000000000000002</v>
      </c>
      <c r="F103" s="239" t="s">
        <v>131</v>
      </c>
      <c r="G103" s="227">
        <v>8.386768403969791E-3</v>
      </c>
      <c r="H103" s="227" t="s">
        <v>131</v>
      </c>
    </row>
    <row r="104" spans="1:22" x14ac:dyDescent="0.25">
      <c r="B104" s="223" t="s">
        <v>479</v>
      </c>
      <c r="C104" s="230"/>
      <c r="D104" s="239">
        <v>2.9</v>
      </c>
      <c r="E104" s="239" t="s">
        <v>131</v>
      </c>
      <c r="F104" s="239" t="s">
        <v>131</v>
      </c>
      <c r="G104" s="227" t="s">
        <v>131</v>
      </c>
      <c r="H104" s="227" t="s">
        <v>131</v>
      </c>
    </row>
    <row r="105" spans="1:22" x14ac:dyDescent="0.25">
      <c r="A105" s="231"/>
      <c r="B105" s="232"/>
      <c r="C105" s="233"/>
      <c r="D105" s="234"/>
      <c r="E105" s="234"/>
      <c r="F105" s="232"/>
      <c r="G105" s="234"/>
      <c r="H105" s="234"/>
    </row>
    <row r="106" spans="1:22" s="1" customFormat="1" ht="14.65" customHeight="1" x14ac:dyDescent="0.2">
      <c r="A106" s="235">
        <v>1</v>
      </c>
      <c r="B106" s="244" t="s">
        <v>482</v>
      </c>
      <c r="C106" s="244"/>
      <c r="D106" s="244"/>
      <c r="E106" s="244"/>
      <c r="F106" s="244"/>
      <c r="G106" s="244"/>
      <c r="H106" s="244"/>
      <c r="I106" s="9"/>
      <c r="J106" s="9"/>
      <c r="K106" s="9">
        <v>50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28.9" customHeight="1" x14ac:dyDescent="0.25">
      <c r="B107" s="93" t="s">
        <v>485</v>
      </c>
      <c r="C107" s="93"/>
      <c r="D107" s="93"/>
      <c r="E107" s="93"/>
      <c r="F107" s="93"/>
      <c r="G107" s="93"/>
      <c r="H107" s="93"/>
      <c r="K107" s="219">
        <v>62</v>
      </c>
    </row>
    <row r="108" spans="1:22" ht="27" customHeight="1" x14ac:dyDescent="0.25">
      <c r="B108" s="163" t="s">
        <v>486</v>
      </c>
      <c r="C108" s="163"/>
      <c r="D108" s="163"/>
      <c r="E108" s="163"/>
      <c r="F108" s="163"/>
      <c r="G108" s="163"/>
      <c r="H108" s="163"/>
      <c r="K108" s="219">
        <v>54</v>
      </c>
    </row>
    <row r="109" spans="1:22" x14ac:dyDescent="0.25">
      <c r="C109" s="1"/>
      <c r="D109" s="63"/>
      <c r="E109" s="63"/>
      <c r="F109" s="63"/>
      <c r="G109" s="63"/>
      <c r="H109" s="63"/>
    </row>
    <row r="110" spans="1:22" x14ac:dyDescent="0.25">
      <c r="C110" s="63"/>
      <c r="D110" s="63"/>
      <c r="E110" s="63"/>
      <c r="F110" s="63"/>
      <c r="G110" s="63"/>
      <c r="H110" s="63"/>
    </row>
    <row r="111" spans="1:22" s="1" customFormat="1" ht="13.15" customHeight="1" x14ac:dyDescent="0.2">
      <c r="A111" s="148" t="s">
        <v>466</v>
      </c>
      <c r="B111" s="148"/>
      <c r="C111" s="148"/>
      <c r="D111" s="148"/>
      <c r="E111" s="148"/>
      <c r="F111" s="148"/>
      <c r="G111" s="148"/>
      <c r="H111" s="148"/>
      <c r="I111" s="9"/>
      <c r="J111" s="9"/>
      <c r="K111" s="9">
        <v>46</v>
      </c>
      <c r="L111" s="9">
        <v>24</v>
      </c>
      <c r="M111" s="9">
        <v>28</v>
      </c>
      <c r="N111" s="9"/>
      <c r="O111" s="9"/>
      <c r="P111" s="9"/>
      <c r="Q111" s="9"/>
      <c r="R111" s="9"/>
      <c r="S111" s="9"/>
      <c r="T111" s="9"/>
      <c r="U111" s="9"/>
      <c r="V111" s="9"/>
    </row>
    <row r="112" spans="1:22" s="1" customFormat="1" ht="12.75" x14ac:dyDescent="0.2">
      <c r="B112" s="242"/>
      <c r="C112" s="242"/>
      <c r="D112" s="242"/>
      <c r="E112" s="242"/>
      <c r="F112" s="242"/>
      <c r="G112" s="242"/>
      <c r="H112" s="242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17" ht="17.45" customHeight="1" x14ac:dyDescent="0.35">
      <c r="A113" s="53" t="s">
        <v>455</v>
      </c>
      <c r="B113" s="53"/>
      <c r="C113" s="53"/>
      <c r="D113" s="53" t="s">
        <v>456</v>
      </c>
      <c r="E113" s="53"/>
      <c r="F113" s="53"/>
      <c r="G113" s="53" t="s">
        <v>457</v>
      </c>
      <c r="H113" s="53"/>
      <c r="K113" s="219">
        <v>47</v>
      </c>
      <c r="L113" s="219">
        <v>38</v>
      </c>
      <c r="M113" s="219">
        <v>39</v>
      </c>
    </row>
    <row r="114" spans="1:17" ht="16.899999999999999" customHeight="1" x14ac:dyDescent="0.25">
      <c r="A114" s="59"/>
      <c r="B114" s="59"/>
      <c r="C114" s="59"/>
      <c r="D114" s="222" t="s">
        <v>459</v>
      </c>
      <c r="E114" s="222" t="s">
        <v>460</v>
      </c>
      <c r="F114" s="222" t="s">
        <v>461</v>
      </c>
      <c r="G114" s="222" t="s">
        <v>462</v>
      </c>
      <c r="H114" s="222" t="s">
        <v>463</v>
      </c>
      <c r="K114" s="219">
        <v>40</v>
      </c>
      <c r="L114" s="219">
        <v>41</v>
      </c>
      <c r="M114" s="219">
        <v>42</v>
      </c>
      <c r="N114" s="219">
        <v>43</v>
      </c>
      <c r="O114" s="219">
        <v>44</v>
      </c>
      <c r="P114" s="219">
        <v>45</v>
      </c>
      <c r="Q114" s="219">
        <v>48</v>
      </c>
    </row>
    <row r="115" spans="1:17" x14ac:dyDescent="0.25">
      <c r="B115" s="223" t="s">
        <v>230</v>
      </c>
      <c r="C115" s="224"/>
      <c r="D115" s="239">
        <v>3.4</v>
      </c>
      <c r="E115" s="239">
        <v>6</v>
      </c>
      <c r="F115" s="239">
        <v>6</v>
      </c>
      <c r="G115" s="227">
        <v>0.76302628712896237</v>
      </c>
      <c r="H115" s="227">
        <v>0</v>
      </c>
    </row>
    <row r="116" spans="1:17" x14ac:dyDescent="0.25">
      <c r="B116" s="223" t="s">
        <v>231</v>
      </c>
      <c r="C116" s="224"/>
      <c r="D116" s="239">
        <v>3.4</v>
      </c>
      <c r="E116" s="239">
        <v>3.5</v>
      </c>
      <c r="F116" s="239">
        <v>3.5</v>
      </c>
      <c r="G116" s="227">
        <v>4.7673765368075216E-2</v>
      </c>
      <c r="H116" s="227">
        <v>3.4487200690869191E-3</v>
      </c>
    </row>
    <row r="117" spans="1:17" x14ac:dyDescent="0.25">
      <c r="B117" s="223" t="s">
        <v>232</v>
      </c>
      <c r="C117" s="224"/>
      <c r="D117" s="239">
        <v>4.5999999999999996</v>
      </c>
      <c r="E117" s="239">
        <v>5.8</v>
      </c>
      <c r="F117" s="239">
        <v>5.9</v>
      </c>
      <c r="G117" s="227">
        <v>0.25971008133124363</v>
      </c>
      <c r="H117" s="227">
        <v>2.0785224713484318E-3</v>
      </c>
    </row>
    <row r="118" spans="1:17" x14ac:dyDescent="0.25">
      <c r="B118" s="223" t="s">
        <v>467</v>
      </c>
      <c r="C118" s="224"/>
      <c r="D118" s="239">
        <v>6.2</v>
      </c>
      <c r="E118" s="239">
        <v>7.8</v>
      </c>
      <c r="F118" s="239">
        <v>7.8</v>
      </c>
      <c r="G118" s="227">
        <v>0.25332006642937999</v>
      </c>
      <c r="H118" s="227">
        <v>4.6429246068691032E-3</v>
      </c>
    </row>
    <row r="119" spans="1:17" x14ac:dyDescent="0.25">
      <c r="B119" s="223" t="s">
        <v>468</v>
      </c>
      <c r="C119" s="224"/>
      <c r="D119" s="239">
        <v>3.3</v>
      </c>
      <c r="E119" s="239">
        <v>3.7</v>
      </c>
      <c r="F119" s="239">
        <v>3.7</v>
      </c>
      <c r="G119" s="227">
        <v>0.11077616572818494</v>
      </c>
      <c r="H119" s="227">
        <v>5.3059596803290976E-3</v>
      </c>
    </row>
    <row r="120" spans="1:17" x14ac:dyDescent="0.25">
      <c r="B120" s="223" t="s">
        <v>469</v>
      </c>
      <c r="C120" s="224"/>
      <c r="D120" s="239">
        <v>5.4</v>
      </c>
      <c r="E120" s="239">
        <v>5.6</v>
      </c>
      <c r="F120" s="239">
        <v>5.9</v>
      </c>
      <c r="G120" s="227">
        <v>4.5900248082820783E-2</v>
      </c>
      <c r="H120" s="227">
        <v>4.9046257455806153E-2</v>
      </c>
    </row>
    <row r="121" spans="1:17" x14ac:dyDescent="0.25">
      <c r="B121" s="223" t="s">
        <v>236</v>
      </c>
      <c r="C121" s="224"/>
      <c r="D121" s="239">
        <v>6.4</v>
      </c>
      <c r="E121" s="239">
        <v>6.5</v>
      </c>
      <c r="F121" s="239">
        <v>6.6</v>
      </c>
      <c r="G121" s="227">
        <v>2.8955992186001867E-2</v>
      </c>
      <c r="H121" s="227">
        <v>1.5139694210206667E-3</v>
      </c>
    </row>
    <row r="122" spans="1:17" x14ac:dyDescent="0.25">
      <c r="B122" s="223" t="s">
        <v>470</v>
      </c>
      <c r="C122" s="224"/>
      <c r="D122" s="239">
        <v>5.3</v>
      </c>
      <c r="E122" s="239">
        <v>5.4</v>
      </c>
      <c r="F122" s="239">
        <v>5.4</v>
      </c>
      <c r="G122" s="227">
        <v>2.9143351541170537E-2</v>
      </c>
      <c r="H122" s="227">
        <v>3.7138168484063261E-3</v>
      </c>
    </row>
    <row r="123" spans="1:17" x14ac:dyDescent="0.25">
      <c r="B123" s="223" t="s">
        <v>471</v>
      </c>
      <c r="C123" s="224"/>
      <c r="D123" s="239">
        <v>7.3</v>
      </c>
      <c r="E123" s="239">
        <v>7.4</v>
      </c>
      <c r="F123" s="239">
        <v>7.4</v>
      </c>
      <c r="G123" s="227">
        <v>9.4830261889347067E-3</v>
      </c>
      <c r="H123" s="227">
        <v>1.8180741842430681E-3</v>
      </c>
    </row>
    <row r="124" spans="1:17" x14ac:dyDescent="0.25">
      <c r="B124" s="223" t="s">
        <v>239</v>
      </c>
      <c r="C124" s="224"/>
      <c r="D124" s="239">
        <v>6.4</v>
      </c>
      <c r="E124" s="239">
        <v>6.5</v>
      </c>
      <c r="F124" s="239">
        <v>6.6</v>
      </c>
      <c r="G124" s="227">
        <v>1.3351763343466994E-2</v>
      </c>
      <c r="H124" s="227">
        <v>1.8014569437027061E-2</v>
      </c>
    </row>
    <row r="125" spans="1:17" x14ac:dyDescent="0.25">
      <c r="B125" s="223" t="s">
        <v>472</v>
      </c>
      <c r="C125" s="230"/>
      <c r="D125" s="239">
        <v>4.8</v>
      </c>
      <c r="E125" s="239">
        <v>5.3</v>
      </c>
      <c r="F125" s="239">
        <v>5.4</v>
      </c>
      <c r="G125" s="227">
        <v>0.11719834436343723</v>
      </c>
      <c r="H125" s="227">
        <v>1.4691084759306916E-2</v>
      </c>
    </row>
    <row r="126" spans="1:17" x14ac:dyDescent="0.25">
      <c r="B126" s="223" t="s">
        <v>241</v>
      </c>
      <c r="C126" s="240"/>
      <c r="D126" s="239">
        <v>7.7</v>
      </c>
      <c r="E126" s="239">
        <v>7.9</v>
      </c>
      <c r="F126" s="239">
        <v>7.9</v>
      </c>
      <c r="G126" s="227">
        <v>2.9107470669837321E-2</v>
      </c>
      <c r="H126" s="227">
        <v>2.5726483957466684E-4</v>
      </c>
    </row>
    <row r="127" spans="1:17" x14ac:dyDescent="0.25">
      <c r="B127" s="223" t="s">
        <v>242</v>
      </c>
      <c r="C127" s="240">
        <v>2</v>
      </c>
      <c r="D127" s="239">
        <v>3.4</v>
      </c>
      <c r="E127" s="239">
        <v>2.9</v>
      </c>
      <c r="F127" s="239">
        <v>2.9</v>
      </c>
      <c r="G127" s="227">
        <v>-0.15863396034488819</v>
      </c>
      <c r="H127" s="227">
        <v>1.9543635493592948E-3</v>
      </c>
    </row>
    <row r="128" spans="1:17" x14ac:dyDescent="0.25">
      <c r="B128" s="223" t="s">
        <v>243</v>
      </c>
      <c r="C128" s="240"/>
      <c r="D128" s="239">
        <v>5.0999999999999996</v>
      </c>
      <c r="E128" s="239">
        <v>5.2</v>
      </c>
      <c r="F128" s="239">
        <v>7.4</v>
      </c>
      <c r="G128" s="227">
        <v>1.9299965394893759E-2</v>
      </c>
      <c r="H128" s="227">
        <v>0.41553684497134324</v>
      </c>
    </row>
    <row r="129" spans="1:22" x14ac:dyDescent="0.25">
      <c r="B129" s="223" t="s">
        <v>244</v>
      </c>
      <c r="C129" s="230"/>
      <c r="D129" s="239">
        <v>2.4</v>
      </c>
      <c r="E129" s="239">
        <v>3.5</v>
      </c>
      <c r="F129" s="239">
        <v>3.5</v>
      </c>
      <c r="G129" s="227">
        <v>0.47101832659740683</v>
      </c>
      <c r="H129" s="227">
        <v>2.4130879839787678E-3</v>
      </c>
    </row>
    <row r="130" spans="1:22" x14ac:dyDescent="0.25">
      <c r="B130" s="223" t="s">
        <v>473</v>
      </c>
      <c r="C130" s="230"/>
      <c r="D130" s="239">
        <v>4.8</v>
      </c>
      <c r="E130" s="239">
        <v>4.9000000000000004</v>
      </c>
      <c r="F130" s="239">
        <v>5</v>
      </c>
      <c r="G130" s="227">
        <v>2.5632299560646388E-2</v>
      </c>
      <c r="H130" s="227">
        <v>1.2569159212062919E-2</v>
      </c>
    </row>
    <row r="131" spans="1:22" x14ac:dyDescent="0.25">
      <c r="B131" s="223" t="s">
        <v>474</v>
      </c>
      <c r="C131" s="230"/>
      <c r="D131" s="239">
        <v>3.3</v>
      </c>
      <c r="E131" s="239">
        <v>3.7</v>
      </c>
      <c r="F131" s="239">
        <v>3.7</v>
      </c>
      <c r="G131" s="227">
        <v>0.13318059312470454</v>
      </c>
      <c r="H131" s="227">
        <v>1.409332736330704E-4</v>
      </c>
    </row>
    <row r="132" spans="1:22" x14ac:dyDescent="0.25">
      <c r="B132" s="223" t="s">
        <v>475</v>
      </c>
      <c r="C132" s="230"/>
      <c r="D132" s="239">
        <v>5.2</v>
      </c>
      <c r="E132" s="239">
        <v>8.3000000000000007</v>
      </c>
      <c r="F132" s="239">
        <v>8.3000000000000007</v>
      </c>
      <c r="G132" s="227">
        <v>0.59854855842560251</v>
      </c>
      <c r="H132" s="227">
        <v>6.9807737004512482E-4</v>
      </c>
    </row>
    <row r="133" spans="1:22" x14ac:dyDescent="0.25">
      <c r="B133" s="223" t="s">
        <v>248</v>
      </c>
      <c r="C133" s="230"/>
      <c r="D133" s="239">
        <v>4.2</v>
      </c>
      <c r="E133" s="239">
        <v>4.4000000000000004</v>
      </c>
      <c r="F133" s="239">
        <v>4.4000000000000004</v>
      </c>
      <c r="G133" s="227">
        <v>4.6149605068991129E-2</v>
      </c>
      <c r="H133" s="227">
        <v>1.6230466316022873E-3</v>
      </c>
    </row>
    <row r="134" spans="1:22" x14ac:dyDescent="0.25">
      <c r="B134" s="223" t="s">
        <v>476</v>
      </c>
      <c r="C134" s="230"/>
      <c r="D134" s="239">
        <v>6.2</v>
      </c>
      <c r="E134" s="239">
        <v>6.4</v>
      </c>
      <c r="F134" s="239">
        <v>6.4</v>
      </c>
      <c r="G134" s="227">
        <v>2.9536351637314384E-2</v>
      </c>
      <c r="H134" s="227">
        <v>9.551726972698571E-4</v>
      </c>
    </row>
    <row r="135" spans="1:22" x14ac:dyDescent="0.25">
      <c r="B135" s="223" t="s">
        <v>477</v>
      </c>
      <c r="C135" s="230"/>
      <c r="D135" s="239">
        <v>9.1999999999999993</v>
      </c>
      <c r="E135" s="239">
        <v>9.1999999999999993</v>
      </c>
      <c r="F135" s="239">
        <v>9.1999999999999993</v>
      </c>
      <c r="G135" s="227">
        <v>1.3471239587170558E-5</v>
      </c>
      <c r="H135" s="227">
        <v>3.3443274486555374E-3</v>
      </c>
    </row>
    <row r="136" spans="1:22" x14ac:dyDescent="0.25">
      <c r="B136" s="223" t="s">
        <v>251</v>
      </c>
      <c r="C136" s="230"/>
      <c r="D136" s="239">
        <v>3.4</v>
      </c>
      <c r="E136" s="239">
        <v>7.5</v>
      </c>
      <c r="F136" s="239">
        <v>7.5</v>
      </c>
      <c r="G136" s="227">
        <v>1.2111181273055585</v>
      </c>
      <c r="H136" s="227">
        <v>1.6698389070328723E-3</v>
      </c>
    </row>
    <row r="137" spans="1:22" x14ac:dyDescent="0.25">
      <c r="B137" s="223" t="s">
        <v>478</v>
      </c>
      <c r="C137" s="230"/>
      <c r="D137" s="239">
        <v>3.9</v>
      </c>
      <c r="E137" s="239">
        <v>3.9</v>
      </c>
      <c r="F137" s="239">
        <v>3.9</v>
      </c>
      <c r="G137" s="227">
        <v>2.3576466844839938E-2</v>
      </c>
      <c r="H137" s="227">
        <v>6.5417459760963581E-5</v>
      </c>
    </row>
    <row r="138" spans="1:22" x14ac:dyDescent="0.25">
      <c r="B138" s="223" t="s">
        <v>253</v>
      </c>
      <c r="C138" s="230"/>
      <c r="D138" s="239">
        <v>4.5</v>
      </c>
      <c r="E138" s="239">
        <v>5.4</v>
      </c>
      <c r="F138" s="239">
        <v>5.4</v>
      </c>
      <c r="G138" s="227">
        <v>0.19521510953204713</v>
      </c>
      <c r="H138" s="227">
        <v>-6.775088641308713E-5</v>
      </c>
    </row>
    <row r="139" spans="1:22" x14ac:dyDescent="0.25">
      <c r="B139" s="223" t="s">
        <v>254</v>
      </c>
      <c r="C139" s="230"/>
      <c r="D139" s="239">
        <v>5.0999999999999996</v>
      </c>
      <c r="E139" s="239">
        <v>5.2</v>
      </c>
      <c r="F139" s="239">
        <v>5.2</v>
      </c>
      <c r="G139" s="227">
        <v>3.1594189907110604E-2</v>
      </c>
      <c r="H139" s="227">
        <v>-1.6090377274602385E-4</v>
      </c>
    </row>
    <row r="140" spans="1:22" x14ac:dyDescent="0.25">
      <c r="B140" s="223" t="s">
        <v>255</v>
      </c>
      <c r="C140" s="230"/>
      <c r="D140" s="239">
        <v>1.2</v>
      </c>
      <c r="E140" s="239">
        <v>1.3</v>
      </c>
      <c r="F140" s="239" t="s">
        <v>131</v>
      </c>
      <c r="G140" s="227">
        <v>3.8684242280811132E-2</v>
      </c>
      <c r="H140" s="227" t="s">
        <v>131</v>
      </c>
    </row>
    <row r="141" spans="1:22" x14ac:dyDescent="0.25">
      <c r="B141" s="223" t="s">
        <v>479</v>
      </c>
      <c r="C141" s="230"/>
      <c r="D141" s="239">
        <v>2.1</v>
      </c>
      <c r="E141" s="239" t="s">
        <v>131</v>
      </c>
      <c r="F141" s="239" t="s">
        <v>131</v>
      </c>
      <c r="G141" s="227" t="s">
        <v>131</v>
      </c>
      <c r="H141" s="227" t="s">
        <v>131</v>
      </c>
    </row>
    <row r="142" spans="1:22" x14ac:dyDescent="0.25">
      <c r="A142" s="231"/>
      <c r="B142" s="232"/>
      <c r="C142" s="233"/>
      <c r="D142" s="234"/>
      <c r="E142" s="234"/>
      <c r="F142" s="232"/>
      <c r="G142" s="234"/>
      <c r="H142" s="234"/>
    </row>
    <row r="143" spans="1:22" s="1" customFormat="1" ht="13.9" customHeight="1" x14ac:dyDescent="0.2">
      <c r="A143" s="235">
        <v>1</v>
      </c>
      <c r="B143" s="1" t="s">
        <v>482</v>
      </c>
      <c r="I143" s="9"/>
      <c r="J143" s="9"/>
      <c r="K143" s="9">
        <v>50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s="1" customFormat="1" ht="39.4" customHeight="1" x14ac:dyDescent="0.2">
      <c r="A144" s="235">
        <v>2</v>
      </c>
      <c r="B144" s="163" t="s">
        <v>367</v>
      </c>
      <c r="C144" s="163"/>
      <c r="D144" s="163"/>
      <c r="E144" s="163"/>
      <c r="F144" s="163"/>
      <c r="G144" s="163"/>
      <c r="H144" s="163"/>
      <c r="I144" s="9"/>
      <c r="J144" s="9"/>
      <c r="K144" s="9">
        <v>52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</sheetData>
  <mergeCells count="24">
    <mergeCell ref="B108:H108"/>
    <mergeCell ref="A111:H111"/>
    <mergeCell ref="A113:C114"/>
    <mergeCell ref="D113:F113"/>
    <mergeCell ref="G113:H113"/>
    <mergeCell ref="B144:H144"/>
    <mergeCell ref="A74:H74"/>
    <mergeCell ref="A76:C77"/>
    <mergeCell ref="D76:F76"/>
    <mergeCell ref="G76:H76"/>
    <mergeCell ref="B106:H106"/>
    <mergeCell ref="B107:H107"/>
    <mergeCell ref="B35:H35"/>
    <mergeCell ref="B36:H36"/>
    <mergeCell ref="A39:H39"/>
    <mergeCell ref="A41:C42"/>
    <mergeCell ref="D41:F41"/>
    <mergeCell ref="G41:H41"/>
    <mergeCell ref="A1:D1"/>
    <mergeCell ref="A2:H2"/>
    <mergeCell ref="A4:C5"/>
    <mergeCell ref="D4:F4"/>
    <mergeCell ref="G4:H4"/>
    <mergeCell ref="B34:H34"/>
  </mergeCells>
  <hyperlinks>
    <hyperlink ref="A1:D1" location="Contents!A1" display="Contents!A1" xr:uid="{CB1A6A48-10FB-45CC-A4DB-E31DBE4F3A05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2DD3-06A9-470C-ACD3-ABF9EAB4E9B2}">
  <sheetPr codeName="Sheet39"/>
  <dimension ref="A1:Z34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34" customWidth="1"/>
    <col min="2" max="2" width="10.42578125" style="134" customWidth="1"/>
    <col min="3" max="3" width="2" style="134" customWidth="1"/>
    <col min="4" max="5" width="10.7109375" style="134" bestFit="1" customWidth="1"/>
    <col min="6" max="6" width="11.28515625" style="134" bestFit="1" customWidth="1"/>
    <col min="7" max="7" width="13.5703125" style="134" bestFit="1" customWidth="1"/>
    <col min="8" max="8" width="16.42578125" style="134" customWidth="1"/>
    <col min="9" max="14" width="8.85546875" style="219" customWidth="1"/>
    <col min="15" max="19" width="8.85546875" style="219" hidden="1" customWidth="1"/>
    <col min="20" max="21" width="11.7109375" style="219" hidden="1" customWidth="1"/>
    <col min="22" max="26" width="8.85546875" style="219" hidden="1" customWidth="1"/>
    <col min="27" max="16384" width="8.85546875" style="134" hidden="1"/>
  </cols>
  <sheetData>
    <row r="1" spans="1:26" x14ac:dyDescent="0.25">
      <c r="A1" s="245" t="str">
        <f ca="1">INDIRECT(T1)</f>
        <v>Nôl i'r dudalen cynnwys</v>
      </c>
      <c r="B1" s="245"/>
      <c r="C1" s="245"/>
      <c r="D1" s="245"/>
      <c r="E1" s="15"/>
      <c r="F1" s="15"/>
      <c r="G1" s="15"/>
      <c r="H1" s="15"/>
      <c r="T1" s="219" t="s">
        <v>487</v>
      </c>
    </row>
    <row r="2" spans="1:26" s="1" customFormat="1" ht="14.45" customHeight="1" x14ac:dyDescent="0.2">
      <c r="A2" s="220" t="str">
        <f ca="1">INDIRECT($V$4&amp;"Header")</f>
        <v>Tabl A1: Amcangyfrifon trafodiadau hysbysadwy a adroddwyd: Pob trafodiadau</v>
      </c>
      <c r="B2" s="220"/>
      <c r="C2" s="220"/>
      <c r="D2" s="220"/>
      <c r="E2" s="220"/>
      <c r="F2" s="220"/>
      <c r="G2" s="220"/>
      <c r="H2" s="22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2.75" x14ac:dyDescent="0.2">
      <c r="B3" s="221"/>
      <c r="C3" s="221"/>
      <c r="D3" s="221"/>
      <c r="E3" s="221"/>
      <c r="F3" s="221"/>
      <c r="G3" s="221"/>
      <c r="H3" s="221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45" customHeight="1" x14ac:dyDescent="0.35">
      <c r="A4" s="53" t="s">
        <v>455</v>
      </c>
      <c r="B4" s="53"/>
      <c r="C4" s="53"/>
      <c r="D4" s="246" t="s">
        <v>456</v>
      </c>
      <c r="E4" s="246"/>
      <c r="F4" s="246"/>
      <c r="G4" s="246" t="s">
        <v>457</v>
      </c>
      <c r="H4" s="246"/>
      <c r="S4" s="219">
        <v>1</v>
      </c>
      <c r="T4" s="219" t="s">
        <v>488</v>
      </c>
      <c r="V4" s="219" t="str">
        <f>VLOOKUP($S$3,$S$4:$T$7,2, FALSE)</f>
        <v>CTORounded</v>
      </c>
      <c r="W4" s="219">
        <v>25</v>
      </c>
    </row>
    <row r="5" spans="1:26" ht="16.899999999999999" customHeight="1" x14ac:dyDescent="0.25">
      <c r="A5" s="59"/>
      <c r="B5" s="59"/>
      <c r="C5" s="59"/>
      <c r="D5" s="222" t="s">
        <v>459</v>
      </c>
      <c r="E5" s="222" t="s">
        <v>460</v>
      </c>
      <c r="F5" s="222" t="s">
        <v>461</v>
      </c>
      <c r="G5" s="222" t="s">
        <v>462</v>
      </c>
      <c r="H5" s="222" t="s">
        <v>463</v>
      </c>
      <c r="S5" s="219">
        <v>2</v>
      </c>
      <c r="T5" s="219" t="s">
        <v>489</v>
      </c>
      <c r="W5" s="219">
        <v>26</v>
      </c>
    </row>
    <row r="6" spans="1:26" x14ac:dyDescent="0.25">
      <c r="B6" s="223" t="str">
        <f>TableA1Hide!B6</f>
        <v>Ebr 18</v>
      </c>
      <c r="C6" s="224"/>
      <c r="D6" s="226">
        <f t="shared" ref="D6:D32" ca="1" si="0">VLOOKUP($B6, INDIRECT($V$4), 3, FALSE)</f>
        <v>3940</v>
      </c>
      <c r="E6" s="226">
        <f t="shared" ref="E6:E32" ca="1" si="1">VLOOKUP($B6, INDIRECT($V$4), 4, FALSE)</f>
        <v>4350</v>
      </c>
      <c r="F6" s="226">
        <f t="shared" ref="F6:F32" ca="1" si="2">VLOOKUP($B6, INDIRECT($V$4), 5, FALSE)</f>
        <v>4370</v>
      </c>
      <c r="G6" s="227">
        <f t="shared" ref="G6:G32" ca="1" si="3">VLOOKUP($B6, INDIRECT($V$4), 6, FALSE)</f>
        <v>0.10538344337227024</v>
      </c>
      <c r="H6" s="227">
        <f t="shared" ref="H6:H32" ca="1" si="4">VLOOKUP($B6, INDIRECT($V$4), 7, FALSE)</f>
        <v>3.9053526303698405E-3</v>
      </c>
      <c r="S6" s="219">
        <v>3</v>
      </c>
      <c r="T6" s="219" t="s">
        <v>490</v>
      </c>
      <c r="W6" s="219">
        <v>27</v>
      </c>
    </row>
    <row r="7" spans="1:26" x14ac:dyDescent="0.25">
      <c r="B7" s="223" t="str">
        <f>TableA1Hide!B7</f>
        <v>Mai 18</v>
      </c>
      <c r="C7" s="224"/>
      <c r="D7" s="226">
        <f t="shared" ca="1" si="0"/>
        <v>4450</v>
      </c>
      <c r="E7" s="226">
        <f t="shared" ca="1" si="1"/>
        <v>4770</v>
      </c>
      <c r="F7" s="226">
        <f t="shared" ca="1" si="2"/>
        <v>4790</v>
      </c>
      <c r="G7" s="227">
        <f t="shared" ca="1" si="3"/>
        <v>7.1926275567543163E-2</v>
      </c>
      <c r="H7" s="227">
        <f t="shared" ca="1" si="4"/>
        <v>3.9840637450199168E-3</v>
      </c>
      <c r="S7" s="219">
        <v>4</v>
      </c>
      <c r="T7" s="219" t="s">
        <v>491</v>
      </c>
      <c r="W7" s="219">
        <v>28</v>
      </c>
    </row>
    <row r="8" spans="1:26" x14ac:dyDescent="0.25">
      <c r="B8" s="223" t="str">
        <f>TableA1Hide!B8</f>
        <v>Meh 18</v>
      </c>
      <c r="C8" s="224"/>
      <c r="D8" s="226">
        <f t="shared" ca="1" si="0"/>
        <v>5100</v>
      </c>
      <c r="E8" s="226">
        <f t="shared" ca="1" si="1"/>
        <v>5400</v>
      </c>
      <c r="F8" s="226">
        <f t="shared" ca="1" si="2"/>
        <v>5420</v>
      </c>
      <c r="G8" s="227">
        <f t="shared" ca="1" si="3"/>
        <v>5.8258140447234208E-2</v>
      </c>
      <c r="H8" s="227">
        <f t="shared" ca="1" si="4"/>
        <v>5.3753475440221354E-3</v>
      </c>
    </row>
    <row r="9" spans="1:26" x14ac:dyDescent="0.25">
      <c r="B9" s="223" t="str">
        <f>TableA1Hide!B9</f>
        <v>Gorff 18</v>
      </c>
      <c r="C9" s="224"/>
      <c r="D9" s="226">
        <f t="shared" ca="1" si="0"/>
        <v>4930</v>
      </c>
      <c r="E9" s="226">
        <f t="shared" ca="1" si="1"/>
        <v>5300</v>
      </c>
      <c r="F9" s="226">
        <f t="shared" ca="1" si="2"/>
        <v>5310</v>
      </c>
      <c r="G9" s="227">
        <f t="shared" ca="1" si="3"/>
        <v>7.5268817204301008E-2</v>
      </c>
      <c r="H9" s="227">
        <f t="shared" ca="1" si="4"/>
        <v>2.2641509433962703E-3</v>
      </c>
    </row>
    <row r="10" spans="1:26" x14ac:dyDescent="0.25">
      <c r="B10" s="223" t="str">
        <f>TableA1Hide!B10</f>
        <v>Awst 18</v>
      </c>
      <c r="C10" s="224"/>
      <c r="D10" s="226">
        <f t="shared" ca="1" si="0"/>
        <v>5660</v>
      </c>
      <c r="E10" s="226">
        <f t="shared" ca="1" si="1"/>
        <v>5950</v>
      </c>
      <c r="F10" s="226">
        <f t="shared" ca="1" si="2"/>
        <v>5970</v>
      </c>
      <c r="G10" s="227">
        <f t="shared" ca="1" si="3"/>
        <v>5.0141242937853159E-2</v>
      </c>
      <c r="H10" s="227">
        <f t="shared" ca="1" si="4"/>
        <v>3.3624747814391398E-3</v>
      </c>
    </row>
    <row r="11" spans="1:26" x14ac:dyDescent="0.25">
      <c r="B11" s="223" t="str">
        <f>TableA1Hide!B11</f>
        <v>Medi 18</v>
      </c>
      <c r="C11" s="224"/>
      <c r="D11" s="226">
        <f t="shared" ca="1" si="0"/>
        <v>4790</v>
      </c>
      <c r="E11" s="226">
        <f t="shared" ca="1" si="1"/>
        <v>4980</v>
      </c>
      <c r="F11" s="226">
        <f t="shared" ca="1" si="2"/>
        <v>4990</v>
      </c>
      <c r="G11" s="227">
        <f t="shared" ca="1" si="3"/>
        <v>3.9883065358112368E-2</v>
      </c>
      <c r="H11" s="227">
        <f t="shared" ca="1" si="4"/>
        <v>2.6104417670682611E-3</v>
      </c>
    </row>
    <row r="12" spans="1:26" x14ac:dyDescent="0.25">
      <c r="B12" s="223" t="str">
        <f>TableA1Hide!B12</f>
        <v>Hyd 18</v>
      </c>
      <c r="C12" s="224"/>
      <c r="D12" s="226">
        <f t="shared" ca="1" si="0"/>
        <v>5460</v>
      </c>
      <c r="E12" s="226">
        <f t="shared" ca="1" si="1"/>
        <v>5620</v>
      </c>
      <c r="F12" s="226">
        <f t="shared" ca="1" si="2"/>
        <v>5630</v>
      </c>
      <c r="G12" s="227">
        <f t="shared" ca="1" si="3"/>
        <v>2.8189639392275367E-2</v>
      </c>
      <c r="H12" s="227">
        <f t="shared" ca="1" si="4"/>
        <v>1.7803097739006457E-3</v>
      </c>
    </row>
    <row r="13" spans="1:26" x14ac:dyDescent="0.25">
      <c r="B13" s="223" t="str">
        <f>TableA1Hide!B13</f>
        <v>Tach 18</v>
      </c>
      <c r="C13" s="224"/>
      <c r="D13" s="226">
        <f t="shared" ca="1" si="0"/>
        <v>6090</v>
      </c>
      <c r="E13" s="226">
        <f t="shared" ca="1" si="1"/>
        <v>6300</v>
      </c>
      <c r="F13" s="226">
        <f t="shared" ca="1" si="2"/>
        <v>6320</v>
      </c>
      <c r="G13" s="227">
        <f t="shared" ca="1" si="3"/>
        <v>3.4675431388660582E-2</v>
      </c>
      <c r="H13" s="227">
        <f t="shared" ca="1" si="4"/>
        <v>3.6531130876746865E-3</v>
      </c>
    </row>
    <row r="14" spans="1:26" x14ac:dyDescent="0.25">
      <c r="B14" s="223" t="str">
        <f>TableA1Hide!B14</f>
        <v>Rhag 18</v>
      </c>
      <c r="C14" s="224"/>
      <c r="D14" s="226">
        <f t="shared" ca="1" si="0"/>
        <v>5360</v>
      </c>
      <c r="E14" s="226">
        <f t="shared" ca="1" si="1"/>
        <v>5430</v>
      </c>
      <c r="F14" s="226">
        <f t="shared" ca="1" si="2"/>
        <v>5440</v>
      </c>
      <c r="G14" s="227">
        <f t="shared" ca="1" si="3"/>
        <v>1.3067015120403314E-2</v>
      </c>
      <c r="H14" s="227">
        <f t="shared" ca="1" si="4"/>
        <v>1.4741109268472385E-3</v>
      </c>
    </row>
    <row r="15" spans="1:26" x14ac:dyDescent="0.25">
      <c r="B15" s="223" t="str">
        <f>TableA1Hide!B15</f>
        <v>Ion 19</v>
      </c>
      <c r="C15" s="224"/>
      <c r="D15" s="226">
        <f t="shared" ca="1" si="0"/>
        <v>3900</v>
      </c>
      <c r="E15" s="226">
        <f t="shared" ca="1" si="1"/>
        <v>4000</v>
      </c>
      <c r="F15" s="226">
        <f t="shared" ca="1" si="2"/>
        <v>4010</v>
      </c>
      <c r="G15" s="227">
        <f t="shared" ca="1" si="3"/>
        <v>2.5917372337695754E-2</v>
      </c>
      <c r="H15" s="227">
        <f t="shared" ca="1" si="4"/>
        <v>2.0010005002502051E-3</v>
      </c>
      <c r="T15" s="228"/>
      <c r="U15" s="228"/>
    </row>
    <row r="16" spans="1:26" x14ac:dyDescent="0.25">
      <c r="B16" s="223" t="str">
        <f>TableA1Hide!B16</f>
        <v>Chwef 19</v>
      </c>
      <c r="C16" s="224"/>
      <c r="D16" s="226">
        <f t="shared" ca="1" si="0"/>
        <v>4240</v>
      </c>
      <c r="E16" s="226">
        <f t="shared" ca="1" si="1"/>
        <v>4290</v>
      </c>
      <c r="F16" s="226">
        <f t="shared" ca="1" si="2"/>
        <v>4300</v>
      </c>
      <c r="G16" s="227">
        <f t="shared" ca="1" si="3"/>
        <v>1.2744866650932218E-2</v>
      </c>
      <c r="H16" s="227">
        <f t="shared" ca="1" si="4"/>
        <v>1.3982754602657188E-3</v>
      </c>
    </row>
    <row r="17" spans="2:8" x14ac:dyDescent="0.25">
      <c r="B17" s="247" t="str">
        <f>TableA1Hide!B17</f>
        <v>Maw 19</v>
      </c>
      <c r="C17" s="1"/>
      <c r="D17" s="248">
        <f t="shared" ca="1" si="0"/>
        <v>4900</v>
      </c>
      <c r="E17" s="248">
        <f t="shared" ca="1" si="1"/>
        <v>5040</v>
      </c>
      <c r="F17" s="248">
        <f t="shared" ca="1" si="2"/>
        <v>5050</v>
      </c>
      <c r="G17" s="77">
        <f t="shared" ca="1" si="3"/>
        <v>2.8180518684909117E-2</v>
      </c>
      <c r="H17" s="77">
        <f t="shared" ca="1" si="4"/>
        <v>1.9860973187686426E-3</v>
      </c>
    </row>
    <row r="18" spans="2:8" ht="26.25" customHeight="1" x14ac:dyDescent="0.25">
      <c r="B18" s="247" t="str">
        <f>TableA1Hide!B18</f>
        <v>Ebr 19</v>
      </c>
      <c r="C18" s="1"/>
      <c r="D18" s="248">
        <f t="shared" ca="1" si="0"/>
        <v>4450</v>
      </c>
      <c r="E18" s="248">
        <f t="shared" ca="1" si="1"/>
        <v>4510</v>
      </c>
      <c r="F18" s="248">
        <f t="shared" ca="1" si="2"/>
        <v>4520</v>
      </c>
      <c r="G18" s="77">
        <f t="shared" ca="1" si="3"/>
        <v>1.4848143982002293E-2</v>
      </c>
      <c r="H18" s="77">
        <f t="shared" ca="1" si="4"/>
        <v>2.8818443804035088E-3</v>
      </c>
    </row>
    <row r="19" spans="2:8" x14ac:dyDescent="0.25">
      <c r="B19" s="223" t="str">
        <f>TableA1Hide!B19</f>
        <v>Mai 19</v>
      </c>
      <c r="C19" s="230"/>
      <c r="D19" s="226">
        <f t="shared" ca="1" si="0"/>
        <v>4950</v>
      </c>
      <c r="E19" s="226">
        <f t="shared" ca="1" si="1"/>
        <v>5040</v>
      </c>
      <c r="F19" s="226">
        <f t="shared" ca="1" si="2"/>
        <v>5050</v>
      </c>
      <c r="G19" s="227">
        <f t="shared" ca="1" si="3"/>
        <v>1.8387553041018467E-2</v>
      </c>
      <c r="H19" s="227">
        <f t="shared" ca="1" si="4"/>
        <v>1.5873015873015817E-3</v>
      </c>
    </row>
    <row r="20" spans="2:8" x14ac:dyDescent="0.25">
      <c r="B20" s="223" t="str">
        <f>TableA1Hide!B20</f>
        <v>Meh 19</v>
      </c>
      <c r="C20" s="230"/>
      <c r="D20" s="226">
        <f t="shared" ca="1" si="0"/>
        <v>4940</v>
      </c>
      <c r="E20" s="226">
        <f t="shared" ca="1" si="1"/>
        <v>5100</v>
      </c>
      <c r="F20" s="226">
        <f t="shared" ca="1" si="2"/>
        <v>5110</v>
      </c>
      <c r="G20" s="227">
        <f t="shared" ca="1" si="3"/>
        <v>3.2617504051863921E-2</v>
      </c>
      <c r="H20" s="227">
        <f t="shared" ca="1" si="4"/>
        <v>1.5695507161075373E-3</v>
      </c>
    </row>
    <row r="21" spans="2:8" x14ac:dyDescent="0.25">
      <c r="B21" s="223" t="str">
        <f>TableA1Hide!B21</f>
        <v>Gorff 19</v>
      </c>
      <c r="C21" s="230"/>
      <c r="D21" s="226">
        <f t="shared" ca="1" si="0"/>
        <v>5510</v>
      </c>
      <c r="E21" s="226">
        <f t="shared" ca="1" si="1"/>
        <v>5570</v>
      </c>
      <c r="F21" s="226">
        <f t="shared" ca="1" si="2"/>
        <v>5590</v>
      </c>
      <c r="G21" s="227">
        <f t="shared" ca="1" si="3"/>
        <v>1.2168543407192089E-2</v>
      </c>
      <c r="H21" s="227">
        <f t="shared" ca="1" si="4"/>
        <v>2.5121119684192728E-3</v>
      </c>
    </row>
    <row r="22" spans="2:8" x14ac:dyDescent="0.25">
      <c r="B22" s="223" t="str">
        <f>TableA1Hide!B22</f>
        <v>Awst 19</v>
      </c>
      <c r="C22" s="230"/>
      <c r="D22" s="226">
        <f t="shared" ca="1" si="0"/>
        <v>5560</v>
      </c>
      <c r="E22" s="226">
        <f t="shared" ca="1" si="1"/>
        <v>5710</v>
      </c>
      <c r="F22" s="226">
        <f t="shared" ca="1" si="2"/>
        <v>5720</v>
      </c>
      <c r="G22" s="227">
        <f t="shared" ca="1" si="3"/>
        <v>2.6784109293546576E-2</v>
      </c>
      <c r="H22" s="227">
        <f t="shared" ca="1" si="4"/>
        <v>1.5756302521008347E-3</v>
      </c>
    </row>
    <row r="23" spans="2:8" x14ac:dyDescent="0.25">
      <c r="B23" s="223" t="str">
        <f>TableA1Hide!B23</f>
        <v>Medi 19</v>
      </c>
      <c r="C23" s="230"/>
      <c r="D23" s="226">
        <f t="shared" ca="1" si="0"/>
        <v>5060</v>
      </c>
      <c r="E23" s="226">
        <f t="shared" ca="1" si="1"/>
        <v>5120</v>
      </c>
      <c r="F23" s="226">
        <f t="shared" ca="1" si="2"/>
        <v>5140</v>
      </c>
      <c r="G23" s="227">
        <f t="shared" ca="1" si="3"/>
        <v>1.1850681414181219E-2</v>
      </c>
      <c r="H23" s="227">
        <f t="shared" ca="1" si="4"/>
        <v>2.7327737653719542E-3</v>
      </c>
    </row>
    <row r="24" spans="2:8" x14ac:dyDescent="0.25">
      <c r="B24" s="223" t="str">
        <f>TableA1Hide!B24</f>
        <v>Hyd 19</v>
      </c>
      <c r="C24" s="230"/>
      <c r="D24" s="226">
        <f t="shared" ca="1" si="0"/>
        <v>5500</v>
      </c>
      <c r="E24" s="226">
        <f t="shared" ca="1" si="1"/>
        <v>5580</v>
      </c>
      <c r="F24" s="226">
        <f t="shared" ca="1" si="2"/>
        <v>5580</v>
      </c>
      <c r="G24" s="227">
        <f t="shared" ca="1" si="3"/>
        <v>1.4548099654482671E-2</v>
      </c>
      <c r="H24" s="227">
        <f t="shared" ca="1" si="4"/>
        <v>3.5848718408315605E-4</v>
      </c>
    </row>
    <row r="25" spans="2:8" x14ac:dyDescent="0.25">
      <c r="B25" s="223" t="str">
        <f>TableA1Hide!B25</f>
        <v>Tach 19</v>
      </c>
      <c r="C25" s="230"/>
      <c r="D25" s="226">
        <f t="shared" ca="1" si="0"/>
        <v>5530</v>
      </c>
      <c r="E25" s="226">
        <f t="shared" ca="1" si="1"/>
        <v>5670</v>
      </c>
      <c r="F25" s="226">
        <f t="shared" ca="1" si="2"/>
        <v>5680</v>
      </c>
      <c r="G25" s="227">
        <f t="shared" ca="1" si="3"/>
        <v>2.5492677635147398E-2</v>
      </c>
      <c r="H25" s="227">
        <f t="shared" ca="1" si="4"/>
        <v>7.0521861777161909E-4</v>
      </c>
    </row>
    <row r="26" spans="2:8" x14ac:dyDescent="0.25">
      <c r="B26" s="223" t="str">
        <f>TableA1Hide!B26</f>
        <v>Rhag 19</v>
      </c>
      <c r="C26" s="230"/>
      <c r="D26" s="226">
        <f t="shared" ca="1" si="0"/>
        <v>5360</v>
      </c>
      <c r="E26" s="226">
        <f t="shared" ca="1" si="1"/>
        <v>5390</v>
      </c>
      <c r="F26" s="226">
        <f t="shared" ca="1" si="2"/>
        <v>5400</v>
      </c>
      <c r="G26" s="227">
        <f t="shared" ca="1" si="3"/>
        <v>4.4767767207609666E-3</v>
      </c>
      <c r="H26" s="227">
        <f t="shared" ca="1" si="4"/>
        <v>2.9712163416899529E-3</v>
      </c>
    </row>
    <row r="27" spans="2:8" x14ac:dyDescent="0.25">
      <c r="B27" s="223" t="str">
        <f>TableA1Hide!B27</f>
        <v>Ion 20</v>
      </c>
      <c r="C27" s="230"/>
      <c r="D27" s="226">
        <f t="shared" ca="1" si="0"/>
        <v>4210</v>
      </c>
      <c r="E27" s="226">
        <f t="shared" ca="1" si="1"/>
        <v>4350</v>
      </c>
      <c r="F27" s="226">
        <f t="shared" ca="1" si="2"/>
        <v>4360</v>
      </c>
      <c r="G27" s="227">
        <f t="shared" ca="1" si="3"/>
        <v>3.3761293390394576E-2</v>
      </c>
      <c r="H27" s="227">
        <f t="shared" ca="1" si="4"/>
        <v>1.8399264029438367E-3</v>
      </c>
    </row>
    <row r="28" spans="2:8" x14ac:dyDescent="0.25">
      <c r="B28" s="223" t="str">
        <f>TableA1Hide!B28</f>
        <v>Chwef 20</v>
      </c>
      <c r="C28" s="230"/>
      <c r="D28" s="226">
        <f t="shared" ca="1" si="0"/>
        <v>4240</v>
      </c>
      <c r="E28" s="226">
        <f t="shared" ca="1" si="1"/>
        <v>4350</v>
      </c>
      <c r="F28" s="226">
        <f t="shared" ca="1" si="2"/>
        <v>4360</v>
      </c>
      <c r="G28" s="227">
        <f t="shared" ca="1" si="3"/>
        <v>2.4976437323279921E-2</v>
      </c>
      <c r="H28" s="227">
        <f t="shared" ca="1" si="4"/>
        <v>1.3793103448276334E-3</v>
      </c>
    </row>
    <row r="29" spans="2:8" x14ac:dyDescent="0.25">
      <c r="B29" s="247" t="str">
        <f>TableA1Hide!B29</f>
        <v>Maw 20</v>
      </c>
      <c r="C29" s="1"/>
      <c r="D29" s="248">
        <f t="shared" ca="1" si="0"/>
        <v>4570</v>
      </c>
      <c r="E29" s="248">
        <f t="shared" ca="1" si="1"/>
        <v>4620</v>
      </c>
      <c r="F29" s="248">
        <f t="shared" ca="1" si="2"/>
        <v>4630</v>
      </c>
      <c r="G29" s="77">
        <f t="shared" ca="1" si="3"/>
        <v>1.0936132983377034E-2</v>
      </c>
      <c r="H29" s="77">
        <f t="shared" ca="1" si="4"/>
        <v>1.7308524448291784E-3</v>
      </c>
    </row>
    <row r="30" spans="2:8" ht="26.25" customHeight="1" x14ac:dyDescent="0.25">
      <c r="B30" s="247" t="str">
        <f>TableA1Hide!B30</f>
        <v>Ebr 20</v>
      </c>
      <c r="C30" s="1"/>
      <c r="D30" s="248">
        <f t="shared" ca="1" si="0"/>
        <v>2060</v>
      </c>
      <c r="E30" s="248">
        <f t="shared" ca="1" si="1"/>
        <v>2100</v>
      </c>
      <c r="F30" s="248">
        <f t="shared" ca="1" si="2"/>
        <v>2110</v>
      </c>
      <c r="G30" s="77">
        <f t="shared" ca="1" si="3"/>
        <v>2.0408163265306145E-2</v>
      </c>
      <c r="H30" s="77">
        <f t="shared" ca="1" si="4"/>
        <v>4.761904761904745E-3</v>
      </c>
    </row>
    <row r="31" spans="2:8" x14ac:dyDescent="0.25">
      <c r="B31" s="223" t="str">
        <f>TableA1Hide!B31</f>
        <v>Mai 20</v>
      </c>
      <c r="C31" s="230"/>
      <c r="D31" s="226">
        <f t="shared" ca="1" si="0"/>
        <v>2160</v>
      </c>
      <c r="E31" s="226">
        <f t="shared" ca="1" si="1"/>
        <v>2190</v>
      </c>
      <c r="F31" s="226" t="str">
        <f t="shared" ca="1" si="2"/>
        <v/>
      </c>
      <c r="G31" s="227">
        <f t="shared" ca="1" si="3"/>
        <v>1.6689847009735637E-2</v>
      </c>
      <c r="H31" s="227" t="str">
        <f t="shared" ca="1" si="4"/>
        <v/>
      </c>
    </row>
    <row r="32" spans="2:8" x14ac:dyDescent="0.25">
      <c r="B32" s="223" t="str">
        <f>TableA1Hide!B32</f>
        <v>Meh 20</v>
      </c>
      <c r="C32" s="230"/>
      <c r="D32" s="226">
        <f t="shared" ca="1" si="0"/>
        <v>2860</v>
      </c>
      <c r="E32" s="226" t="str">
        <f t="shared" ca="1" si="1"/>
        <v/>
      </c>
      <c r="F32" s="226" t="str">
        <f t="shared" ca="1" si="2"/>
        <v/>
      </c>
      <c r="G32" s="227" t="str">
        <f t="shared" ca="1" si="3"/>
        <v/>
      </c>
      <c r="H32" s="227" t="str">
        <f t="shared" ca="1" si="4"/>
        <v/>
      </c>
    </row>
    <row r="33" spans="1:8" x14ac:dyDescent="0.25">
      <c r="A33" s="231"/>
      <c r="B33" s="232"/>
      <c r="C33" s="233"/>
      <c r="D33" s="234"/>
      <c r="E33" s="234"/>
      <c r="F33" s="232"/>
      <c r="G33" s="234"/>
      <c r="H33" s="234"/>
    </row>
    <row r="34" spans="1:8" x14ac:dyDescent="0.25">
      <c r="A34" s="235">
        <v>1</v>
      </c>
      <c r="B34" s="1" t="str">
        <f>TableA1Hide!B34</f>
        <v>Mae'r gwerthoedd yn y tabl hwn wedi cael eu talgrynnu i'r 10 trafodiad agosaf.</v>
      </c>
      <c r="D34" s="236"/>
      <c r="E34" s="236"/>
      <c r="F34" s="236"/>
      <c r="G34" s="236"/>
    </row>
  </sheetData>
  <mergeCells count="3">
    <mergeCell ref="A1:D1"/>
    <mergeCell ref="A2:H2"/>
    <mergeCell ref="A4:C5"/>
  </mergeCells>
  <hyperlinks>
    <hyperlink ref="A1" location="ContentsHead" display="ContentsHead" xr:uid="{71392897-D810-4572-8A90-24D0F6EC76E4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ist Box 1">
              <controlPr defaultSize="0" autoLine="0" autoPict="0">
                <anchor moveWithCells="1">
                  <from>
                    <xdr:col>8</xdr:col>
                    <xdr:colOff>323850</xdr:colOff>
                    <xdr:row>0</xdr:row>
                    <xdr:rowOff>152400</xdr:rowOff>
                  </from>
                  <to>
                    <xdr:col>11</xdr:col>
                    <xdr:colOff>247650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A4B8-4352-4BD6-8C51-84D4261B190C}">
  <sheetPr codeName="Sheet41"/>
  <dimension ref="A1:W37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34" customWidth="1"/>
    <col min="2" max="2" width="10.42578125" style="134" customWidth="1"/>
    <col min="3" max="3" width="2.7109375" style="134" customWidth="1"/>
    <col min="4" max="5" width="10.7109375" style="134" bestFit="1" customWidth="1"/>
    <col min="6" max="6" width="11.28515625" style="134" bestFit="1" customWidth="1"/>
    <col min="7" max="7" width="13.5703125" style="134" bestFit="1" customWidth="1"/>
    <col min="8" max="8" width="16.42578125" style="134" customWidth="1"/>
    <col min="9" max="14" width="8.85546875" style="219" customWidth="1"/>
    <col min="15" max="22" width="8.85546875" style="219" hidden="1" customWidth="1"/>
    <col min="23" max="16384" width="8.85546875" style="134" hidden="1"/>
  </cols>
  <sheetData>
    <row r="1" spans="1:23" x14ac:dyDescent="0.25">
      <c r="A1" s="245" t="str">
        <f ca="1">INDIRECT(T1)</f>
        <v>Nôl i'r dudalen cynnwys</v>
      </c>
      <c r="B1" s="245"/>
      <c r="C1" s="245"/>
      <c r="D1" s="245"/>
      <c r="E1" s="15"/>
      <c r="F1" s="15"/>
      <c r="G1" s="15"/>
      <c r="H1" s="15"/>
      <c r="T1" s="219" t="s">
        <v>492</v>
      </c>
    </row>
    <row r="2" spans="1:23" s="1" customFormat="1" ht="13.15" customHeight="1" x14ac:dyDescent="0.2">
      <c r="A2" s="153" t="str">
        <f ca="1">INDIRECT($V$10&amp;"Header")</f>
        <v>Tabl A2: Amcangyfrifon treth yn ddyledus ar drafodiadau hysbysadwy a adroddwyd: Pob trafodiadau</v>
      </c>
      <c r="B2" s="153"/>
      <c r="C2" s="153"/>
      <c r="D2" s="153"/>
      <c r="E2" s="153"/>
      <c r="F2" s="153"/>
      <c r="G2" s="153"/>
      <c r="H2" s="153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38"/>
      <c r="C3" s="238"/>
      <c r="D3" s="238"/>
      <c r="E3" s="238"/>
      <c r="F3" s="238"/>
      <c r="G3" s="238"/>
      <c r="H3" s="23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3" t="s">
        <v>455</v>
      </c>
      <c r="B4" s="53"/>
      <c r="C4" s="53"/>
      <c r="D4" s="246" t="s">
        <v>456</v>
      </c>
      <c r="E4" s="246"/>
      <c r="F4" s="246"/>
      <c r="G4" s="246" t="s">
        <v>457</v>
      </c>
      <c r="H4" s="246"/>
    </row>
    <row r="5" spans="1:23" ht="16.899999999999999" customHeight="1" x14ac:dyDescent="0.25">
      <c r="A5" s="59"/>
      <c r="B5" s="59"/>
      <c r="C5" s="59"/>
      <c r="D5" s="222" t="s">
        <v>459</v>
      </c>
      <c r="E5" s="222" t="s">
        <v>460</v>
      </c>
      <c r="F5" s="222" t="s">
        <v>461</v>
      </c>
      <c r="G5" s="222" t="s">
        <v>462</v>
      </c>
      <c r="H5" s="222" t="s">
        <v>463</v>
      </c>
    </row>
    <row r="6" spans="1:23" x14ac:dyDescent="0.25">
      <c r="B6" s="223" t="str">
        <f>TableA2Hide!B6</f>
        <v>Ebr 18</v>
      </c>
      <c r="C6" s="224"/>
      <c r="D6" s="239">
        <f t="shared" ref="D6:D32" ca="1" si="0">VLOOKUP($B6, INDIRECT($V$10), 3, FALSE)</f>
        <v>12</v>
      </c>
      <c r="E6" s="239">
        <f t="shared" ref="E6:E32" ca="1" si="1">VLOOKUP($B6, INDIRECT($V$10), 4, FALSE)</f>
        <v>15.6</v>
      </c>
      <c r="F6" s="239">
        <f t="shared" ref="F6:F32" ca="1" si="2">VLOOKUP($B6, INDIRECT($V$10), 5, FALSE)</f>
        <v>15.6</v>
      </c>
      <c r="G6" s="227">
        <f t="shared" ref="G6:G32" ca="1" si="3">VLOOKUP($B6, INDIRECT($V$10), 6, FALSE)</f>
        <v>0.29776821780344309</v>
      </c>
      <c r="H6" s="227">
        <f t="shared" ref="H6:H32" ca="1" si="4">VLOOKUP($B6, INDIRECT($V$10), 7, FALSE)</f>
        <v>-1.7154544930783056E-3</v>
      </c>
    </row>
    <row r="7" spans="1:23" x14ac:dyDescent="0.25">
      <c r="B7" s="223" t="str">
        <f>TableA2Hide!B7</f>
        <v>Mai 18</v>
      </c>
      <c r="C7" s="224"/>
      <c r="D7" s="239">
        <f t="shared" ca="1" si="0"/>
        <v>13.6</v>
      </c>
      <c r="E7" s="239">
        <f t="shared" ca="1" si="1"/>
        <v>14.4</v>
      </c>
      <c r="F7" s="239">
        <f t="shared" ca="1" si="2"/>
        <v>14.4</v>
      </c>
      <c r="G7" s="227">
        <f t="shared" ca="1" si="3"/>
        <v>6.0749415182972388E-2</v>
      </c>
      <c r="H7" s="227">
        <f t="shared" ca="1" si="4"/>
        <v>-1.9151710274740719E-3</v>
      </c>
    </row>
    <row r="8" spans="1:23" x14ac:dyDescent="0.25">
      <c r="B8" s="223" t="str">
        <f>TableA2Hide!B8</f>
        <v>Meh 18</v>
      </c>
      <c r="C8" s="224"/>
      <c r="D8" s="239">
        <f t="shared" ca="1" si="0"/>
        <v>18</v>
      </c>
      <c r="E8" s="239">
        <f t="shared" ca="1" si="1"/>
        <v>19.600000000000001</v>
      </c>
      <c r="F8" s="239">
        <f t="shared" ca="1" si="2"/>
        <v>19.7</v>
      </c>
      <c r="G8" s="227">
        <f t="shared" ca="1" si="3"/>
        <v>9.1274149879071897E-2</v>
      </c>
      <c r="H8" s="227">
        <f t="shared" ca="1" si="4"/>
        <v>4.7361495243052332E-3</v>
      </c>
    </row>
    <row r="9" spans="1:23" x14ac:dyDescent="0.25">
      <c r="B9" s="223" t="str">
        <f>TableA2Hide!B9</f>
        <v>Gorff 18</v>
      </c>
      <c r="C9" s="224"/>
      <c r="D9" s="239">
        <f t="shared" ca="1" si="0"/>
        <v>19.7</v>
      </c>
      <c r="E9" s="239">
        <f t="shared" ca="1" si="1"/>
        <v>22.1</v>
      </c>
      <c r="F9" s="239">
        <f t="shared" ca="1" si="2"/>
        <v>22</v>
      </c>
      <c r="G9" s="227">
        <f t="shared" ca="1" si="3"/>
        <v>0.12155342624901766</v>
      </c>
      <c r="H9" s="227">
        <f t="shared" ca="1" si="4"/>
        <v>-1.2911151067064308E-3</v>
      </c>
      <c r="S9" s="9">
        <v>1</v>
      </c>
      <c r="T9" s="9"/>
      <c r="U9" s="9"/>
      <c r="V9" s="9"/>
    </row>
    <row r="10" spans="1:23" x14ac:dyDescent="0.25">
      <c r="B10" s="223" t="str">
        <f>TableA2Hide!B10</f>
        <v>Awst 18</v>
      </c>
      <c r="C10" s="224"/>
      <c r="D10" s="239">
        <f t="shared" ca="1" si="0"/>
        <v>19.100000000000001</v>
      </c>
      <c r="E10" s="239">
        <f t="shared" ca="1" si="1"/>
        <v>20</v>
      </c>
      <c r="F10" s="239">
        <f t="shared" ca="1" si="2"/>
        <v>19.8</v>
      </c>
      <c r="G10" s="227">
        <f t="shared" ca="1" si="3"/>
        <v>5.1305064974089154E-2</v>
      </c>
      <c r="H10" s="227">
        <f t="shared" ca="1" si="4"/>
        <v>-1.0217138893968691E-2</v>
      </c>
      <c r="S10" s="219">
        <v>1</v>
      </c>
      <c r="T10" s="219" t="s">
        <v>493</v>
      </c>
      <c r="V10" s="219" t="str">
        <f>VLOOKUP($S$9,$S$10:$T$13,2,FALSE)</f>
        <v>DTORounded</v>
      </c>
      <c r="W10" s="134">
        <v>25</v>
      </c>
    </row>
    <row r="11" spans="1:23" x14ac:dyDescent="0.25">
      <c r="B11" s="223" t="str">
        <f>TableA2Hide!B11</f>
        <v>Medi 18</v>
      </c>
      <c r="C11" s="224"/>
      <c r="D11" s="239">
        <f t="shared" ca="1" si="0"/>
        <v>19.399999999999999</v>
      </c>
      <c r="E11" s="239">
        <f t="shared" ca="1" si="1"/>
        <v>19.899999999999999</v>
      </c>
      <c r="F11" s="239">
        <f t="shared" ca="1" si="2"/>
        <v>20.2</v>
      </c>
      <c r="G11" s="227">
        <f t="shared" ca="1" si="3"/>
        <v>2.7122760507440002E-2</v>
      </c>
      <c r="H11" s="227">
        <f t="shared" ca="1" si="4"/>
        <v>1.186616534683238E-2</v>
      </c>
      <c r="S11" s="219">
        <v>2</v>
      </c>
      <c r="T11" s="219" t="s">
        <v>494</v>
      </c>
      <c r="W11" s="134">
        <v>26</v>
      </c>
    </row>
    <row r="12" spans="1:23" x14ac:dyDescent="0.25">
      <c r="B12" s="223" t="str">
        <f>TableA2Hide!B12</f>
        <v>Hyd 18</v>
      </c>
      <c r="C12" s="224"/>
      <c r="D12" s="239">
        <f t="shared" ca="1" si="0"/>
        <v>21.3</v>
      </c>
      <c r="E12" s="239">
        <f t="shared" ca="1" si="1"/>
        <v>21.8</v>
      </c>
      <c r="F12" s="239">
        <f t="shared" ca="1" si="2"/>
        <v>21.7</v>
      </c>
      <c r="G12" s="227">
        <f t="shared" ca="1" si="3"/>
        <v>2.3876296587079127E-2</v>
      </c>
      <c r="H12" s="227">
        <f t="shared" ca="1" si="4"/>
        <v>-5.7083132668881431E-3</v>
      </c>
      <c r="S12" s="219">
        <v>3</v>
      </c>
      <c r="T12" s="219" t="s">
        <v>495</v>
      </c>
      <c r="W12" s="134">
        <v>29</v>
      </c>
    </row>
    <row r="13" spans="1:23" x14ac:dyDescent="0.25">
      <c r="B13" s="223" t="str">
        <f>TableA2Hide!B13</f>
        <v>Tach 18</v>
      </c>
      <c r="C13" s="224"/>
      <c r="D13" s="239">
        <f t="shared" ca="1" si="0"/>
        <v>22.7</v>
      </c>
      <c r="E13" s="239">
        <f t="shared" ca="1" si="1"/>
        <v>23.3</v>
      </c>
      <c r="F13" s="239">
        <f t="shared" ca="1" si="2"/>
        <v>23.3</v>
      </c>
      <c r="G13" s="227">
        <f t="shared" ca="1" si="3"/>
        <v>2.749829492502287E-2</v>
      </c>
      <c r="H13" s="227">
        <f t="shared" ca="1" si="4"/>
        <v>-3.3437218633470822E-3</v>
      </c>
      <c r="S13" s="219">
        <v>4</v>
      </c>
      <c r="T13" s="219" t="s">
        <v>496</v>
      </c>
      <c r="W13" s="134">
        <v>28</v>
      </c>
    </row>
    <row r="14" spans="1:23" x14ac:dyDescent="0.25">
      <c r="B14" s="223" t="str">
        <f>TableA2Hide!B14</f>
        <v>Rhag 18</v>
      </c>
      <c r="C14" s="224"/>
      <c r="D14" s="239">
        <f t="shared" ca="1" si="0"/>
        <v>21.4</v>
      </c>
      <c r="E14" s="239">
        <f t="shared" ca="1" si="1"/>
        <v>21.5</v>
      </c>
      <c r="F14" s="239">
        <f t="shared" ca="1" si="2"/>
        <v>21.5</v>
      </c>
      <c r="G14" s="227">
        <f t="shared" ca="1" si="3"/>
        <v>4.5113452542320243E-3</v>
      </c>
      <c r="H14" s="227">
        <f t="shared" ca="1" si="4"/>
        <v>-2.0115025394483732E-3</v>
      </c>
    </row>
    <row r="15" spans="1:23" x14ac:dyDescent="0.25">
      <c r="B15" s="223" t="str">
        <f>TableA2Hide!B15</f>
        <v>Ion 19</v>
      </c>
      <c r="C15" s="224"/>
      <c r="D15" s="239">
        <f t="shared" ca="1" si="0"/>
        <v>16.899999999999999</v>
      </c>
      <c r="E15" s="239">
        <f t="shared" ca="1" si="1"/>
        <v>17.3</v>
      </c>
      <c r="F15" s="239">
        <f t="shared" ca="1" si="2"/>
        <v>17.3</v>
      </c>
      <c r="G15" s="227">
        <f t="shared" ca="1" si="3"/>
        <v>2.4766746845294563E-2</v>
      </c>
      <c r="H15" s="227">
        <f t="shared" ca="1" si="4"/>
        <v>1.0937120589336047E-3</v>
      </c>
    </row>
    <row r="16" spans="1:23" x14ac:dyDescent="0.25">
      <c r="B16" s="223" t="str">
        <f>TableA2Hide!B16</f>
        <v>Chwef 19</v>
      </c>
      <c r="C16" s="230"/>
      <c r="D16" s="239">
        <f t="shared" ca="1" si="0"/>
        <v>15.1</v>
      </c>
      <c r="E16" s="239">
        <f t="shared" ca="1" si="1"/>
        <v>15.6</v>
      </c>
      <c r="F16" s="239">
        <f t="shared" ca="1" si="2"/>
        <v>15.7</v>
      </c>
      <c r="G16" s="227">
        <f t="shared" ca="1" si="3"/>
        <v>3.5711167517317621E-2</v>
      </c>
      <c r="H16" s="227">
        <f t="shared" ca="1" si="4"/>
        <v>2.3087229441696167E-3</v>
      </c>
    </row>
    <row r="17" spans="2:8" x14ac:dyDescent="0.25">
      <c r="B17" s="223" t="str">
        <f>TableA2Hide!B17</f>
        <v>Maw 19</v>
      </c>
      <c r="C17" s="230"/>
      <c r="D17" s="239">
        <f t="shared" ca="1" si="0"/>
        <v>19.7</v>
      </c>
      <c r="E17" s="239">
        <f t="shared" ca="1" si="1"/>
        <v>20</v>
      </c>
      <c r="F17" s="239">
        <f t="shared" ca="1" si="2"/>
        <v>19.899999999999999</v>
      </c>
      <c r="G17" s="227">
        <f t="shared" ca="1" si="3"/>
        <v>1.8017156287696512E-2</v>
      </c>
      <c r="H17" s="227">
        <f t="shared" ca="1" si="4"/>
        <v>-3.9383471936768055E-3</v>
      </c>
    </row>
    <row r="18" spans="2:8" ht="26.25" customHeight="1" x14ac:dyDescent="0.25">
      <c r="B18" s="247" t="str">
        <f>TableA2Hide!B18</f>
        <v>Ebr 19</v>
      </c>
      <c r="C18" s="1"/>
      <c r="D18" s="249">
        <f t="shared" ca="1" si="0"/>
        <v>14.5</v>
      </c>
      <c r="E18" s="249">
        <f t="shared" ca="1" si="1"/>
        <v>14.1</v>
      </c>
      <c r="F18" s="249">
        <f t="shared" ca="1" si="2"/>
        <v>14</v>
      </c>
      <c r="G18" s="77">
        <f t="shared" ca="1" si="3"/>
        <v>-3.0852339609937274E-2</v>
      </c>
      <c r="H18" s="77">
        <f t="shared" ca="1" si="4"/>
        <v>-5.3584423580269602E-3</v>
      </c>
    </row>
    <row r="19" spans="2:8" x14ac:dyDescent="0.25">
      <c r="B19" s="223" t="str">
        <f>TableA2Hide!B19</f>
        <v>Mai 19</v>
      </c>
      <c r="C19" s="230"/>
      <c r="D19" s="239">
        <f t="shared" ca="1" si="0"/>
        <v>17.7</v>
      </c>
      <c r="E19" s="239">
        <f t="shared" ca="1" si="1"/>
        <v>18</v>
      </c>
      <c r="F19" s="239">
        <f t="shared" ca="1" si="2"/>
        <v>20.100000000000001</v>
      </c>
      <c r="G19" s="227">
        <f t="shared" ca="1" si="3"/>
        <v>1.5440735983392351E-2</v>
      </c>
      <c r="H19" s="227">
        <f t="shared" ca="1" si="4"/>
        <v>0.11469074416264435</v>
      </c>
    </row>
    <row r="20" spans="2:8" x14ac:dyDescent="0.25">
      <c r="B20" s="223" t="str">
        <f>TableA2Hide!B20</f>
        <v>Meh 19</v>
      </c>
      <c r="C20" s="230"/>
      <c r="D20" s="239">
        <f t="shared" ca="1" si="0"/>
        <v>15.8</v>
      </c>
      <c r="E20" s="239">
        <f t="shared" ca="1" si="1"/>
        <v>17.2</v>
      </c>
      <c r="F20" s="239">
        <f t="shared" ca="1" si="2"/>
        <v>17.100000000000001</v>
      </c>
      <c r="G20" s="227">
        <f t="shared" ca="1" si="3"/>
        <v>8.9102346982946612E-2</v>
      </c>
      <c r="H20" s="227">
        <f t="shared" ca="1" si="4"/>
        <v>-8.099027881968035E-3</v>
      </c>
    </row>
    <row r="21" spans="2:8" x14ac:dyDescent="0.25">
      <c r="B21" s="223" t="str">
        <f>TableA2Hide!B21</f>
        <v>Gorff 19</v>
      </c>
      <c r="C21" s="230"/>
      <c r="D21" s="239">
        <f t="shared" ca="1" si="0"/>
        <v>19.600000000000001</v>
      </c>
      <c r="E21" s="239">
        <f t="shared" ca="1" si="1"/>
        <v>19.8</v>
      </c>
      <c r="F21" s="239">
        <f t="shared" ca="1" si="2"/>
        <v>19.8</v>
      </c>
      <c r="G21" s="227">
        <f t="shared" ca="1" si="3"/>
        <v>1.1441159094722098E-2</v>
      </c>
      <c r="H21" s="227">
        <f t="shared" ca="1" si="4"/>
        <v>-1.187193125467223E-3</v>
      </c>
    </row>
    <row r="22" spans="2:8" x14ac:dyDescent="0.25">
      <c r="B22" s="223" t="str">
        <f>TableA2Hide!B22</f>
        <v>Awst 19</v>
      </c>
      <c r="C22" s="230"/>
      <c r="D22" s="239">
        <f t="shared" ca="1" si="0"/>
        <v>20.8</v>
      </c>
      <c r="E22" s="239">
        <f t="shared" ca="1" si="1"/>
        <v>21.4</v>
      </c>
      <c r="F22" s="239">
        <f t="shared" ca="1" si="2"/>
        <v>21.4</v>
      </c>
      <c r="G22" s="227">
        <f t="shared" ca="1" si="3"/>
        <v>3.1490990616660053E-2</v>
      </c>
      <c r="H22" s="227">
        <f t="shared" ca="1" si="4"/>
        <v>-4.2109264817047354E-4</v>
      </c>
    </row>
    <row r="23" spans="2:8" x14ac:dyDescent="0.25">
      <c r="B23" s="223" t="str">
        <f>TableA2Hide!B23</f>
        <v>Medi 19</v>
      </c>
      <c r="C23" s="230"/>
      <c r="D23" s="239">
        <f t="shared" ca="1" si="0"/>
        <v>19.2</v>
      </c>
      <c r="E23" s="239">
        <f t="shared" ca="1" si="1"/>
        <v>22.3</v>
      </c>
      <c r="F23" s="239">
        <f t="shared" ca="1" si="2"/>
        <v>22.2</v>
      </c>
      <c r="G23" s="227">
        <f t="shared" ca="1" si="3"/>
        <v>0.15841685805045413</v>
      </c>
      <c r="H23" s="227">
        <f t="shared" ca="1" si="4"/>
        <v>-2.4222841060769218E-3</v>
      </c>
    </row>
    <row r="24" spans="2:8" x14ac:dyDescent="0.25">
      <c r="B24" s="223" t="str">
        <f>TableA2Hide!B24</f>
        <v>Hyd 19</v>
      </c>
      <c r="C24" s="240"/>
      <c r="D24" s="239">
        <f t="shared" ca="1" si="0"/>
        <v>20.3</v>
      </c>
      <c r="E24" s="239">
        <f t="shared" ca="1" si="1"/>
        <v>20.7</v>
      </c>
      <c r="F24" s="239">
        <f t="shared" ca="1" si="2"/>
        <v>20.5</v>
      </c>
      <c r="G24" s="227">
        <f t="shared" ca="1" si="3"/>
        <v>1.9157895659545288E-2</v>
      </c>
      <c r="H24" s="227">
        <f t="shared" ca="1" si="4"/>
        <v>-5.3428682388443338E-3</v>
      </c>
    </row>
    <row r="25" spans="2:8" x14ac:dyDescent="0.25">
      <c r="B25" s="223" t="str">
        <f>TableA2Hide!B25</f>
        <v>Tach 19</v>
      </c>
      <c r="C25" s="240">
        <f>IF(OR(S9=1, S9=4), TableA2Hide!A36, "")</f>
        <v>2</v>
      </c>
      <c r="D25" s="239">
        <f t="shared" ca="1" si="0"/>
        <v>23.2</v>
      </c>
      <c r="E25" s="239">
        <f t="shared" ca="1" si="1"/>
        <v>23.5</v>
      </c>
      <c r="F25" s="239">
        <f t="shared" ca="1" si="2"/>
        <v>23.4</v>
      </c>
      <c r="G25" s="227">
        <f t="shared" ca="1" si="3"/>
        <v>1.3392401829710243E-2</v>
      </c>
      <c r="H25" s="227">
        <f t="shared" ca="1" si="4"/>
        <v>-4.2636850384248914E-3</v>
      </c>
    </row>
    <row r="26" spans="2:8" x14ac:dyDescent="0.25">
      <c r="B26" s="223" t="str">
        <f>TableA2Hide!B26</f>
        <v>Rhag 19</v>
      </c>
      <c r="C26" s="240"/>
      <c r="D26" s="239">
        <f t="shared" ca="1" si="0"/>
        <v>24.4</v>
      </c>
      <c r="E26" s="239">
        <f t="shared" ca="1" si="1"/>
        <v>24.3</v>
      </c>
      <c r="F26" s="239">
        <f t="shared" ca="1" si="2"/>
        <v>24.3</v>
      </c>
      <c r="G26" s="227">
        <f t="shared" ca="1" si="3"/>
        <v>-1.8407601802791218E-3</v>
      </c>
      <c r="H26" s="227">
        <f t="shared" ca="1" si="4"/>
        <v>7.1884087109364003E-4</v>
      </c>
    </row>
    <row r="27" spans="2:8" x14ac:dyDescent="0.25">
      <c r="B27" s="223" t="str">
        <f>TableA2Hide!B27</f>
        <v>Ion 20</v>
      </c>
      <c r="C27" s="230"/>
      <c r="D27" s="239">
        <f t="shared" ca="1" si="0"/>
        <v>16.2</v>
      </c>
      <c r="E27" s="239">
        <f t="shared" ca="1" si="1"/>
        <v>20.6</v>
      </c>
      <c r="F27" s="239">
        <f t="shared" ca="1" si="2"/>
        <v>20.3</v>
      </c>
      <c r="G27" s="227">
        <f t="shared" ca="1" si="3"/>
        <v>0.26596390328824682</v>
      </c>
      <c r="H27" s="227">
        <f t="shared" ca="1" si="4"/>
        <v>-1.1386198994492891E-2</v>
      </c>
    </row>
    <row r="28" spans="2:8" x14ac:dyDescent="0.25">
      <c r="B28" s="223" t="str">
        <f>TableA2Hide!B28</f>
        <v>Chwef 20</v>
      </c>
      <c r="C28" s="230"/>
      <c r="D28" s="239">
        <f t="shared" ca="1" si="0"/>
        <v>16.5</v>
      </c>
      <c r="E28" s="239">
        <f t="shared" ca="1" si="1"/>
        <v>16.600000000000001</v>
      </c>
      <c r="F28" s="239">
        <f t="shared" ca="1" si="2"/>
        <v>16.600000000000001</v>
      </c>
      <c r="G28" s="227">
        <f t="shared" ca="1" si="3"/>
        <v>8.8695419087907457E-3</v>
      </c>
      <c r="H28" s="227">
        <f t="shared" ca="1" si="4"/>
        <v>-3.3444691823329986E-3</v>
      </c>
    </row>
    <row r="29" spans="2:8" x14ac:dyDescent="0.25">
      <c r="B29" s="223" t="str">
        <f>TableA2Hide!B29</f>
        <v>Maw 20</v>
      </c>
      <c r="C29" s="230"/>
      <c r="D29" s="239">
        <f t="shared" ca="1" si="0"/>
        <v>17.399999999999999</v>
      </c>
      <c r="E29" s="239">
        <f t="shared" ca="1" si="1"/>
        <v>18.399999999999999</v>
      </c>
      <c r="F29" s="239">
        <f t="shared" ca="1" si="2"/>
        <v>18.3</v>
      </c>
      <c r="G29" s="227">
        <f t="shared" ca="1" si="3"/>
        <v>5.5038663771175056E-2</v>
      </c>
      <c r="H29" s="227">
        <f t="shared" ca="1" si="4"/>
        <v>-3.2255618468488567E-3</v>
      </c>
    </row>
    <row r="30" spans="2:8" ht="26.25" customHeight="1" x14ac:dyDescent="0.25">
      <c r="B30" s="247" t="str">
        <f>TableA2Hide!B30</f>
        <v>Ebr 20</v>
      </c>
      <c r="C30" s="1"/>
      <c r="D30" s="249">
        <f t="shared" ca="1" si="0"/>
        <v>10</v>
      </c>
      <c r="E30" s="249">
        <f t="shared" ca="1" si="1"/>
        <v>10.199999999999999</v>
      </c>
      <c r="F30" s="249">
        <f t="shared" ca="1" si="2"/>
        <v>10.1</v>
      </c>
      <c r="G30" s="77">
        <f t="shared" ca="1" si="3"/>
        <v>2.1552828997027484E-2</v>
      </c>
      <c r="H30" s="77">
        <f t="shared" ca="1" si="4"/>
        <v>-2.725757574512877E-3</v>
      </c>
    </row>
    <row r="31" spans="2:8" x14ac:dyDescent="0.25">
      <c r="B31" s="223" t="str">
        <f>TableA2Hide!B31</f>
        <v>Mai 20</v>
      </c>
      <c r="C31" s="230"/>
      <c r="D31" s="239">
        <f t="shared" ca="1" si="0"/>
        <v>6.7</v>
      </c>
      <c r="E31" s="239">
        <f t="shared" ca="1" si="1"/>
        <v>6.8</v>
      </c>
      <c r="F31" s="239" t="str">
        <f t="shared" ca="1" si="2"/>
        <v/>
      </c>
      <c r="G31" s="227">
        <f t="shared" ca="1" si="3"/>
        <v>1.6831761801052059E-2</v>
      </c>
      <c r="H31" s="227" t="str">
        <f t="shared" ca="1" si="4"/>
        <v/>
      </c>
    </row>
    <row r="32" spans="2:8" x14ac:dyDescent="0.25">
      <c r="B32" s="223" t="str">
        <f>TableA2Hide!B32</f>
        <v>Meh 20</v>
      </c>
      <c r="C32" s="230"/>
      <c r="D32" s="239">
        <f t="shared" ca="1" si="0"/>
        <v>9.8000000000000007</v>
      </c>
      <c r="E32" s="239" t="str">
        <f t="shared" ca="1" si="1"/>
        <v/>
      </c>
      <c r="F32" s="239" t="str">
        <f t="shared" ca="1" si="2"/>
        <v/>
      </c>
      <c r="G32" s="227" t="str">
        <f t="shared" ca="1" si="3"/>
        <v/>
      </c>
      <c r="H32" s="227" t="str">
        <f t="shared" ca="1" si="4"/>
        <v/>
      </c>
    </row>
    <row r="33" spans="1:22" x14ac:dyDescent="0.25">
      <c r="A33" s="231"/>
      <c r="B33" s="232"/>
      <c r="C33" s="233"/>
      <c r="D33" s="234"/>
      <c r="E33" s="234"/>
      <c r="F33" s="232"/>
      <c r="G33" s="234"/>
      <c r="H33" s="234"/>
    </row>
    <row r="34" spans="1:22" s="1" customFormat="1" ht="13.15" customHeight="1" x14ac:dyDescent="0.2">
      <c r="A34" s="235">
        <v>1</v>
      </c>
      <c r="B34" s="250" t="s">
        <v>482</v>
      </c>
      <c r="C34" s="250"/>
      <c r="D34" s="250"/>
      <c r="E34" s="250"/>
      <c r="F34" s="250"/>
      <c r="G34" s="250"/>
      <c r="H34" s="25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" customFormat="1" ht="30" customHeight="1" x14ac:dyDescent="0.2">
      <c r="B35" s="163" t="s">
        <v>483</v>
      </c>
      <c r="C35" s="163"/>
      <c r="D35" s="163"/>
      <c r="E35" s="163"/>
      <c r="F35" s="163"/>
      <c r="G35" s="163"/>
      <c r="H35" s="16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7.9" customHeight="1" x14ac:dyDescent="0.25">
      <c r="A36" s="235">
        <f>IF(OR(S9=1, S9=4), TableA2Hide!A36, "")</f>
        <v>2</v>
      </c>
      <c r="B36" s="163" t="s">
        <v>367</v>
      </c>
      <c r="C36" s="163"/>
      <c r="D36" s="163"/>
      <c r="E36" s="163"/>
      <c r="F36" s="163"/>
      <c r="G36" s="163"/>
      <c r="H36" s="163"/>
    </row>
    <row r="37" spans="1:22" x14ac:dyDescent="0.25">
      <c r="B37" s="15" t="s">
        <v>131</v>
      </c>
      <c r="C37" s="15"/>
      <c r="D37" s="15"/>
      <c r="E37" s="15"/>
      <c r="F37" s="15"/>
      <c r="G37" s="15"/>
      <c r="H37" s="15"/>
    </row>
  </sheetData>
  <mergeCells count="5">
    <mergeCell ref="A1:D1"/>
    <mergeCell ref="A2:H2"/>
    <mergeCell ref="A4:C5"/>
    <mergeCell ref="B35:H35"/>
    <mergeCell ref="B36:H36"/>
  </mergeCells>
  <hyperlinks>
    <hyperlink ref="A1" location="ContentsHead" display="ContentsHead" xr:uid="{F43B6A42-733C-47DD-BBD7-5D728323754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8</xdr:col>
                    <xdr:colOff>523875</xdr:colOff>
                    <xdr:row>1</xdr:row>
                    <xdr:rowOff>19050</xdr:rowOff>
                  </from>
                  <to>
                    <xdr:col>12</xdr:col>
                    <xdr:colOff>466725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5CE8-2086-4DA1-9719-D1B105497066}">
  <sheetPr codeName="Sheet4"/>
  <dimension ref="A1:AL321"/>
  <sheetViews>
    <sheetView showGridLines="0" zoomScaleNormal="100" workbookViewId="0">
      <pane xSplit="9" ySplit="1" topLeftCell="J2" activePane="bottomRight" state="frozen"/>
      <selection pane="topRight" activeCell="J1" sqref="J1"/>
      <selection pane="bottomLeft" activeCell="A4" sqref="A4"/>
      <selection pane="bottomRight" sqref="A1:B1"/>
    </sheetView>
  </sheetViews>
  <sheetFormatPr defaultColWidth="0" defaultRowHeight="12.75" x14ac:dyDescent="0.2"/>
  <cols>
    <col min="1" max="1" width="9.140625" style="17" customWidth="1"/>
    <col min="2" max="2" width="11" style="17" customWidth="1"/>
    <col min="3" max="9" width="9.140625" style="17" customWidth="1"/>
    <col min="10" max="10" width="17.28515625" style="17" customWidth="1"/>
    <col min="11" max="11" width="16.7109375" style="17" customWidth="1"/>
    <col min="12" max="12" width="18.5703125" style="17" customWidth="1"/>
    <col min="13" max="13" width="17" style="17" bestFit="1" customWidth="1"/>
    <col min="14" max="14" width="15.85546875" style="17" bestFit="1" customWidth="1"/>
    <col min="15" max="15" width="10.28515625" style="17" customWidth="1"/>
    <col min="16" max="16" width="13" style="17" customWidth="1"/>
    <col min="17" max="17" width="8.7109375" style="17" customWidth="1"/>
    <col min="18" max="21" width="9.140625" style="17" customWidth="1"/>
    <col min="22" max="38" width="0" style="17" hidden="1"/>
    <col min="39" max="16384" width="9.140625" style="17" hidden="1"/>
  </cols>
  <sheetData>
    <row r="1" spans="1:20" ht="15.75" x14ac:dyDescent="0.25">
      <c r="A1" s="22" t="s">
        <v>108</v>
      </c>
      <c r="B1" s="22"/>
      <c r="J1" s="19"/>
      <c r="L1" s="21"/>
      <c r="M1" s="21"/>
      <c r="N1" s="21"/>
      <c r="Q1" s="20"/>
    </row>
    <row r="2" spans="1:20" x14ac:dyDescent="0.2">
      <c r="Q2" s="20"/>
    </row>
    <row r="3" spans="1:20" ht="30" customHeight="1" x14ac:dyDescent="0.25">
      <c r="A3" s="23" t="s">
        <v>109</v>
      </c>
      <c r="B3" s="24"/>
      <c r="C3" s="24"/>
      <c r="D3" s="24"/>
      <c r="E3" s="24"/>
      <c r="F3" s="24"/>
      <c r="G3" s="24"/>
      <c r="H3" s="24"/>
      <c r="I3" s="24"/>
      <c r="J3" s="17" t="s">
        <v>110</v>
      </c>
      <c r="K3" s="18">
        <v>2.1</v>
      </c>
      <c r="L3" s="25"/>
      <c r="Q3" s="20"/>
      <c r="T3" s="26" t="s">
        <v>95</v>
      </c>
    </row>
    <row r="4" spans="1:20" x14ac:dyDescent="0.2">
      <c r="J4" s="17" t="s">
        <v>111</v>
      </c>
      <c r="K4" s="17" t="s">
        <v>42</v>
      </c>
      <c r="L4" s="27"/>
      <c r="M4" s="27"/>
      <c r="Q4" s="20"/>
    </row>
    <row r="5" spans="1:20" x14ac:dyDescent="0.2">
      <c r="J5" s="17" t="s">
        <v>112</v>
      </c>
      <c r="K5" s="17" t="s">
        <v>113</v>
      </c>
      <c r="L5" s="27"/>
      <c r="M5" s="27"/>
      <c r="Q5" s="20"/>
    </row>
    <row r="6" spans="1:20" x14ac:dyDescent="0.2">
      <c r="J6" s="17" t="s">
        <v>114</v>
      </c>
      <c r="K6" s="17" t="s">
        <v>115</v>
      </c>
      <c r="L6" s="27"/>
      <c r="M6" s="27"/>
      <c r="Q6" s="20"/>
    </row>
    <row r="7" spans="1:20" ht="24.75" customHeight="1" x14ac:dyDescent="0.2">
      <c r="J7" s="28" t="s">
        <v>116</v>
      </c>
      <c r="K7" s="28">
        <v>2020</v>
      </c>
      <c r="M7" s="29"/>
      <c r="N7" s="29">
        <v>2019</v>
      </c>
      <c r="Q7" s="20"/>
    </row>
    <row r="8" spans="1:20" x14ac:dyDescent="0.2">
      <c r="J8" s="30">
        <v>43834</v>
      </c>
      <c r="K8" s="31">
        <v>910</v>
      </c>
      <c r="M8" s="30">
        <v>43470</v>
      </c>
      <c r="N8" s="31">
        <v>1140</v>
      </c>
      <c r="Q8" s="20"/>
    </row>
    <row r="9" spans="1:20" x14ac:dyDescent="0.2">
      <c r="J9" s="30">
        <v>43841</v>
      </c>
      <c r="K9" s="31">
        <v>900</v>
      </c>
      <c r="M9" s="30">
        <v>43477</v>
      </c>
      <c r="N9" s="31">
        <v>1010</v>
      </c>
      <c r="Q9" s="20"/>
    </row>
    <row r="10" spans="1:20" x14ac:dyDescent="0.2">
      <c r="J10" s="30">
        <v>43848</v>
      </c>
      <c r="K10" s="31">
        <v>910</v>
      </c>
      <c r="M10" s="30">
        <v>43484</v>
      </c>
      <c r="N10" s="31">
        <v>950</v>
      </c>
      <c r="Q10" s="20"/>
    </row>
    <row r="11" spans="1:20" x14ac:dyDescent="0.2">
      <c r="J11" s="30">
        <v>43855</v>
      </c>
      <c r="K11" s="31">
        <v>1090</v>
      </c>
      <c r="M11" s="30">
        <v>43491</v>
      </c>
      <c r="N11" s="31">
        <v>1080</v>
      </c>
      <c r="Q11" s="20"/>
    </row>
    <row r="12" spans="1:20" x14ac:dyDescent="0.2">
      <c r="J12" s="30">
        <v>43862</v>
      </c>
      <c r="K12" s="31">
        <v>1210</v>
      </c>
      <c r="M12" s="30">
        <v>43498</v>
      </c>
      <c r="N12" s="31">
        <v>1120</v>
      </c>
      <c r="Q12" s="20"/>
    </row>
    <row r="13" spans="1:20" x14ac:dyDescent="0.2">
      <c r="B13" s="33"/>
      <c r="J13" s="30">
        <v>43869</v>
      </c>
      <c r="K13" s="31">
        <v>1040</v>
      </c>
      <c r="M13" s="30">
        <v>43505</v>
      </c>
      <c r="N13" s="31">
        <v>1030</v>
      </c>
      <c r="Q13" s="20"/>
    </row>
    <row r="14" spans="1:20" x14ac:dyDescent="0.2">
      <c r="J14" s="30">
        <v>43876</v>
      </c>
      <c r="K14" s="31">
        <v>1100</v>
      </c>
      <c r="M14" s="30">
        <v>43512</v>
      </c>
      <c r="N14" s="31">
        <v>1080</v>
      </c>
      <c r="Q14" s="20"/>
    </row>
    <row r="15" spans="1:20" x14ac:dyDescent="0.2">
      <c r="J15" s="30">
        <v>43883</v>
      </c>
      <c r="K15" s="31">
        <v>1130</v>
      </c>
      <c r="M15" s="30">
        <v>43519</v>
      </c>
      <c r="N15" s="31">
        <v>1150</v>
      </c>
      <c r="Q15" s="20"/>
    </row>
    <row r="16" spans="1:20" x14ac:dyDescent="0.2">
      <c r="J16" s="30">
        <v>43890</v>
      </c>
      <c r="K16" s="31">
        <v>1120</v>
      </c>
      <c r="M16" s="30">
        <v>43526</v>
      </c>
      <c r="N16" s="31">
        <v>1070</v>
      </c>
      <c r="Q16" s="20"/>
    </row>
    <row r="17" spans="10:17" x14ac:dyDescent="0.2">
      <c r="J17" s="30">
        <v>43897</v>
      </c>
      <c r="K17" s="31">
        <v>1130</v>
      </c>
      <c r="M17" s="30">
        <v>43533</v>
      </c>
      <c r="N17" s="31">
        <v>1090</v>
      </c>
      <c r="Q17" s="20"/>
    </row>
    <row r="18" spans="10:17" x14ac:dyDescent="0.2">
      <c r="J18" s="30">
        <v>43904</v>
      </c>
      <c r="K18" s="31">
        <v>1090</v>
      </c>
      <c r="M18" s="30">
        <v>43540</v>
      </c>
      <c r="N18" s="31">
        <v>1020</v>
      </c>
      <c r="Q18" s="20"/>
    </row>
    <row r="19" spans="10:17" x14ac:dyDescent="0.2">
      <c r="J19" s="30">
        <v>43911</v>
      </c>
      <c r="K19" s="31">
        <v>1190</v>
      </c>
      <c r="M19" s="30">
        <v>43547</v>
      </c>
      <c r="N19" s="31">
        <v>1190</v>
      </c>
      <c r="Q19" s="20"/>
    </row>
    <row r="20" spans="10:17" x14ac:dyDescent="0.2">
      <c r="J20" s="30">
        <v>43918</v>
      </c>
      <c r="K20" s="31">
        <v>1060</v>
      </c>
      <c r="M20" s="30">
        <v>43554</v>
      </c>
      <c r="N20" s="31">
        <v>1330</v>
      </c>
      <c r="Q20" s="20"/>
    </row>
    <row r="21" spans="10:17" x14ac:dyDescent="0.2">
      <c r="J21" s="30">
        <v>43925</v>
      </c>
      <c r="K21" s="31">
        <v>560</v>
      </c>
      <c r="M21" s="30">
        <v>43561</v>
      </c>
      <c r="N21" s="31">
        <v>1210</v>
      </c>
      <c r="Q21" s="20"/>
    </row>
    <row r="22" spans="10:17" x14ac:dyDescent="0.2">
      <c r="J22" s="30">
        <v>43932</v>
      </c>
      <c r="K22" s="31">
        <v>430</v>
      </c>
      <c r="M22" s="30">
        <v>43568</v>
      </c>
      <c r="N22" s="31">
        <v>1090</v>
      </c>
      <c r="Q22" s="20"/>
    </row>
    <row r="23" spans="10:17" x14ac:dyDescent="0.2">
      <c r="J23" s="30">
        <v>43939</v>
      </c>
      <c r="K23" s="31">
        <v>500</v>
      </c>
      <c r="M23" s="30">
        <v>43575</v>
      </c>
      <c r="N23" s="31">
        <v>860</v>
      </c>
      <c r="Q23" s="20"/>
    </row>
    <row r="24" spans="10:17" x14ac:dyDescent="0.2">
      <c r="J24" s="30">
        <v>43946</v>
      </c>
      <c r="K24" s="31">
        <v>550</v>
      </c>
      <c r="M24" s="30">
        <v>43582</v>
      </c>
      <c r="N24" s="31">
        <v>1160</v>
      </c>
      <c r="Q24" s="20"/>
    </row>
    <row r="25" spans="10:17" x14ac:dyDescent="0.2">
      <c r="J25" s="30">
        <v>43953</v>
      </c>
      <c r="K25" s="31">
        <v>450</v>
      </c>
      <c r="M25" s="30">
        <v>43589</v>
      </c>
      <c r="N25" s="31">
        <v>890</v>
      </c>
      <c r="Q25" s="20"/>
    </row>
    <row r="26" spans="10:17" x14ac:dyDescent="0.2">
      <c r="J26" s="30">
        <v>43960</v>
      </c>
      <c r="K26" s="31">
        <v>430</v>
      </c>
      <c r="M26" s="30">
        <v>43596</v>
      </c>
      <c r="N26" s="31">
        <v>1010</v>
      </c>
      <c r="Q26" s="20"/>
    </row>
    <row r="27" spans="10:17" x14ac:dyDescent="0.2">
      <c r="J27" s="30">
        <v>43967</v>
      </c>
      <c r="K27" s="31">
        <v>510</v>
      </c>
      <c r="M27" s="30">
        <v>43603</v>
      </c>
      <c r="N27" s="31">
        <v>1150</v>
      </c>
      <c r="Q27" s="20"/>
    </row>
    <row r="28" spans="10:17" x14ac:dyDescent="0.2">
      <c r="J28" s="30">
        <v>43974</v>
      </c>
      <c r="K28" s="31">
        <v>510</v>
      </c>
      <c r="M28" s="30">
        <v>43610</v>
      </c>
      <c r="N28" s="31">
        <v>1000</v>
      </c>
      <c r="Q28" s="20"/>
    </row>
    <row r="29" spans="10:17" x14ac:dyDescent="0.2">
      <c r="J29" s="30">
        <v>43981</v>
      </c>
      <c r="K29" s="31">
        <v>610</v>
      </c>
      <c r="M29" s="30">
        <v>43617</v>
      </c>
      <c r="N29" s="31">
        <v>1250</v>
      </c>
      <c r="Q29" s="20"/>
    </row>
    <row r="30" spans="10:17" x14ac:dyDescent="0.2">
      <c r="J30" s="30">
        <v>43988</v>
      </c>
      <c r="K30" s="31">
        <v>600</v>
      </c>
      <c r="M30" s="30">
        <v>43624</v>
      </c>
      <c r="N30" s="31">
        <v>1180</v>
      </c>
      <c r="Q30" s="20"/>
    </row>
    <row r="31" spans="10:17" x14ac:dyDescent="0.2">
      <c r="J31" s="30">
        <v>43995</v>
      </c>
      <c r="K31" s="31">
        <v>580</v>
      </c>
      <c r="M31" s="30">
        <v>43631</v>
      </c>
      <c r="N31" s="31">
        <v>1120</v>
      </c>
      <c r="Q31" s="20"/>
    </row>
    <row r="32" spans="10:17" x14ac:dyDescent="0.2">
      <c r="J32" s="30">
        <v>44002</v>
      </c>
      <c r="K32" s="31">
        <v>700</v>
      </c>
      <c r="M32" s="30">
        <v>43638</v>
      </c>
      <c r="N32" s="31">
        <v>1350</v>
      </c>
      <c r="Q32" s="20"/>
    </row>
    <row r="33" spans="1:20" x14ac:dyDescent="0.2">
      <c r="J33" s="30">
        <v>44009</v>
      </c>
      <c r="K33" s="31">
        <v>820</v>
      </c>
      <c r="M33" s="30">
        <v>43645</v>
      </c>
      <c r="N33" s="31">
        <v>1460</v>
      </c>
      <c r="Q33" s="20"/>
    </row>
    <row r="34" spans="1:20" x14ac:dyDescent="0.2">
      <c r="J34" s="30">
        <v>44016</v>
      </c>
      <c r="K34" s="31">
        <v>730</v>
      </c>
      <c r="M34" s="30">
        <v>43652</v>
      </c>
      <c r="N34" s="31">
        <v>1240</v>
      </c>
      <c r="Q34" s="20"/>
    </row>
    <row r="35" spans="1:20" x14ac:dyDescent="0.2">
      <c r="J35" s="30">
        <v>44023</v>
      </c>
      <c r="K35" s="31">
        <v>620</v>
      </c>
      <c r="M35" s="30">
        <v>43659</v>
      </c>
      <c r="N35" s="31">
        <v>1300</v>
      </c>
      <c r="Q35" s="20"/>
    </row>
    <row r="36" spans="1:20" x14ac:dyDescent="0.2">
      <c r="J36" s="30">
        <v>44030</v>
      </c>
      <c r="K36" s="31">
        <v>560</v>
      </c>
      <c r="M36" s="30">
        <v>43666</v>
      </c>
      <c r="N36" s="31">
        <v>1290</v>
      </c>
      <c r="Q36" s="20"/>
    </row>
    <row r="37" spans="1:20" x14ac:dyDescent="0.2">
      <c r="J37" s="28" t="s">
        <v>117</v>
      </c>
      <c r="K37" s="31"/>
      <c r="L37" s="31"/>
      <c r="M37" s="31"/>
      <c r="P37" s="32"/>
      <c r="Q37" s="20"/>
    </row>
    <row r="38" spans="1:20" ht="13.15" customHeight="1" x14ac:dyDescent="0.2">
      <c r="P38" s="32"/>
      <c r="Q38" s="20"/>
    </row>
    <row r="39" spans="1:20" ht="30" customHeight="1" x14ac:dyDescent="0.25">
      <c r="A39" s="23" t="s">
        <v>118</v>
      </c>
      <c r="B39" s="24"/>
      <c r="C39" s="24"/>
      <c r="D39" s="24"/>
      <c r="E39" s="24"/>
      <c r="F39" s="24"/>
      <c r="G39" s="24"/>
      <c r="H39" s="24"/>
      <c r="I39" s="24"/>
      <c r="J39" s="17" t="s">
        <v>110</v>
      </c>
      <c r="K39" s="18">
        <v>2.5</v>
      </c>
      <c r="L39" s="25"/>
      <c r="Q39" s="20"/>
      <c r="T39" s="26" t="s">
        <v>95</v>
      </c>
    </row>
    <row r="40" spans="1:20" x14ac:dyDescent="0.2">
      <c r="J40" s="17" t="s">
        <v>111</v>
      </c>
      <c r="K40" s="17" t="s">
        <v>50</v>
      </c>
      <c r="L40" s="27"/>
      <c r="M40" s="27"/>
      <c r="Q40" s="20"/>
    </row>
    <row r="41" spans="1:20" x14ac:dyDescent="0.2">
      <c r="J41" s="17" t="s">
        <v>112</v>
      </c>
      <c r="K41" s="17" t="s">
        <v>119</v>
      </c>
      <c r="L41" s="27"/>
      <c r="M41" s="27"/>
      <c r="Q41" s="20"/>
    </row>
    <row r="42" spans="1:20" x14ac:dyDescent="0.2">
      <c r="J42" s="17" t="s">
        <v>114</v>
      </c>
      <c r="K42" s="17" t="s">
        <v>120</v>
      </c>
      <c r="L42" s="27"/>
      <c r="M42" s="27"/>
      <c r="Q42" s="20"/>
    </row>
    <row r="43" spans="1:20" ht="38.25" x14ac:dyDescent="0.2">
      <c r="J43" s="28" t="s">
        <v>116</v>
      </c>
      <c r="K43" s="29" t="s">
        <v>121</v>
      </c>
      <c r="L43" s="29" t="s">
        <v>122</v>
      </c>
      <c r="M43" s="29" t="s">
        <v>123</v>
      </c>
      <c r="N43" s="29" t="s">
        <v>124</v>
      </c>
      <c r="O43" s="29" t="s">
        <v>125</v>
      </c>
      <c r="P43" s="29" t="s">
        <v>126</v>
      </c>
      <c r="Q43" s="20"/>
    </row>
    <row r="44" spans="1:20" x14ac:dyDescent="0.2">
      <c r="J44" s="17" t="s">
        <v>127</v>
      </c>
      <c r="K44" s="31">
        <v>3890</v>
      </c>
      <c r="L44" s="31">
        <v>4020</v>
      </c>
      <c r="M44" s="31">
        <v>1750</v>
      </c>
      <c r="N44" s="31">
        <v>490</v>
      </c>
      <c r="O44" s="31">
        <v>530</v>
      </c>
      <c r="P44" s="31">
        <v>360</v>
      </c>
      <c r="Q44" s="20"/>
    </row>
    <row r="45" spans="1:20" x14ac:dyDescent="0.2">
      <c r="J45" s="17" t="s">
        <v>128</v>
      </c>
      <c r="K45" s="31">
        <v>4350</v>
      </c>
      <c r="L45" s="31">
        <v>4560</v>
      </c>
      <c r="M45" s="31">
        <v>1940</v>
      </c>
      <c r="N45" s="31">
        <v>460</v>
      </c>
      <c r="O45" s="31">
        <v>530</v>
      </c>
      <c r="P45" s="31">
        <v>260</v>
      </c>
      <c r="Q45" s="20"/>
    </row>
    <row r="46" spans="1:20" x14ac:dyDescent="0.2">
      <c r="J46" s="17" t="s">
        <v>129</v>
      </c>
      <c r="K46" s="31">
        <v>4980</v>
      </c>
      <c r="L46" s="31">
        <v>4660</v>
      </c>
      <c r="M46" s="31">
        <v>2530</v>
      </c>
      <c r="N46" s="31">
        <v>480</v>
      </c>
      <c r="O46" s="31">
        <v>460</v>
      </c>
      <c r="P46" s="31">
        <v>330</v>
      </c>
      <c r="Q46" s="20"/>
    </row>
    <row r="47" spans="1:20" x14ac:dyDescent="0.2">
      <c r="J47" s="17" t="s">
        <v>130</v>
      </c>
      <c r="K47" s="31">
        <v>4860</v>
      </c>
      <c r="L47" s="31">
        <v>5020</v>
      </c>
      <c r="M47" s="31" t="s">
        <v>131</v>
      </c>
      <c r="N47" s="31">
        <v>490</v>
      </c>
      <c r="O47" s="31">
        <v>590</v>
      </c>
      <c r="P47" s="31" t="s">
        <v>131</v>
      </c>
      <c r="Q47" s="20"/>
    </row>
    <row r="48" spans="1:20" x14ac:dyDescent="0.2">
      <c r="J48" s="17" t="s">
        <v>132</v>
      </c>
      <c r="K48" s="31">
        <v>5460</v>
      </c>
      <c r="L48" s="31">
        <v>5260</v>
      </c>
      <c r="M48" s="31" t="s">
        <v>131</v>
      </c>
      <c r="N48" s="31">
        <v>530</v>
      </c>
      <c r="O48" s="31">
        <v>480</v>
      </c>
      <c r="P48" s="31" t="s">
        <v>131</v>
      </c>
      <c r="Q48" s="20"/>
    </row>
    <row r="49" spans="1:17" x14ac:dyDescent="0.2">
      <c r="J49" s="17" t="s">
        <v>133</v>
      </c>
      <c r="K49" s="31">
        <v>4540</v>
      </c>
      <c r="L49" s="31">
        <v>4640</v>
      </c>
      <c r="M49" s="31" t="s">
        <v>131</v>
      </c>
      <c r="N49" s="31">
        <v>470</v>
      </c>
      <c r="O49" s="31">
        <v>500</v>
      </c>
      <c r="P49" s="31" t="s">
        <v>131</v>
      </c>
      <c r="Q49" s="20"/>
    </row>
    <row r="50" spans="1:17" x14ac:dyDescent="0.2">
      <c r="J50" s="17" t="s">
        <v>134</v>
      </c>
      <c r="K50" s="31">
        <v>5050</v>
      </c>
      <c r="L50" s="31">
        <v>5060</v>
      </c>
      <c r="M50" s="31" t="s">
        <v>131</v>
      </c>
      <c r="N50" s="31">
        <v>600</v>
      </c>
      <c r="O50" s="31">
        <v>530</v>
      </c>
      <c r="P50" s="31" t="s">
        <v>131</v>
      </c>
      <c r="Q50" s="20"/>
    </row>
    <row r="51" spans="1:17" x14ac:dyDescent="0.2">
      <c r="J51" s="17" t="s">
        <v>135</v>
      </c>
      <c r="K51" s="31">
        <v>5790</v>
      </c>
      <c r="L51" s="31">
        <v>5220</v>
      </c>
      <c r="M51" s="31" t="s">
        <v>131</v>
      </c>
      <c r="N51" s="31">
        <v>550</v>
      </c>
      <c r="O51" s="31">
        <v>470</v>
      </c>
      <c r="P51" s="31" t="s">
        <v>131</v>
      </c>
      <c r="Q51" s="20"/>
    </row>
    <row r="52" spans="1:17" x14ac:dyDescent="0.2">
      <c r="J52" s="17" t="s">
        <v>136</v>
      </c>
      <c r="K52" s="31">
        <v>4930</v>
      </c>
      <c r="L52" s="31">
        <v>4890</v>
      </c>
      <c r="M52" s="31" t="s">
        <v>131</v>
      </c>
      <c r="N52" s="31">
        <v>530</v>
      </c>
      <c r="O52" s="31">
        <v>520</v>
      </c>
      <c r="P52" s="31" t="s">
        <v>131</v>
      </c>
      <c r="Q52" s="20"/>
    </row>
    <row r="53" spans="1:17" x14ac:dyDescent="0.2">
      <c r="J53" s="17" t="s">
        <v>137</v>
      </c>
      <c r="K53" s="31">
        <v>3590</v>
      </c>
      <c r="L53" s="31">
        <v>3840</v>
      </c>
      <c r="M53" s="31" t="s">
        <v>131</v>
      </c>
      <c r="N53" s="31">
        <v>440</v>
      </c>
      <c r="O53" s="31">
        <v>530</v>
      </c>
      <c r="P53" s="31" t="s">
        <v>131</v>
      </c>
      <c r="Q53" s="20"/>
    </row>
    <row r="54" spans="1:17" x14ac:dyDescent="0.2">
      <c r="B54" s="33"/>
      <c r="J54" s="17" t="s">
        <v>138</v>
      </c>
      <c r="K54" s="31">
        <v>3860</v>
      </c>
      <c r="L54" s="31">
        <v>3930</v>
      </c>
      <c r="M54" s="31" t="s">
        <v>131</v>
      </c>
      <c r="N54" s="31">
        <v>460</v>
      </c>
      <c r="O54" s="31">
        <v>430</v>
      </c>
      <c r="P54" s="31" t="s">
        <v>131</v>
      </c>
      <c r="Q54" s="20"/>
    </row>
    <row r="55" spans="1:17" x14ac:dyDescent="0.2">
      <c r="J55" s="17" t="s">
        <v>139</v>
      </c>
      <c r="K55" s="31">
        <v>4410</v>
      </c>
      <c r="L55" s="31">
        <v>4090</v>
      </c>
      <c r="M55" s="31" t="s">
        <v>131</v>
      </c>
      <c r="N55" s="31">
        <v>670</v>
      </c>
      <c r="O55" s="31">
        <v>550</v>
      </c>
      <c r="P55" s="31" t="s">
        <v>131</v>
      </c>
      <c r="Q55" s="20"/>
    </row>
    <row r="56" spans="1:17" ht="13.15" customHeight="1" x14ac:dyDescent="0.2">
      <c r="J56" s="17" t="s">
        <v>140</v>
      </c>
      <c r="P56" s="32"/>
      <c r="Q56" s="20"/>
    </row>
    <row r="57" spans="1:17" ht="13.15" customHeight="1" x14ac:dyDescent="0.2">
      <c r="J57" s="17" t="s">
        <v>141</v>
      </c>
      <c r="K57" s="25"/>
      <c r="L57" s="25"/>
      <c r="M57" s="25"/>
      <c r="N57" s="25"/>
      <c r="P57" s="32"/>
      <c r="Q57" s="20"/>
    </row>
    <row r="58" spans="1:17" ht="43.5" customHeight="1" x14ac:dyDescent="0.2">
      <c r="K58" s="25"/>
      <c r="L58" s="25"/>
      <c r="M58" s="25"/>
      <c r="N58" s="25"/>
      <c r="P58" s="32"/>
      <c r="Q58" s="20"/>
    </row>
    <row r="59" spans="1:17" ht="30" customHeight="1" x14ac:dyDescent="0.25">
      <c r="A59" s="23" t="s">
        <v>142</v>
      </c>
      <c r="B59" s="24"/>
      <c r="C59" s="24"/>
      <c r="D59" s="24"/>
      <c r="E59" s="24"/>
      <c r="F59" s="24"/>
      <c r="G59" s="24"/>
      <c r="H59" s="24"/>
      <c r="I59" s="24"/>
      <c r="J59" s="17" t="s">
        <v>110</v>
      </c>
      <c r="K59" s="18">
        <v>2.6</v>
      </c>
      <c r="L59" s="25"/>
      <c r="Q59" s="20"/>
    </row>
    <row r="60" spans="1:17" x14ac:dyDescent="0.2">
      <c r="J60" s="17" t="s">
        <v>111</v>
      </c>
      <c r="K60" s="17" t="s">
        <v>52</v>
      </c>
      <c r="L60" s="27"/>
      <c r="M60" s="27"/>
      <c r="Q60" s="20"/>
    </row>
    <row r="61" spans="1:17" x14ac:dyDescent="0.2">
      <c r="J61" s="17" t="s">
        <v>112</v>
      </c>
      <c r="K61" s="17" t="s">
        <v>119</v>
      </c>
      <c r="L61" s="27"/>
      <c r="M61" s="27"/>
      <c r="Q61" s="20"/>
    </row>
    <row r="62" spans="1:17" x14ac:dyDescent="0.2">
      <c r="J62" s="17" t="s">
        <v>114</v>
      </c>
      <c r="K62" s="17" t="s">
        <v>143</v>
      </c>
      <c r="L62" s="27"/>
      <c r="M62" s="27"/>
    </row>
    <row r="63" spans="1:17" ht="38.25" customHeight="1" x14ac:dyDescent="0.2">
      <c r="J63" s="28" t="s">
        <v>116</v>
      </c>
      <c r="K63" s="29" t="s">
        <v>121</v>
      </c>
      <c r="L63" s="29" t="s">
        <v>122</v>
      </c>
      <c r="M63" s="29" t="s">
        <v>123</v>
      </c>
      <c r="N63" s="29" t="s">
        <v>124</v>
      </c>
      <c r="O63" s="29" t="s">
        <v>125</v>
      </c>
      <c r="P63" s="29" t="s">
        <v>126</v>
      </c>
    </row>
    <row r="64" spans="1:17" x14ac:dyDescent="0.2">
      <c r="J64" s="17" t="s">
        <v>127</v>
      </c>
      <c r="K64" s="34">
        <v>8.9</v>
      </c>
      <c r="L64" s="34">
        <v>10.4</v>
      </c>
      <c r="M64" s="34">
        <v>4.9000000000000004</v>
      </c>
      <c r="N64" s="34">
        <v>6</v>
      </c>
      <c r="O64" s="34">
        <v>2.9</v>
      </c>
      <c r="P64" s="34">
        <v>5.2</v>
      </c>
    </row>
    <row r="65" spans="1:16" x14ac:dyDescent="0.2">
      <c r="J65" s="17" t="s">
        <v>128</v>
      </c>
      <c r="K65" s="34">
        <v>10</v>
      </c>
      <c r="L65" s="34">
        <v>12.1</v>
      </c>
      <c r="M65" s="34">
        <v>5.5</v>
      </c>
      <c r="N65" s="34">
        <v>3.6</v>
      </c>
      <c r="O65" s="34">
        <v>7.8</v>
      </c>
      <c r="P65" s="34">
        <v>1.3</v>
      </c>
    </row>
    <row r="66" spans="1:16" x14ac:dyDescent="0.2">
      <c r="J66" s="17" t="s">
        <v>129</v>
      </c>
      <c r="K66" s="34">
        <v>12.9</v>
      </c>
      <c r="L66" s="34">
        <v>13.1</v>
      </c>
      <c r="M66" s="34">
        <v>7.7</v>
      </c>
      <c r="N66" s="34">
        <v>5.8</v>
      </c>
      <c r="O66" s="34">
        <v>3.5</v>
      </c>
      <c r="P66" s="34">
        <v>2.1</v>
      </c>
    </row>
    <row r="67" spans="1:16" x14ac:dyDescent="0.2">
      <c r="J67" s="17" t="s">
        <v>130</v>
      </c>
      <c r="K67" s="34">
        <v>13.2</v>
      </c>
      <c r="L67" s="34">
        <v>14.3</v>
      </c>
      <c r="M67" s="34" t="s">
        <v>131</v>
      </c>
      <c r="N67" s="34">
        <v>8</v>
      </c>
      <c r="O67" s="34">
        <v>5</v>
      </c>
      <c r="P67" s="34" t="s">
        <v>131</v>
      </c>
    </row>
    <row r="68" spans="1:16" x14ac:dyDescent="0.2">
      <c r="J68" s="17" t="s">
        <v>132</v>
      </c>
      <c r="K68" s="34">
        <v>15.1</v>
      </c>
      <c r="L68" s="34">
        <v>17</v>
      </c>
      <c r="M68" s="34" t="s">
        <v>131</v>
      </c>
      <c r="N68" s="34">
        <v>3.8</v>
      </c>
      <c r="O68" s="34">
        <v>3.8</v>
      </c>
      <c r="P68" s="34" t="s">
        <v>131</v>
      </c>
    </row>
    <row r="69" spans="1:16" x14ac:dyDescent="0.2">
      <c r="J69" s="17" t="s">
        <v>133</v>
      </c>
      <c r="K69" s="34">
        <v>13.3</v>
      </c>
      <c r="L69" s="34">
        <v>13.5</v>
      </c>
      <c r="M69" s="34" t="s">
        <v>131</v>
      </c>
      <c r="N69" s="34">
        <v>5.9</v>
      </c>
      <c r="O69" s="34">
        <v>8.3000000000000007</v>
      </c>
      <c r="P69" s="34" t="s">
        <v>131</v>
      </c>
    </row>
    <row r="70" spans="1:16" x14ac:dyDescent="0.2">
      <c r="J70" s="17" t="s">
        <v>134</v>
      </c>
      <c r="K70" s="34">
        <v>14.4</v>
      </c>
      <c r="L70" s="34">
        <v>15.6</v>
      </c>
      <c r="M70" s="34" t="s">
        <v>131</v>
      </c>
      <c r="N70" s="34">
        <v>6.6</v>
      </c>
      <c r="O70" s="34">
        <v>4.4000000000000004</v>
      </c>
      <c r="P70" s="34" t="s">
        <v>131</v>
      </c>
    </row>
    <row r="71" spans="1:16" x14ac:dyDescent="0.2">
      <c r="J71" s="17" t="s">
        <v>135</v>
      </c>
      <c r="K71" s="34">
        <v>16.600000000000001</v>
      </c>
      <c r="L71" s="34">
        <v>16.600000000000001</v>
      </c>
      <c r="M71" s="34" t="s">
        <v>131</v>
      </c>
      <c r="N71" s="34">
        <v>5.6</v>
      </c>
      <c r="O71" s="34">
        <v>6.4</v>
      </c>
      <c r="P71" s="34" t="s">
        <v>131</v>
      </c>
    </row>
    <row r="72" spans="1:16" x14ac:dyDescent="0.2">
      <c r="J72" s="17" t="s">
        <v>136</v>
      </c>
      <c r="K72" s="34">
        <v>13.3</v>
      </c>
      <c r="L72" s="34">
        <v>14.8</v>
      </c>
      <c r="M72" s="34" t="s">
        <v>131</v>
      </c>
      <c r="N72" s="34">
        <v>7.5</v>
      </c>
      <c r="O72" s="34">
        <v>9.4</v>
      </c>
      <c r="P72" s="34" t="s">
        <v>131</v>
      </c>
    </row>
    <row r="73" spans="1:16" x14ac:dyDescent="0.2">
      <c r="J73" s="17" t="s">
        <v>137</v>
      </c>
      <c r="K73" s="34">
        <v>10.199999999999999</v>
      </c>
      <c r="L73" s="34">
        <v>12.6</v>
      </c>
      <c r="M73" s="34" t="s">
        <v>131</v>
      </c>
      <c r="N73" s="34">
        <v>6.9</v>
      </c>
      <c r="O73" s="34">
        <v>7.6</v>
      </c>
      <c r="P73" s="34" t="s">
        <v>131</v>
      </c>
    </row>
    <row r="74" spans="1:16" x14ac:dyDescent="0.2">
      <c r="B74" s="33"/>
      <c r="J74" s="17" t="s">
        <v>138</v>
      </c>
      <c r="K74" s="34">
        <v>9.8000000000000007</v>
      </c>
      <c r="L74" s="34">
        <v>12.6</v>
      </c>
      <c r="M74" s="34" t="s">
        <v>131</v>
      </c>
      <c r="N74" s="34">
        <v>5.4</v>
      </c>
      <c r="O74" s="34">
        <v>4</v>
      </c>
      <c r="P74" s="34" t="s">
        <v>131</v>
      </c>
    </row>
    <row r="75" spans="1:16" x14ac:dyDescent="0.2">
      <c r="J75" s="17" t="s">
        <v>139</v>
      </c>
      <c r="K75" s="34">
        <v>11.4</v>
      </c>
      <c r="L75" s="34">
        <v>13</v>
      </c>
      <c r="M75" s="34" t="s">
        <v>131</v>
      </c>
      <c r="N75" s="34">
        <v>8.1</v>
      </c>
      <c r="O75" s="34">
        <v>5.4</v>
      </c>
      <c r="P75" s="34" t="s">
        <v>131</v>
      </c>
    </row>
    <row r="76" spans="1:16" x14ac:dyDescent="0.2">
      <c r="J76" s="17" t="s">
        <v>140</v>
      </c>
      <c r="K76" s="35"/>
      <c r="L76" s="35"/>
      <c r="M76" s="35"/>
      <c r="N76" s="35"/>
    </row>
    <row r="77" spans="1:16" x14ac:dyDescent="0.2">
      <c r="J77" s="17" t="s">
        <v>141</v>
      </c>
      <c r="K77" s="35"/>
      <c r="L77" s="35"/>
      <c r="M77" s="35"/>
      <c r="N77" s="35"/>
    </row>
    <row r="78" spans="1:16" x14ac:dyDescent="0.2">
      <c r="J78" s="28" t="s">
        <v>144</v>
      </c>
      <c r="K78" s="35"/>
      <c r="L78" s="35"/>
      <c r="M78" s="35"/>
      <c r="N78" s="35"/>
    </row>
    <row r="79" spans="1:16" ht="53.25" customHeight="1" x14ac:dyDescent="0.2">
      <c r="K79" s="35"/>
      <c r="L79" s="35"/>
      <c r="M79" s="35"/>
      <c r="N79" s="35"/>
    </row>
    <row r="80" spans="1:16" ht="15.75" x14ac:dyDescent="0.25">
      <c r="A80" s="23" t="s">
        <v>145</v>
      </c>
      <c r="B80" s="24"/>
      <c r="C80" s="24"/>
      <c r="D80" s="24"/>
      <c r="E80" s="24"/>
      <c r="F80" s="24"/>
      <c r="G80" s="24"/>
      <c r="H80" s="24"/>
      <c r="I80" s="24"/>
      <c r="J80" s="17" t="s">
        <v>110</v>
      </c>
      <c r="K80" s="18">
        <v>2.7</v>
      </c>
    </row>
    <row r="81" spans="1:12" x14ac:dyDescent="0.2">
      <c r="J81" s="28" t="s">
        <v>111</v>
      </c>
      <c r="K81" s="28" t="s">
        <v>146</v>
      </c>
    </row>
    <row r="82" spans="1:12" x14ac:dyDescent="0.2">
      <c r="J82" s="28" t="s">
        <v>112</v>
      </c>
      <c r="K82" s="28" t="s">
        <v>147</v>
      </c>
    </row>
    <row r="83" spans="1:12" x14ac:dyDescent="0.2">
      <c r="J83" s="28" t="s">
        <v>114</v>
      </c>
      <c r="K83" s="28" t="s">
        <v>148</v>
      </c>
    </row>
    <row r="84" spans="1:12" x14ac:dyDescent="0.2">
      <c r="J84" s="28" t="s">
        <v>116</v>
      </c>
      <c r="K84" s="28" t="s">
        <v>149</v>
      </c>
      <c r="L84" s="28" t="s">
        <v>150</v>
      </c>
    </row>
    <row r="85" spans="1:12" ht="38.25" x14ac:dyDescent="0.2">
      <c r="J85" s="29" t="s">
        <v>151</v>
      </c>
      <c r="K85" s="36">
        <v>0.94699999999999995</v>
      </c>
      <c r="L85" s="36">
        <v>0.65500000000000003</v>
      </c>
    </row>
    <row r="86" spans="1:12" x14ac:dyDescent="0.2">
      <c r="J86" s="29" t="s">
        <v>152</v>
      </c>
      <c r="K86" s="36">
        <v>1.2999999999999999E-2</v>
      </c>
      <c r="L86" s="36">
        <v>0.312</v>
      </c>
    </row>
    <row r="87" spans="1:12" x14ac:dyDescent="0.2">
      <c r="J87" s="29" t="s">
        <v>153</v>
      </c>
      <c r="K87" s="36">
        <v>4.1000000000000002E-2</v>
      </c>
      <c r="L87" s="36">
        <v>3.3000000000000002E-2</v>
      </c>
    </row>
    <row r="88" spans="1:12" x14ac:dyDescent="0.2">
      <c r="J88" s="28" t="s">
        <v>154</v>
      </c>
      <c r="K88" s="36">
        <v>1</v>
      </c>
      <c r="L88" s="36">
        <v>1</v>
      </c>
    </row>
    <row r="89" spans="1:12" x14ac:dyDescent="0.2">
      <c r="J89" s="28" t="s">
        <v>155</v>
      </c>
    </row>
    <row r="90" spans="1:12" x14ac:dyDescent="0.2">
      <c r="J90" s="17" t="s">
        <v>156</v>
      </c>
    </row>
    <row r="92" spans="1:12" ht="42" customHeight="1" x14ac:dyDescent="0.2"/>
    <row r="93" spans="1:12" ht="30" customHeight="1" x14ac:dyDescent="0.25">
      <c r="A93" s="23" t="s">
        <v>157</v>
      </c>
      <c r="B93" s="24"/>
      <c r="C93" s="24"/>
      <c r="D93" s="24"/>
      <c r="E93" s="24"/>
      <c r="F93" s="24"/>
      <c r="G93" s="24"/>
      <c r="H93" s="24"/>
      <c r="I93" s="24"/>
      <c r="J93" s="17" t="s">
        <v>110</v>
      </c>
      <c r="K93" s="18">
        <v>3.1</v>
      </c>
    </row>
    <row r="94" spans="1:12" x14ac:dyDescent="0.2">
      <c r="J94" s="17" t="s">
        <v>111</v>
      </c>
      <c r="K94" s="18" t="s">
        <v>58</v>
      </c>
    </row>
    <row r="95" spans="1:12" x14ac:dyDescent="0.2">
      <c r="J95" s="17" t="s">
        <v>112</v>
      </c>
      <c r="K95" s="28" t="s">
        <v>158</v>
      </c>
    </row>
    <row r="96" spans="1:12" x14ac:dyDescent="0.2">
      <c r="J96" s="17" t="s">
        <v>114</v>
      </c>
      <c r="K96" s="28" t="s">
        <v>120</v>
      </c>
    </row>
    <row r="97" spans="1:14" x14ac:dyDescent="0.2">
      <c r="J97" s="17" t="s">
        <v>116</v>
      </c>
      <c r="K97" s="28" t="s">
        <v>159</v>
      </c>
      <c r="L97" s="28" t="s">
        <v>101</v>
      </c>
      <c r="M97" s="28" t="s">
        <v>102</v>
      </c>
      <c r="N97" s="28" t="s">
        <v>160</v>
      </c>
    </row>
    <row r="98" spans="1:14" x14ac:dyDescent="0.2">
      <c r="J98" s="1" t="s">
        <v>161</v>
      </c>
      <c r="K98" s="37">
        <v>8740</v>
      </c>
      <c r="L98" s="37">
        <v>2370</v>
      </c>
      <c r="M98" s="37">
        <v>1670</v>
      </c>
      <c r="N98" s="37">
        <v>450</v>
      </c>
    </row>
    <row r="99" spans="1:14" x14ac:dyDescent="0.2">
      <c r="J99" s="1" t="s">
        <v>162</v>
      </c>
      <c r="K99" s="37">
        <v>9210</v>
      </c>
      <c r="L99" s="37">
        <v>2800</v>
      </c>
      <c r="M99" s="37">
        <v>2170</v>
      </c>
      <c r="N99" s="37">
        <v>680</v>
      </c>
    </row>
    <row r="100" spans="1:14" x14ac:dyDescent="0.2">
      <c r="J100" s="1" t="s">
        <v>163</v>
      </c>
      <c r="K100" s="37">
        <v>9850</v>
      </c>
      <c r="L100" s="37">
        <v>2960</v>
      </c>
      <c r="M100" s="37">
        <v>2280</v>
      </c>
      <c r="N100" s="37">
        <v>680</v>
      </c>
    </row>
    <row r="101" spans="1:14" x14ac:dyDescent="0.2">
      <c r="J101" s="1" t="s">
        <v>164</v>
      </c>
      <c r="K101" s="37">
        <v>7780</v>
      </c>
      <c r="L101" s="37">
        <v>2050</v>
      </c>
      <c r="M101" s="37">
        <v>1570</v>
      </c>
      <c r="N101" s="37">
        <v>460</v>
      </c>
    </row>
    <row r="102" spans="1:14" x14ac:dyDescent="0.2">
      <c r="J102" s="1" t="s">
        <v>165</v>
      </c>
      <c r="K102" s="37">
        <v>8350</v>
      </c>
      <c r="L102" s="37">
        <v>2440</v>
      </c>
      <c r="M102" s="37">
        <v>1950</v>
      </c>
      <c r="N102" s="37">
        <v>500</v>
      </c>
    </row>
    <row r="103" spans="1:14" x14ac:dyDescent="0.2">
      <c r="J103" s="1" t="s">
        <v>166</v>
      </c>
      <c r="K103" s="37">
        <v>9160</v>
      </c>
      <c r="L103" s="37">
        <v>2900</v>
      </c>
      <c r="M103" s="37">
        <v>2190</v>
      </c>
      <c r="N103" s="37">
        <v>680</v>
      </c>
    </row>
    <row r="104" spans="1:14" x14ac:dyDescent="0.2">
      <c r="J104" s="1" t="s">
        <v>167</v>
      </c>
      <c r="K104" s="37">
        <v>9070</v>
      </c>
      <c r="L104" s="37">
        <v>2980</v>
      </c>
      <c r="M104" s="37">
        <v>2430</v>
      </c>
      <c r="N104" s="37">
        <v>700</v>
      </c>
    </row>
    <row r="105" spans="1:14" x14ac:dyDescent="0.2">
      <c r="J105" s="1" t="s">
        <v>168</v>
      </c>
      <c r="K105" s="37">
        <v>7400</v>
      </c>
      <c r="L105" s="37">
        <v>2170</v>
      </c>
      <c r="M105" s="37">
        <v>1720</v>
      </c>
      <c r="N105" s="37">
        <v>580</v>
      </c>
    </row>
    <row r="106" spans="1:14" x14ac:dyDescent="0.2">
      <c r="J106" s="1" t="s">
        <v>169</v>
      </c>
      <c r="K106" s="37">
        <v>3990</v>
      </c>
      <c r="L106" s="37">
        <v>1190</v>
      </c>
      <c r="M106" s="37">
        <v>780</v>
      </c>
      <c r="N106" s="37">
        <v>250</v>
      </c>
    </row>
    <row r="107" spans="1:14" x14ac:dyDescent="0.2">
      <c r="J107" s="17" t="s">
        <v>156</v>
      </c>
    </row>
    <row r="108" spans="1:14" x14ac:dyDescent="0.2">
      <c r="J108" s="17" t="s">
        <v>170</v>
      </c>
    </row>
    <row r="109" spans="1:14" ht="51.75" customHeight="1" x14ac:dyDescent="0.2"/>
    <row r="110" spans="1:14" ht="30" customHeight="1" x14ac:dyDescent="0.25">
      <c r="A110" s="23" t="s">
        <v>171</v>
      </c>
      <c r="B110" s="24"/>
      <c r="C110" s="24"/>
      <c r="D110" s="24"/>
      <c r="E110" s="24"/>
      <c r="F110" s="24"/>
      <c r="G110" s="24"/>
      <c r="H110" s="24"/>
      <c r="I110" s="24"/>
      <c r="J110" s="17" t="s">
        <v>110</v>
      </c>
      <c r="K110" s="18">
        <v>3.2</v>
      </c>
    </row>
    <row r="111" spans="1:14" x14ac:dyDescent="0.2">
      <c r="J111" s="17" t="s">
        <v>111</v>
      </c>
      <c r="K111" s="18" t="s">
        <v>172</v>
      </c>
    </row>
    <row r="112" spans="1:14" x14ac:dyDescent="0.2">
      <c r="J112" s="17" t="s">
        <v>112</v>
      </c>
      <c r="K112" s="28" t="s">
        <v>158</v>
      </c>
    </row>
    <row r="113" spans="1:14" x14ac:dyDescent="0.2">
      <c r="J113" s="17" t="s">
        <v>114</v>
      </c>
      <c r="K113" s="28" t="s">
        <v>143</v>
      </c>
    </row>
    <row r="114" spans="1:14" x14ac:dyDescent="0.2">
      <c r="J114" s="17" t="s">
        <v>116</v>
      </c>
      <c r="K114" s="28" t="s">
        <v>159</v>
      </c>
      <c r="L114" s="28" t="s">
        <v>101</v>
      </c>
      <c r="M114" s="28" t="s">
        <v>102</v>
      </c>
      <c r="N114" s="28" t="s">
        <v>160</v>
      </c>
    </row>
    <row r="115" spans="1:14" x14ac:dyDescent="0.2">
      <c r="J115" s="1" t="s">
        <v>173</v>
      </c>
      <c r="K115" s="38">
        <v>7.1</v>
      </c>
      <c r="L115" s="38">
        <v>4.9000000000000004</v>
      </c>
      <c r="M115" s="38">
        <v>10.9</v>
      </c>
      <c r="N115" s="38">
        <v>8.9</v>
      </c>
    </row>
    <row r="116" spans="1:14" x14ac:dyDescent="0.2">
      <c r="J116" s="1" t="s">
        <v>174</v>
      </c>
      <c r="K116" s="38">
        <v>7</v>
      </c>
      <c r="L116" s="38">
        <v>5.9</v>
      </c>
      <c r="M116" s="38">
        <v>14.5</v>
      </c>
      <c r="N116" s="38">
        <v>14.2</v>
      </c>
    </row>
    <row r="117" spans="1:14" x14ac:dyDescent="0.2">
      <c r="J117" s="1" t="s">
        <v>175</v>
      </c>
      <c r="K117" s="38">
        <v>7.4</v>
      </c>
      <c r="L117" s="38">
        <v>6.1</v>
      </c>
      <c r="M117" s="38">
        <v>15.4</v>
      </c>
      <c r="N117" s="38">
        <v>15.3</v>
      </c>
    </row>
    <row r="118" spans="1:14" x14ac:dyDescent="0.2">
      <c r="J118" s="1" t="s">
        <v>176</v>
      </c>
      <c r="K118" s="38">
        <v>6.4</v>
      </c>
      <c r="L118" s="38">
        <v>4.5999999999999996</v>
      </c>
      <c r="M118" s="38">
        <v>10.8</v>
      </c>
      <c r="N118" s="38">
        <v>9.8000000000000007</v>
      </c>
    </row>
    <row r="119" spans="1:14" x14ac:dyDescent="0.2">
      <c r="J119" s="1" t="s">
        <v>177</v>
      </c>
      <c r="K119" s="38">
        <v>6.8</v>
      </c>
      <c r="L119" s="38">
        <v>5.3</v>
      </c>
      <c r="M119" s="38">
        <v>12.9</v>
      </c>
      <c r="N119" s="38">
        <v>10.5</v>
      </c>
    </row>
    <row r="120" spans="1:14" x14ac:dyDescent="0.2">
      <c r="J120" s="1" t="s">
        <v>178</v>
      </c>
      <c r="K120" s="38">
        <v>7.5</v>
      </c>
      <c r="L120" s="38">
        <v>6.5</v>
      </c>
      <c r="M120" s="38">
        <v>15</v>
      </c>
      <c r="N120" s="38">
        <v>15.7</v>
      </c>
    </row>
    <row r="121" spans="1:14" x14ac:dyDescent="0.2">
      <c r="J121" s="1" t="s">
        <v>179</v>
      </c>
      <c r="K121" s="38">
        <v>7.5</v>
      </c>
      <c r="L121" s="38">
        <v>6.8</v>
      </c>
      <c r="M121" s="38">
        <v>16.7</v>
      </c>
      <c r="N121" s="38">
        <v>16.100000000000001</v>
      </c>
    </row>
    <row r="122" spans="1:14" x14ac:dyDescent="0.2">
      <c r="J122" s="1" t="s">
        <v>168</v>
      </c>
      <c r="K122" s="38">
        <v>6.7</v>
      </c>
      <c r="L122" s="38">
        <v>5.3</v>
      </c>
      <c r="M122" s="38">
        <v>12.1</v>
      </c>
      <c r="N122" s="38">
        <v>14</v>
      </c>
    </row>
    <row r="123" spans="1:14" x14ac:dyDescent="0.2">
      <c r="J123" s="1" t="s">
        <v>169</v>
      </c>
      <c r="K123" s="38">
        <v>3.2</v>
      </c>
      <c r="L123" s="38">
        <v>2.7</v>
      </c>
      <c r="M123" s="38">
        <v>5.4</v>
      </c>
      <c r="N123" s="38">
        <v>6.7</v>
      </c>
    </row>
    <row r="124" spans="1:14" x14ac:dyDescent="0.2">
      <c r="J124" s="17" t="s">
        <v>156</v>
      </c>
    </row>
    <row r="125" spans="1:14" x14ac:dyDescent="0.2">
      <c r="J125" s="17" t="s">
        <v>170</v>
      </c>
    </row>
    <row r="126" spans="1:14" x14ac:dyDescent="0.2">
      <c r="J126" s="28" t="s">
        <v>144</v>
      </c>
    </row>
    <row r="127" spans="1:14" ht="44.25" customHeight="1" x14ac:dyDescent="0.2"/>
    <row r="128" spans="1:14" ht="30" customHeight="1" x14ac:dyDescent="0.25">
      <c r="A128" s="23" t="s">
        <v>180</v>
      </c>
      <c r="B128" s="24"/>
      <c r="C128" s="24"/>
      <c r="D128" s="24"/>
      <c r="E128" s="24"/>
      <c r="F128" s="24"/>
      <c r="G128" s="24"/>
      <c r="H128" s="24"/>
      <c r="I128" s="24"/>
      <c r="J128" s="17" t="s">
        <v>110</v>
      </c>
      <c r="K128" s="18">
        <v>3.3</v>
      </c>
    </row>
    <row r="129" spans="1:12" x14ac:dyDescent="0.2">
      <c r="J129" s="17" t="s">
        <v>111</v>
      </c>
      <c r="K129" s="18" t="s">
        <v>62</v>
      </c>
    </row>
    <row r="130" spans="1:12" x14ac:dyDescent="0.2">
      <c r="J130" s="17" t="s">
        <v>112</v>
      </c>
      <c r="K130" s="28" t="s">
        <v>181</v>
      </c>
    </row>
    <row r="131" spans="1:12" x14ac:dyDescent="0.2">
      <c r="J131" s="17" t="s">
        <v>114</v>
      </c>
      <c r="K131" s="28" t="s">
        <v>182</v>
      </c>
    </row>
    <row r="132" spans="1:12" x14ac:dyDescent="0.2">
      <c r="J132" s="17" t="s">
        <v>116</v>
      </c>
      <c r="K132" s="18" t="s">
        <v>183</v>
      </c>
      <c r="L132" s="18" t="s">
        <v>184</v>
      </c>
    </row>
    <row r="133" spans="1:12" ht="25.5" x14ac:dyDescent="0.2">
      <c r="J133" s="25" t="s">
        <v>159</v>
      </c>
      <c r="K133" s="36">
        <v>0.64200000000000002</v>
      </c>
      <c r="L133" s="36">
        <v>0.17699999999999999</v>
      </c>
    </row>
    <row r="134" spans="1:12" ht="25.5" x14ac:dyDescent="0.2">
      <c r="J134" s="25" t="s">
        <v>101</v>
      </c>
      <c r="K134" s="36">
        <v>0.192</v>
      </c>
      <c r="L134" s="36">
        <v>0.151</v>
      </c>
    </row>
    <row r="135" spans="1:12" x14ac:dyDescent="0.2">
      <c r="J135" s="25" t="s">
        <v>102</v>
      </c>
      <c r="K135" s="36">
        <v>0.126</v>
      </c>
      <c r="L135" s="36">
        <v>0.30099999999999999</v>
      </c>
    </row>
    <row r="136" spans="1:12" x14ac:dyDescent="0.2">
      <c r="J136" s="17" t="s">
        <v>103</v>
      </c>
      <c r="K136" s="36">
        <v>3.5000000000000003E-2</v>
      </c>
      <c r="L136" s="36">
        <v>0.247</v>
      </c>
    </row>
    <row r="137" spans="1:12" x14ac:dyDescent="0.2">
      <c r="J137" s="17" t="s">
        <v>104</v>
      </c>
      <c r="K137" s="39">
        <v>4.0000000000000001E-3</v>
      </c>
      <c r="L137" s="36">
        <v>9.6000000000000002E-2</v>
      </c>
    </row>
    <row r="138" spans="1:12" x14ac:dyDescent="0.2">
      <c r="J138" s="17" t="s">
        <v>185</v>
      </c>
      <c r="K138" s="39">
        <v>5.0000000000000001E-4</v>
      </c>
      <c r="L138" s="36">
        <v>2.8000000000000001E-2</v>
      </c>
    </row>
    <row r="139" spans="1:12" x14ac:dyDescent="0.2">
      <c r="J139" s="17" t="s">
        <v>154</v>
      </c>
      <c r="K139" s="39">
        <v>1</v>
      </c>
      <c r="L139" s="36">
        <v>1</v>
      </c>
    </row>
    <row r="140" spans="1:12" x14ac:dyDescent="0.2">
      <c r="J140" s="17" t="s">
        <v>156</v>
      </c>
    </row>
    <row r="141" spans="1:12" ht="69.75" customHeight="1" x14ac:dyDescent="0.2"/>
    <row r="142" spans="1:12" ht="30" customHeight="1" x14ac:dyDescent="0.25">
      <c r="A142" s="23" t="s">
        <v>186</v>
      </c>
      <c r="B142" s="24"/>
      <c r="C142" s="24"/>
      <c r="D142" s="24"/>
      <c r="E142" s="24"/>
      <c r="F142" s="24"/>
      <c r="G142" s="24"/>
      <c r="H142" s="24"/>
      <c r="I142" s="24"/>
      <c r="J142" s="17" t="s">
        <v>110</v>
      </c>
      <c r="K142" s="18">
        <v>4.0999999999999996</v>
      </c>
    </row>
    <row r="143" spans="1:12" x14ac:dyDescent="0.2">
      <c r="J143" s="17" t="s">
        <v>111</v>
      </c>
      <c r="K143" s="18" t="s">
        <v>187</v>
      </c>
    </row>
    <row r="144" spans="1:12" x14ac:dyDescent="0.2">
      <c r="J144" s="17" t="s">
        <v>112</v>
      </c>
      <c r="K144" s="28" t="s">
        <v>158</v>
      </c>
    </row>
    <row r="145" spans="1:14" x14ac:dyDescent="0.2">
      <c r="J145" s="17" t="s">
        <v>114</v>
      </c>
      <c r="K145" s="28" t="s">
        <v>120</v>
      </c>
    </row>
    <row r="146" spans="1:14" x14ac:dyDescent="0.2">
      <c r="J146" s="17" t="s">
        <v>116</v>
      </c>
      <c r="K146" s="28" t="s">
        <v>188</v>
      </c>
      <c r="L146" s="28" t="s">
        <v>189</v>
      </c>
      <c r="M146" s="28" t="s">
        <v>190</v>
      </c>
      <c r="N146" s="28" t="s">
        <v>191</v>
      </c>
    </row>
    <row r="147" spans="1:14" x14ac:dyDescent="0.2">
      <c r="J147" s="1" t="s">
        <v>161</v>
      </c>
      <c r="K147" s="37">
        <v>760</v>
      </c>
      <c r="L147" s="37">
        <v>240</v>
      </c>
      <c r="M147" s="37">
        <v>80</v>
      </c>
      <c r="N147" s="37">
        <v>390</v>
      </c>
    </row>
    <row r="148" spans="1:14" x14ac:dyDescent="0.2">
      <c r="J148" s="1" t="s">
        <v>162</v>
      </c>
      <c r="K148" s="37">
        <v>770</v>
      </c>
      <c r="L148" s="37">
        <v>280</v>
      </c>
      <c r="M148" s="37">
        <v>80</v>
      </c>
      <c r="N148" s="37">
        <v>410</v>
      </c>
    </row>
    <row r="149" spans="1:14" x14ac:dyDescent="0.2">
      <c r="J149" s="1" t="s">
        <v>163</v>
      </c>
      <c r="K149" s="37">
        <v>860</v>
      </c>
      <c r="L149" s="37">
        <v>340</v>
      </c>
      <c r="M149" s="37">
        <v>100</v>
      </c>
      <c r="N149" s="37">
        <v>450</v>
      </c>
    </row>
    <row r="150" spans="1:14" x14ac:dyDescent="0.2">
      <c r="J150" s="1" t="s">
        <v>164</v>
      </c>
      <c r="K150" s="37">
        <v>760</v>
      </c>
      <c r="L150" s="37">
        <v>290</v>
      </c>
      <c r="M150" s="37">
        <v>110</v>
      </c>
      <c r="N150" s="37">
        <v>430</v>
      </c>
    </row>
    <row r="151" spans="1:14" x14ac:dyDescent="0.2">
      <c r="J151" s="1" t="s">
        <v>165</v>
      </c>
      <c r="K151" s="37">
        <v>850</v>
      </c>
      <c r="L151" s="37">
        <v>260</v>
      </c>
      <c r="M151" s="37">
        <v>60</v>
      </c>
      <c r="N151" s="37">
        <v>390</v>
      </c>
    </row>
    <row r="152" spans="1:14" x14ac:dyDescent="0.2">
      <c r="J152" s="1" t="s">
        <v>166</v>
      </c>
      <c r="K152" s="37">
        <v>720</v>
      </c>
      <c r="L152" s="37">
        <v>300</v>
      </c>
      <c r="M152" s="37">
        <v>100</v>
      </c>
      <c r="N152" s="37">
        <v>490</v>
      </c>
    </row>
    <row r="153" spans="1:14" x14ac:dyDescent="0.2">
      <c r="J153" s="1" t="s">
        <v>167</v>
      </c>
      <c r="K153" s="37">
        <v>780</v>
      </c>
      <c r="L153" s="37">
        <v>290</v>
      </c>
      <c r="M153" s="37">
        <v>100</v>
      </c>
      <c r="N153" s="37">
        <v>380</v>
      </c>
    </row>
    <row r="154" spans="1:14" x14ac:dyDescent="0.2">
      <c r="J154" s="1" t="s">
        <v>168</v>
      </c>
      <c r="K154" s="37">
        <v>770</v>
      </c>
      <c r="L154" s="37">
        <v>290</v>
      </c>
      <c r="M154" s="37">
        <v>60</v>
      </c>
      <c r="N154" s="37">
        <v>470</v>
      </c>
    </row>
    <row r="155" spans="1:14" x14ac:dyDescent="0.2">
      <c r="J155" s="1" t="s">
        <v>169</v>
      </c>
      <c r="K155" s="37">
        <v>580</v>
      </c>
      <c r="L155" s="37">
        <v>130</v>
      </c>
      <c r="M155" s="37">
        <v>40</v>
      </c>
      <c r="N155" s="37">
        <v>210</v>
      </c>
    </row>
    <row r="156" spans="1:14" x14ac:dyDescent="0.2">
      <c r="J156" s="17" t="s">
        <v>156</v>
      </c>
    </row>
    <row r="157" spans="1:14" x14ac:dyDescent="0.2">
      <c r="J157" s="17" t="s">
        <v>170</v>
      </c>
    </row>
    <row r="158" spans="1:14" x14ac:dyDescent="0.2">
      <c r="J158" s="17" t="s">
        <v>192</v>
      </c>
    </row>
    <row r="159" spans="1:14" ht="54.75" customHeight="1" x14ac:dyDescent="0.2"/>
    <row r="160" spans="1:14" ht="30" customHeight="1" x14ac:dyDescent="0.25">
      <c r="A160" s="23" t="s">
        <v>193</v>
      </c>
      <c r="B160" s="24"/>
      <c r="C160" s="24"/>
      <c r="D160" s="24"/>
      <c r="E160" s="24"/>
      <c r="F160" s="24"/>
      <c r="G160" s="24"/>
      <c r="H160" s="24"/>
      <c r="I160" s="24"/>
      <c r="J160" s="17" t="s">
        <v>110</v>
      </c>
      <c r="K160" s="18">
        <v>4.2</v>
      </c>
    </row>
    <row r="161" spans="10:14" x14ac:dyDescent="0.2">
      <c r="J161" s="17" t="s">
        <v>111</v>
      </c>
      <c r="K161" s="18" t="s">
        <v>194</v>
      </c>
    </row>
    <row r="162" spans="10:14" x14ac:dyDescent="0.2">
      <c r="J162" s="17" t="s">
        <v>112</v>
      </c>
      <c r="K162" s="28" t="s">
        <v>158</v>
      </c>
    </row>
    <row r="163" spans="10:14" x14ac:dyDescent="0.2">
      <c r="J163" s="17" t="s">
        <v>114</v>
      </c>
      <c r="K163" s="28" t="s">
        <v>143</v>
      </c>
    </row>
    <row r="164" spans="10:14" x14ac:dyDescent="0.2">
      <c r="J164" s="17" t="s">
        <v>116</v>
      </c>
      <c r="K164" s="28" t="s">
        <v>188</v>
      </c>
      <c r="L164" s="28" t="s">
        <v>189</v>
      </c>
      <c r="M164" s="28" t="s">
        <v>190</v>
      </c>
      <c r="N164" s="28" t="s">
        <v>191</v>
      </c>
    </row>
    <row r="165" spans="10:14" x14ac:dyDescent="0.2">
      <c r="J165" s="1" t="s">
        <v>161</v>
      </c>
      <c r="K165" s="38">
        <v>0.1</v>
      </c>
      <c r="L165" s="38">
        <v>2.7</v>
      </c>
      <c r="M165" s="38">
        <v>10</v>
      </c>
      <c r="N165" s="38">
        <v>2.6</v>
      </c>
    </row>
    <row r="166" spans="10:14" x14ac:dyDescent="0.2">
      <c r="J166" s="1" t="s">
        <v>162</v>
      </c>
      <c r="K166" s="38">
        <v>0.1</v>
      </c>
      <c r="L166" s="38">
        <v>3.1</v>
      </c>
      <c r="M166" s="38">
        <v>11.5</v>
      </c>
      <c r="N166" s="38">
        <v>3</v>
      </c>
    </row>
    <row r="167" spans="10:14" x14ac:dyDescent="0.2">
      <c r="J167" s="1" t="s">
        <v>163</v>
      </c>
      <c r="K167" s="38">
        <v>0.1</v>
      </c>
      <c r="L167" s="38">
        <v>3.7</v>
      </c>
      <c r="M167" s="38">
        <v>13.7</v>
      </c>
      <c r="N167" s="38">
        <v>2.1</v>
      </c>
    </row>
    <row r="168" spans="10:14" x14ac:dyDescent="0.2">
      <c r="J168" s="1" t="s">
        <v>164</v>
      </c>
      <c r="K168" s="38">
        <v>0.1</v>
      </c>
      <c r="L168" s="38">
        <v>3</v>
      </c>
      <c r="M168" s="38">
        <v>14.4</v>
      </c>
      <c r="N168" s="38">
        <v>2.8</v>
      </c>
    </row>
    <row r="169" spans="10:14" x14ac:dyDescent="0.2">
      <c r="J169" s="1" t="s">
        <v>165</v>
      </c>
      <c r="K169" s="38">
        <v>0.1</v>
      </c>
      <c r="L169" s="38">
        <v>2.8</v>
      </c>
      <c r="M169" s="38">
        <v>6.7</v>
      </c>
      <c r="N169" s="38">
        <v>4.5999999999999996</v>
      </c>
    </row>
    <row r="170" spans="10:14" x14ac:dyDescent="0.2">
      <c r="J170" s="1" t="s">
        <v>166</v>
      </c>
      <c r="K170" s="38">
        <v>0.1</v>
      </c>
      <c r="L170" s="38">
        <v>3.3</v>
      </c>
      <c r="M170" s="38">
        <v>11.6</v>
      </c>
      <c r="N170" s="38">
        <v>2.1</v>
      </c>
    </row>
    <row r="171" spans="10:14" x14ac:dyDescent="0.2">
      <c r="J171" s="1" t="s">
        <v>167</v>
      </c>
      <c r="K171" s="38">
        <v>0.1</v>
      </c>
      <c r="L171" s="38">
        <v>3.5</v>
      </c>
      <c r="M171" s="38">
        <v>13.7</v>
      </c>
      <c r="N171" s="38">
        <v>2.9</v>
      </c>
    </row>
    <row r="172" spans="10:14" x14ac:dyDescent="0.2">
      <c r="J172" s="1" t="s">
        <v>168</v>
      </c>
      <c r="K172" s="38">
        <v>0.2</v>
      </c>
      <c r="L172" s="38">
        <v>2.9</v>
      </c>
      <c r="M172" s="38">
        <v>11.1</v>
      </c>
      <c r="N172" s="38">
        <v>2.8</v>
      </c>
    </row>
    <row r="173" spans="10:14" x14ac:dyDescent="0.2">
      <c r="J173" s="1" t="s">
        <v>195</v>
      </c>
      <c r="K173" s="38">
        <v>0.1</v>
      </c>
      <c r="L173" s="38">
        <v>1.4</v>
      </c>
      <c r="M173" s="38">
        <v>6.5</v>
      </c>
      <c r="N173" s="38">
        <v>0.7</v>
      </c>
    </row>
    <row r="174" spans="10:14" x14ac:dyDescent="0.2">
      <c r="J174" s="17" t="s">
        <v>156</v>
      </c>
    </row>
    <row r="175" spans="10:14" x14ac:dyDescent="0.2">
      <c r="J175" s="17" t="s">
        <v>170</v>
      </c>
    </row>
    <row r="176" spans="10:14" x14ac:dyDescent="0.2">
      <c r="J176" s="28" t="s">
        <v>144</v>
      </c>
    </row>
    <row r="177" spans="1:16" ht="44.25" customHeight="1" x14ac:dyDescent="0.2"/>
    <row r="178" spans="1:16" ht="30" customHeight="1" x14ac:dyDescent="0.25">
      <c r="A178" s="23" t="s">
        <v>196</v>
      </c>
      <c r="B178" s="24"/>
      <c r="C178" s="24"/>
      <c r="D178" s="24"/>
      <c r="E178" s="24"/>
      <c r="F178" s="24"/>
      <c r="G178" s="24"/>
      <c r="H178" s="24"/>
      <c r="I178" s="24"/>
      <c r="J178" s="17" t="s">
        <v>110</v>
      </c>
      <c r="K178" s="18">
        <v>4.3</v>
      </c>
    </row>
    <row r="179" spans="1:16" x14ac:dyDescent="0.2">
      <c r="J179" s="17" t="s">
        <v>111</v>
      </c>
      <c r="K179" s="18" t="s">
        <v>197</v>
      </c>
    </row>
    <row r="180" spans="1:16" x14ac:dyDescent="0.2">
      <c r="J180" s="17" t="s">
        <v>112</v>
      </c>
      <c r="K180" s="28" t="s">
        <v>198</v>
      </c>
    </row>
    <row r="181" spans="1:16" x14ac:dyDescent="0.2">
      <c r="J181" s="17" t="s">
        <v>114</v>
      </c>
      <c r="K181" s="28" t="s">
        <v>148</v>
      </c>
    </row>
    <row r="182" spans="1:16" x14ac:dyDescent="0.2">
      <c r="J182" s="17" t="s">
        <v>116</v>
      </c>
      <c r="L182" s="35" t="s">
        <v>120</v>
      </c>
      <c r="M182" s="18"/>
    </row>
    <row r="183" spans="1:16" ht="25.5" x14ac:dyDescent="0.2">
      <c r="J183" s="41" t="s">
        <v>199</v>
      </c>
      <c r="K183" s="25" t="s">
        <v>200</v>
      </c>
      <c r="L183" s="36">
        <v>0.503</v>
      </c>
      <c r="M183" s="36"/>
      <c r="N183" s="36"/>
      <c r="O183" s="36"/>
    </row>
    <row r="184" spans="1:16" ht="25.5" x14ac:dyDescent="0.2">
      <c r="J184" s="41"/>
      <c r="K184" s="25" t="s">
        <v>106</v>
      </c>
      <c r="L184" s="36">
        <v>0.109</v>
      </c>
      <c r="M184" s="36"/>
      <c r="N184" s="36"/>
      <c r="O184" s="36"/>
    </row>
    <row r="185" spans="1:16" x14ac:dyDescent="0.2">
      <c r="J185" s="41"/>
      <c r="K185" s="25" t="s">
        <v>107</v>
      </c>
      <c r="L185" s="36">
        <v>0.14099999999999999</v>
      </c>
      <c r="M185" s="36"/>
      <c r="N185" s="36"/>
      <c r="O185" s="36"/>
    </row>
    <row r="186" spans="1:16" x14ac:dyDescent="0.2">
      <c r="J186" s="41"/>
      <c r="K186" s="17" t="s">
        <v>201</v>
      </c>
      <c r="L186" s="36">
        <v>3.7999999999999999E-2</v>
      </c>
      <c r="M186" s="36"/>
      <c r="N186" s="36"/>
      <c r="O186" s="36"/>
    </row>
    <row r="187" spans="1:16" x14ac:dyDescent="0.2">
      <c r="J187" s="42"/>
      <c r="L187" s="36"/>
      <c r="M187" s="36"/>
      <c r="N187" s="36"/>
      <c r="O187" s="36"/>
    </row>
    <row r="188" spans="1:16" x14ac:dyDescent="0.2">
      <c r="J188" s="40" t="s">
        <v>191</v>
      </c>
      <c r="K188" s="17" t="s">
        <v>202</v>
      </c>
      <c r="L188" s="36">
        <v>0.20899999999999999</v>
      </c>
      <c r="M188" s="36"/>
      <c r="N188" s="36"/>
      <c r="O188" s="36"/>
    </row>
    <row r="189" spans="1:16" x14ac:dyDescent="0.2">
      <c r="J189" s="40"/>
      <c r="K189" s="17" t="s">
        <v>203</v>
      </c>
      <c r="L189" s="36">
        <v>1.4E-2</v>
      </c>
      <c r="M189" s="36"/>
      <c r="N189" s="36"/>
      <c r="O189" s="36"/>
    </row>
    <row r="191" spans="1:16" x14ac:dyDescent="0.2">
      <c r="J191" s="17" t="s">
        <v>204</v>
      </c>
      <c r="L191" s="36">
        <v>0.223</v>
      </c>
      <c r="M191" s="36"/>
      <c r="N191" s="36"/>
      <c r="O191" s="36"/>
    </row>
    <row r="192" spans="1:16" ht="39" customHeight="1" x14ac:dyDescent="0.2">
      <c r="J192" s="43" t="s">
        <v>205</v>
      </c>
      <c r="K192" s="43"/>
      <c r="L192" s="43"/>
      <c r="M192" s="43"/>
      <c r="N192" s="43"/>
      <c r="O192" s="43"/>
      <c r="P192" s="43"/>
    </row>
    <row r="193" spans="1:16" ht="39.6" customHeight="1" x14ac:dyDescent="0.2">
      <c r="J193" s="43" t="s">
        <v>206</v>
      </c>
      <c r="K193" s="43"/>
      <c r="L193" s="43"/>
      <c r="M193" s="43"/>
      <c r="N193" s="43"/>
      <c r="O193" s="43"/>
      <c r="P193" s="43"/>
    </row>
    <row r="194" spans="1:16" x14ac:dyDescent="0.2">
      <c r="J194" s="17" t="s">
        <v>156</v>
      </c>
      <c r="K194" s="35"/>
      <c r="L194" s="35"/>
      <c r="M194" s="35"/>
      <c r="N194" s="35"/>
      <c r="O194" s="35"/>
      <c r="P194" s="35"/>
    </row>
    <row r="195" spans="1:16" ht="27.75" customHeight="1" x14ac:dyDescent="0.2">
      <c r="K195" s="35"/>
      <c r="L195" s="35"/>
      <c r="M195" s="35"/>
      <c r="N195" s="35"/>
      <c r="O195" s="35"/>
      <c r="P195" s="35"/>
    </row>
    <row r="196" spans="1:16" ht="30" customHeight="1" x14ac:dyDescent="0.25">
      <c r="A196" s="23" t="s">
        <v>207</v>
      </c>
      <c r="B196" s="24"/>
      <c r="C196" s="24"/>
      <c r="D196" s="24"/>
      <c r="E196" s="24"/>
      <c r="F196" s="24"/>
      <c r="G196" s="24"/>
      <c r="H196" s="24"/>
      <c r="I196" s="24"/>
      <c r="J196" s="17" t="s">
        <v>110</v>
      </c>
      <c r="K196" s="18">
        <v>4.4000000000000004</v>
      </c>
    </row>
    <row r="197" spans="1:16" x14ac:dyDescent="0.2">
      <c r="J197" s="17" t="s">
        <v>111</v>
      </c>
      <c r="K197" s="18" t="s">
        <v>208</v>
      </c>
    </row>
    <row r="198" spans="1:16" x14ac:dyDescent="0.2">
      <c r="J198" s="17" t="s">
        <v>112</v>
      </c>
      <c r="K198" s="28" t="s">
        <v>198</v>
      </c>
    </row>
    <row r="199" spans="1:16" x14ac:dyDescent="0.2">
      <c r="J199" s="17" t="s">
        <v>114</v>
      </c>
      <c r="K199" s="28" t="s">
        <v>209</v>
      </c>
    </row>
    <row r="200" spans="1:16" ht="11.65" customHeight="1" x14ac:dyDescent="0.2">
      <c r="J200" s="17" t="s">
        <v>116</v>
      </c>
      <c r="L200" s="18" t="s">
        <v>210</v>
      </c>
      <c r="M200" s="18"/>
      <c r="N200" s="18"/>
    </row>
    <row r="201" spans="1:16" ht="25.5" x14ac:dyDescent="0.2">
      <c r="J201" s="41" t="s">
        <v>199</v>
      </c>
      <c r="K201" s="25" t="s">
        <v>200</v>
      </c>
      <c r="L201" s="36">
        <v>4.0000000000000001E-3</v>
      </c>
      <c r="M201" s="36"/>
      <c r="N201" s="36"/>
    </row>
    <row r="202" spans="1:16" ht="25.5" x14ac:dyDescent="0.2">
      <c r="J202" s="41"/>
      <c r="K202" s="25" t="s">
        <v>106</v>
      </c>
      <c r="L202" s="36">
        <v>7.0000000000000001E-3</v>
      </c>
      <c r="M202" s="36"/>
      <c r="N202" s="36"/>
    </row>
    <row r="203" spans="1:16" x14ac:dyDescent="0.2">
      <c r="J203" s="41"/>
      <c r="K203" s="25" t="s">
        <v>107</v>
      </c>
      <c r="L203" s="36">
        <v>0.159</v>
      </c>
      <c r="M203" s="36"/>
      <c r="N203" s="36"/>
    </row>
    <row r="204" spans="1:16" x14ac:dyDescent="0.2">
      <c r="J204" s="41"/>
      <c r="K204" s="17" t="s">
        <v>201</v>
      </c>
      <c r="L204" s="36">
        <v>0.755</v>
      </c>
      <c r="M204" s="36"/>
      <c r="N204" s="36"/>
    </row>
    <row r="205" spans="1:16" x14ac:dyDescent="0.2">
      <c r="J205" s="42"/>
      <c r="L205" s="36"/>
      <c r="M205" s="36"/>
      <c r="N205" s="36"/>
    </row>
    <row r="206" spans="1:16" x14ac:dyDescent="0.2">
      <c r="J206" s="40" t="s">
        <v>191</v>
      </c>
      <c r="K206" s="17" t="s">
        <v>202</v>
      </c>
      <c r="L206" s="36">
        <v>7.2999999999999995E-2</v>
      </c>
      <c r="M206" s="36"/>
      <c r="N206" s="36"/>
    </row>
    <row r="207" spans="1:16" x14ac:dyDescent="0.2">
      <c r="J207" s="40"/>
      <c r="K207" s="17" t="s">
        <v>203</v>
      </c>
      <c r="L207" s="36">
        <v>2E-3</v>
      </c>
      <c r="M207" s="36"/>
      <c r="N207" s="36"/>
    </row>
    <row r="208" spans="1:16" x14ac:dyDescent="0.2">
      <c r="L208" s="36"/>
      <c r="M208" s="36"/>
      <c r="N208" s="36"/>
    </row>
    <row r="209" spans="1:16" x14ac:dyDescent="0.2">
      <c r="J209" s="17" t="s">
        <v>204</v>
      </c>
      <c r="L209" s="36">
        <v>7.4999999999999997E-2</v>
      </c>
      <c r="M209" s="36"/>
      <c r="N209" s="36"/>
    </row>
    <row r="210" spans="1:16" ht="39" customHeight="1" x14ac:dyDescent="0.2">
      <c r="J210" s="43" t="s">
        <v>205</v>
      </c>
      <c r="K210" s="43"/>
      <c r="L210" s="43"/>
      <c r="M210" s="43"/>
      <c r="N210" s="43"/>
      <c r="O210" s="43"/>
      <c r="P210" s="43"/>
    </row>
    <row r="211" spans="1:16" ht="39.6" customHeight="1" x14ac:dyDescent="0.2">
      <c r="J211" s="43" t="s">
        <v>206</v>
      </c>
      <c r="K211" s="43"/>
      <c r="L211" s="43"/>
      <c r="M211" s="43"/>
      <c r="N211" s="43"/>
      <c r="O211" s="43"/>
      <c r="P211" s="43"/>
    </row>
    <row r="212" spans="1:16" x14ac:dyDescent="0.2">
      <c r="J212" s="17" t="s">
        <v>156</v>
      </c>
    </row>
    <row r="213" spans="1:16" ht="36.75" customHeight="1" x14ac:dyDescent="0.2"/>
    <row r="214" spans="1:16" ht="30" customHeight="1" x14ac:dyDescent="0.25">
      <c r="A214" s="23" t="s">
        <v>211</v>
      </c>
      <c r="B214" s="24"/>
      <c r="C214" s="24"/>
      <c r="D214" s="24"/>
      <c r="E214" s="24"/>
      <c r="F214" s="24"/>
      <c r="G214" s="24"/>
      <c r="H214" s="24"/>
      <c r="I214" s="24"/>
      <c r="J214" s="17" t="s">
        <v>110</v>
      </c>
      <c r="K214" s="18">
        <v>5.0999999999999996</v>
      </c>
    </row>
    <row r="215" spans="1:16" x14ac:dyDescent="0.2">
      <c r="J215" s="17" t="s">
        <v>111</v>
      </c>
      <c r="K215" s="17" t="s">
        <v>212</v>
      </c>
    </row>
    <row r="216" spans="1:16" x14ac:dyDescent="0.2">
      <c r="J216" s="17" t="s">
        <v>112</v>
      </c>
      <c r="K216" s="17" t="s">
        <v>158</v>
      </c>
    </row>
    <row r="217" spans="1:16" x14ac:dyDescent="0.2">
      <c r="J217" s="17" t="s">
        <v>114</v>
      </c>
      <c r="K217" s="17" t="s">
        <v>213</v>
      </c>
    </row>
    <row r="218" spans="1:16" x14ac:dyDescent="0.2">
      <c r="J218" s="17" t="s">
        <v>116</v>
      </c>
      <c r="K218" s="17" t="s">
        <v>149</v>
      </c>
      <c r="L218" s="17" t="s">
        <v>150</v>
      </c>
    </row>
    <row r="219" spans="1:16" x14ac:dyDescent="0.2">
      <c r="J219" s="25" t="s">
        <v>173</v>
      </c>
      <c r="K219" s="37">
        <v>220</v>
      </c>
      <c r="L219" s="37">
        <v>80</v>
      </c>
      <c r="M219" s="37"/>
      <c r="N219" s="37"/>
    </row>
    <row r="220" spans="1:16" x14ac:dyDescent="0.2">
      <c r="J220" s="25" t="s">
        <v>174</v>
      </c>
      <c r="K220" s="37">
        <v>220</v>
      </c>
      <c r="L220" s="37">
        <v>80</v>
      </c>
      <c r="M220" s="37"/>
      <c r="N220" s="37"/>
    </row>
    <row r="221" spans="1:16" x14ac:dyDescent="0.2">
      <c r="J221" s="25" t="s">
        <v>175</v>
      </c>
      <c r="K221" s="37">
        <v>270</v>
      </c>
      <c r="L221" s="37">
        <v>120</v>
      </c>
      <c r="M221" s="37"/>
      <c r="N221" s="37"/>
    </row>
    <row r="222" spans="1:16" x14ac:dyDescent="0.2">
      <c r="J222" s="25" t="s">
        <v>176</v>
      </c>
      <c r="K222" s="37">
        <v>250</v>
      </c>
      <c r="L222" s="37">
        <v>140</v>
      </c>
      <c r="M222" s="37"/>
      <c r="N222" s="37"/>
    </row>
    <row r="223" spans="1:16" x14ac:dyDescent="0.2">
      <c r="J223" s="25" t="s">
        <v>177</v>
      </c>
      <c r="K223" s="37">
        <v>270</v>
      </c>
      <c r="L223" s="37">
        <v>70</v>
      </c>
      <c r="M223" s="37"/>
      <c r="N223" s="37"/>
    </row>
    <row r="224" spans="1:16" x14ac:dyDescent="0.2">
      <c r="J224" s="25" t="s">
        <v>178</v>
      </c>
      <c r="K224" s="37">
        <v>290</v>
      </c>
      <c r="L224" s="37">
        <v>100</v>
      </c>
      <c r="M224" s="37"/>
      <c r="N224" s="37"/>
    </row>
    <row r="225" spans="1:17" x14ac:dyDescent="0.2">
      <c r="J225" s="25" t="s">
        <v>179</v>
      </c>
      <c r="K225" s="37">
        <v>330</v>
      </c>
      <c r="L225" s="37">
        <v>90</v>
      </c>
      <c r="M225" s="37"/>
      <c r="N225" s="37"/>
    </row>
    <row r="226" spans="1:17" x14ac:dyDescent="0.2">
      <c r="J226" s="25" t="s">
        <v>168</v>
      </c>
      <c r="K226" s="37">
        <v>260</v>
      </c>
      <c r="L226" s="37">
        <v>110</v>
      </c>
      <c r="M226" s="37"/>
      <c r="N226" s="37"/>
    </row>
    <row r="227" spans="1:17" x14ac:dyDescent="0.2">
      <c r="J227" s="25" t="s">
        <v>169</v>
      </c>
      <c r="K227" s="37">
        <v>110</v>
      </c>
      <c r="L227" s="37">
        <v>40</v>
      </c>
      <c r="M227" s="37"/>
      <c r="N227" s="37"/>
    </row>
    <row r="228" spans="1:17" x14ac:dyDescent="0.2">
      <c r="J228" s="17" t="s">
        <v>156</v>
      </c>
      <c r="K228" s="25"/>
      <c r="L228" s="25"/>
      <c r="M228" s="25"/>
      <c r="N228" s="25"/>
      <c r="O228" s="25"/>
      <c r="P228" s="25"/>
      <c r="Q228" s="37"/>
    </row>
    <row r="229" spans="1:17" x14ac:dyDescent="0.2">
      <c r="J229" s="17" t="s">
        <v>170</v>
      </c>
      <c r="K229" s="35"/>
      <c r="L229" s="35"/>
      <c r="M229" s="35"/>
      <c r="N229" s="35"/>
      <c r="O229" s="35"/>
      <c r="P229" s="35"/>
      <c r="Q229" s="37"/>
    </row>
    <row r="230" spans="1:17" ht="39.75" customHeight="1" x14ac:dyDescent="0.2">
      <c r="J230" s="35"/>
      <c r="K230" s="35"/>
      <c r="L230" s="35"/>
      <c r="M230" s="35"/>
      <c r="N230" s="35"/>
      <c r="O230" s="35"/>
      <c r="P230" s="35"/>
      <c r="Q230" s="37"/>
    </row>
    <row r="231" spans="1:17" ht="30" customHeight="1" x14ac:dyDescent="0.25">
      <c r="A231" s="23" t="s">
        <v>214</v>
      </c>
      <c r="B231" s="24"/>
      <c r="C231" s="24"/>
      <c r="D231" s="24"/>
      <c r="E231" s="24"/>
      <c r="F231" s="24"/>
      <c r="G231" s="24"/>
      <c r="H231" s="24"/>
      <c r="I231" s="24"/>
      <c r="J231" s="25" t="s">
        <v>110</v>
      </c>
      <c r="K231" s="18">
        <v>5.2</v>
      </c>
      <c r="Q231" s="37"/>
    </row>
    <row r="232" spans="1:17" x14ac:dyDescent="0.2">
      <c r="J232" s="25" t="s">
        <v>111</v>
      </c>
      <c r="K232" s="17" t="s">
        <v>215</v>
      </c>
      <c r="Q232" s="37"/>
    </row>
    <row r="233" spans="1:17" x14ac:dyDescent="0.2">
      <c r="J233" s="25" t="s">
        <v>112</v>
      </c>
      <c r="K233" s="17" t="s">
        <v>158</v>
      </c>
      <c r="Q233" s="37"/>
    </row>
    <row r="234" spans="1:17" x14ac:dyDescent="0.2">
      <c r="J234" s="25" t="s">
        <v>114</v>
      </c>
      <c r="K234" s="17" t="s">
        <v>216</v>
      </c>
      <c r="Q234" s="37"/>
    </row>
    <row r="235" spans="1:17" x14ac:dyDescent="0.2">
      <c r="J235" s="17" t="s">
        <v>116</v>
      </c>
      <c r="K235" s="17" t="s">
        <v>149</v>
      </c>
      <c r="L235" s="17" t="s">
        <v>150</v>
      </c>
      <c r="Q235" s="37"/>
    </row>
    <row r="236" spans="1:17" x14ac:dyDescent="0.2">
      <c r="J236" s="25" t="s">
        <v>173</v>
      </c>
      <c r="K236" s="38">
        <v>3.7</v>
      </c>
      <c r="L236" s="38">
        <v>8.8000000000000007</v>
      </c>
      <c r="M236" s="38"/>
      <c r="N236" s="38"/>
      <c r="P236" s="38"/>
      <c r="Q236" s="37"/>
    </row>
    <row r="237" spans="1:17" x14ac:dyDescent="0.2">
      <c r="J237" s="25" t="s">
        <v>174</v>
      </c>
      <c r="K237" s="38">
        <v>2.4</v>
      </c>
      <c r="L237" s="38">
        <v>18.7</v>
      </c>
      <c r="M237" s="38"/>
      <c r="N237" s="38"/>
      <c r="P237" s="38"/>
      <c r="Q237" s="37"/>
    </row>
    <row r="238" spans="1:17" x14ac:dyDescent="0.2">
      <c r="J238" s="29" t="s">
        <v>175</v>
      </c>
      <c r="K238" s="38">
        <v>3.1</v>
      </c>
      <c r="L238" s="38">
        <v>11.2</v>
      </c>
      <c r="M238" s="38"/>
      <c r="N238" s="38"/>
      <c r="P238" s="38"/>
      <c r="Q238" s="37"/>
    </row>
    <row r="239" spans="1:17" x14ac:dyDescent="0.2">
      <c r="J239" s="25" t="s">
        <v>176</v>
      </c>
      <c r="K239" s="38">
        <v>4.3</v>
      </c>
      <c r="L239" s="38">
        <v>17.7</v>
      </c>
      <c r="M239" s="38"/>
      <c r="N239" s="38"/>
      <c r="P239" s="38"/>
      <c r="Q239" s="37"/>
    </row>
    <row r="240" spans="1:17" x14ac:dyDescent="0.2">
      <c r="J240" s="25" t="s">
        <v>177</v>
      </c>
      <c r="K240" s="38">
        <v>8.6999999999999993</v>
      </c>
      <c r="L240" s="38">
        <v>3.5</v>
      </c>
      <c r="M240" s="38"/>
      <c r="N240" s="38"/>
      <c r="P240" s="38"/>
      <c r="Q240" s="37"/>
    </row>
    <row r="241" spans="1:17" x14ac:dyDescent="0.2">
      <c r="J241" s="25" t="s">
        <v>178</v>
      </c>
      <c r="K241" s="38">
        <v>2.4</v>
      </c>
      <c r="L241" s="38">
        <v>15.5</v>
      </c>
      <c r="M241" s="38"/>
      <c r="N241" s="38"/>
      <c r="P241" s="38"/>
      <c r="Q241" s="37"/>
    </row>
    <row r="242" spans="1:17" x14ac:dyDescent="0.2">
      <c r="J242" s="25" t="s">
        <v>179</v>
      </c>
      <c r="K242" s="38">
        <v>3.3</v>
      </c>
      <c r="L242" s="38">
        <v>10.7</v>
      </c>
      <c r="M242" s="38"/>
      <c r="N242" s="38"/>
      <c r="P242" s="38"/>
      <c r="Q242" s="37"/>
    </row>
    <row r="243" spans="1:17" x14ac:dyDescent="0.2">
      <c r="J243" s="25" t="s">
        <v>168</v>
      </c>
      <c r="K243" s="38">
        <v>3.3</v>
      </c>
      <c r="L243" s="38">
        <v>3.2</v>
      </c>
      <c r="M243" s="38"/>
      <c r="N243" s="38"/>
      <c r="P243" s="38"/>
      <c r="Q243" s="37"/>
    </row>
    <row r="244" spans="1:17" x14ac:dyDescent="0.2">
      <c r="J244" s="25" t="s">
        <v>169</v>
      </c>
      <c r="K244" s="38">
        <v>1.1000000000000001</v>
      </c>
      <c r="L244" s="38">
        <v>1.3</v>
      </c>
      <c r="M244" s="38"/>
      <c r="N244" s="38"/>
      <c r="P244" s="38"/>
      <c r="Q244" s="37"/>
    </row>
    <row r="245" spans="1:17" x14ac:dyDescent="0.2">
      <c r="J245" s="17" t="s">
        <v>156</v>
      </c>
      <c r="L245" s="35"/>
      <c r="M245" s="35"/>
      <c r="N245" s="35"/>
      <c r="O245" s="35"/>
      <c r="P245" s="35"/>
      <c r="Q245" s="37"/>
    </row>
    <row r="246" spans="1:17" x14ac:dyDescent="0.2">
      <c r="J246" s="17" t="s">
        <v>170</v>
      </c>
      <c r="K246" s="35"/>
      <c r="L246" s="35"/>
      <c r="M246" s="35"/>
      <c r="N246" s="35"/>
      <c r="O246" s="35"/>
      <c r="Q246" s="37"/>
    </row>
    <row r="247" spans="1:17" x14ac:dyDescent="0.2">
      <c r="J247" s="28" t="s">
        <v>144</v>
      </c>
      <c r="K247" s="35"/>
      <c r="L247" s="35"/>
      <c r="M247" s="35"/>
      <c r="N247" s="35"/>
      <c r="O247" s="35"/>
      <c r="Q247" s="37"/>
    </row>
    <row r="248" spans="1:17" ht="39.75" customHeight="1" x14ac:dyDescent="0.2">
      <c r="Q248" s="37"/>
    </row>
    <row r="249" spans="1:17" ht="41.25" customHeight="1" x14ac:dyDescent="0.25">
      <c r="A249" s="23" t="s">
        <v>217</v>
      </c>
      <c r="B249" s="24"/>
      <c r="C249" s="24"/>
      <c r="D249" s="24"/>
      <c r="E249" s="24"/>
      <c r="F249" s="24"/>
      <c r="G249" s="24"/>
      <c r="H249" s="24"/>
      <c r="I249" s="24"/>
      <c r="J249" s="17" t="s">
        <v>110</v>
      </c>
      <c r="K249" s="18">
        <v>6.1</v>
      </c>
      <c r="L249" s="18"/>
      <c r="M249" s="18"/>
      <c r="N249" s="18"/>
    </row>
    <row r="250" spans="1:17" x14ac:dyDescent="0.2">
      <c r="J250" s="17" t="s">
        <v>111</v>
      </c>
      <c r="K250" s="17" t="s">
        <v>218</v>
      </c>
      <c r="L250" s="18"/>
      <c r="M250" s="18"/>
      <c r="N250" s="18"/>
    </row>
    <row r="251" spans="1:17" x14ac:dyDescent="0.2">
      <c r="J251" s="17" t="s">
        <v>112</v>
      </c>
      <c r="K251" s="17" t="s">
        <v>158</v>
      </c>
      <c r="L251" s="18"/>
      <c r="M251" s="18"/>
      <c r="N251" s="18"/>
    </row>
    <row r="252" spans="1:17" x14ac:dyDescent="0.2">
      <c r="J252" s="17" t="s">
        <v>219</v>
      </c>
      <c r="K252" s="17" t="s">
        <v>220</v>
      </c>
      <c r="L252" s="18"/>
      <c r="M252" s="18"/>
      <c r="N252" s="18"/>
    </row>
    <row r="253" spans="1:17" x14ac:dyDescent="0.2">
      <c r="J253" s="17" t="s">
        <v>221</v>
      </c>
      <c r="K253" s="17" t="s">
        <v>222</v>
      </c>
      <c r="L253" s="18"/>
      <c r="M253" s="18"/>
      <c r="N253" s="18"/>
    </row>
    <row r="254" spans="1:17" x14ac:dyDescent="0.2">
      <c r="J254" s="17" t="s">
        <v>116</v>
      </c>
      <c r="K254" s="17" t="s">
        <v>220</v>
      </c>
      <c r="L254" s="17" t="s">
        <v>222</v>
      </c>
    </row>
    <row r="255" spans="1:17" x14ac:dyDescent="0.2">
      <c r="J255" s="25" t="s">
        <v>173</v>
      </c>
      <c r="K255" s="44">
        <v>410</v>
      </c>
      <c r="L255" s="18">
        <v>2.9</v>
      </c>
      <c r="M255" s="27"/>
      <c r="N255" s="27"/>
    </row>
    <row r="256" spans="1:17" x14ac:dyDescent="0.2">
      <c r="J256" s="25" t="s">
        <v>174</v>
      </c>
      <c r="K256" s="44">
        <v>480</v>
      </c>
      <c r="L256" s="18">
        <v>3.7</v>
      </c>
      <c r="M256" s="27"/>
      <c r="N256" s="27"/>
    </row>
    <row r="257" spans="1:14" x14ac:dyDescent="0.2">
      <c r="J257" s="25" t="s">
        <v>175</v>
      </c>
      <c r="K257" s="44">
        <v>400</v>
      </c>
      <c r="L257" s="18">
        <v>3.2</v>
      </c>
      <c r="M257" s="27"/>
      <c r="N257" s="27"/>
    </row>
    <row r="258" spans="1:14" x14ac:dyDescent="0.2">
      <c r="J258" s="25" t="s">
        <v>176</v>
      </c>
      <c r="K258" s="44">
        <v>270</v>
      </c>
      <c r="L258" s="18">
        <v>1.9</v>
      </c>
      <c r="M258" s="27"/>
      <c r="N258" s="27"/>
    </row>
    <row r="259" spans="1:14" x14ac:dyDescent="0.2">
      <c r="J259" s="25" t="s">
        <v>177</v>
      </c>
      <c r="K259" s="44">
        <v>310</v>
      </c>
      <c r="L259" s="18">
        <v>2.4</v>
      </c>
      <c r="M259" s="27"/>
      <c r="N259" s="27"/>
    </row>
    <row r="260" spans="1:14" x14ac:dyDescent="0.2">
      <c r="J260" s="25" t="s">
        <v>178</v>
      </c>
      <c r="K260" s="44">
        <v>260</v>
      </c>
      <c r="L260" s="18">
        <v>2.1</v>
      </c>
      <c r="M260" s="45"/>
      <c r="N260" s="45"/>
    </row>
    <row r="261" spans="1:14" x14ac:dyDescent="0.2">
      <c r="J261" s="25" t="s">
        <v>179</v>
      </c>
      <c r="K261" s="44">
        <v>190</v>
      </c>
      <c r="L261" s="18">
        <v>1.6</v>
      </c>
      <c r="M261" s="45"/>
      <c r="N261" s="45"/>
    </row>
    <row r="262" spans="1:14" x14ac:dyDescent="0.2">
      <c r="J262" s="25" t="s">
        <v>168</v>
      </c>
      <c r="K262" s="44">
        <v>90</v>
      </c>
      <c r="L262" s="18">
        <v>0.7</v>
      </c>
      <c r="M262" s="45"/>
      <c r="N262" s="45"/>
    </row>
    <row r="263" spans="1:14" x14ac:dyDescent="0.2">
      <c r="J263" s="25" t="s">
        <v>169</v>
      </c>
      <c r="K263" s="44">
        <v>10</v>
      </c>
      <c r="L263" s="18">
        <v>0.1</v>
      </c>
      <c r="M263" s="45"/>
      <c r="N263" s="45"/>
    </row>
    <row r="264" spans="1:14" x14ac:dyDescent="0.2">
      <c r="J264" s="17" t="s">
        <v>156</v>
      </c>
      <c r="K264" s="44"/>
      <c r="L264" s="18"/>
      <c r="M264" s="45"/>
      <c r="N264" s="45"/>
    </row>
    <row r="265" spans="1:14" x14ac:dyDescent="0.2">
      <c r="J265" s="17" t="s">
        <v>170</v>
      </c>
      <c r="K265" s="44"/>
      <c r="L265" s="18"/>
      <c r="M265" s="45"/>
      <c r="N265" s="45"/>
    </row>
    <row r="266" spans="1:14" ht="36" customHeight="1" x14ac:dyDescent="0.2">
      <c r="K266" s="45"/>
      <c r="L266" s="18"/>
      <c r="M266" s="45"/>
      <c r="N266" s="45"/>
    </row>
    <row r="267" spans="1:14" ht="30" customHeight="1" x14ac:dyDescent="0.25">
      <c r="A267" s="23" t="s">
        <v>223</v>
      </c>
      <c r="B267" s="23"/>
      <c r="C267" s="23"/>
      <c r="D267" s="23"/>
      <c r="E267" s="23"/>
      <c r="F267" s="23"/>
      <c r="G267" s="23"/>
      <c r="H267" s="23"/>
      <c r="I267" s="23"/>
      <c r="J267" s="17" t="s">
        <v>110</v>
      </c>
      <c r="K267" s="18">
        <v>7.1</v>
      </c>
    </row>
    <row r="268" spans="1:14" x14ac:dyDescent="0.2">
      <c r="J268" s="17" t="s">
        <v>111</v>
      </c>
      <c r="K268" s="17" t="s">
        <v>224</v>
      </c>
    </row>
    <row r="269" spans="1:14" x14ac:dyDescent="0.2">
      <c r="J269" s="17" t="s">
        <v>112</v>
      </c>
      <c r="K269" s="17" t="s">
        <v>225</v>
      </c>
    </row>
    <row r="270" spans="1:14" x14ac:dyDescent="0.2">
      <c r="J270" s="17" t="s">
        <v>114</v>
      </c>
      <c r="K270" s="17" t="s">
        <v>226</v>
      </c>
    </row>
    <row r="271" spans="1:14" x14ac:dyDescent="0.2">
      <c r="J271" s="17" t="s">
        <v>116</v>
      </c>
      <c r="K271" s="17" t="s">
        <v>226</v>
      </c>
    </row>
    <row r="272" spans="1:14" x14ac:dyDescent="0.2">
      <c r="K272" s="17" t="s">
        <v>96</v>
      </c>
      <c r="L272" s="17" t="s">
        <v>97</v>
      </c>
      <c r="M272" s="17" t="s">
        <v>98</v>
      </c>
    </row>
    <row r="273" spans="1:16" x14ac:dyDescent="0.2">
      <c r="J273" s="17" t="s">
        <v>127</v>
      </c>
      <c r="K273" s="46">
        <v>6.1</v>
      </c>
      <c r="L273" s="46">
        <v>16.899999999999999</v>
      </c>
      <c r="M273" s="46">
        <v>9.3000000000000007</v>
      </c>
      <c r="N273" s="46"/>
    </row>
    <row r="274" spans="1:16" x14ac:dyDescent="0.2">
      <c r="J274" s="17" t="s">
        <v>128</v>
      </c>
      <c r="K274" s="46">
        <v>17</v>
      </c>
      <c r="L274" s="46">
        <v>16</v>
      </c>
      <c r="M274" s="46">
        <v>9.1</v>
      </c>
      <c r="N274" s="46"/>
    </row>
    <row r="275" spans="1:16" x14ac:dyDescent="0.2">
      <c r="J275" s="17" t="s">
        <v>129</v>
      </c>
      <c r="K275" s="46">
        <v>15.5</v>
      </c>
      <c r="L275" s="46">
        <v>14.9</v>
      </c>
      <c r="M275" s="46">
        <v>8.3000000000000007</v>
      </c>
      <c r="N275" s="46"/>
    </row>
    <row r="276" spans="1:16" x14ac:dyDescent="0.2">
      <c r="J276" s="17" t="s">
        <v>130</v>
      </c>
      <c r="K276" s="46">
        <v>20.5</v>
      </c>
      <c r="L276" s="46">
        <v>20.100000000000001</v>
      </c>
      <c r="M276" s="46" t="s">
        <v>131</v>
      </c>
      <c r="N276" s="46"/>
    </row>
    <row r="277" spans="1:16" x14ac:dyDescent="0.2">
      <c r="J277" s="17" t="s">
        <v>132</v>
      </c>
      <c r="K277" s="46">
        <v>23.6</v>
      </c>
      <c r="L277" s="46">
        <v>21.5</v>
      </c>
      <c r="M277" s="46" t="s">
        <v>131</v>
      </c>
      <c r="N277" s="46"/>
    </row>
    <row r="278" spans="1:16" x14ac:dyDescent="0.2">
      <c r="J278" s="17" t="s">
        <v>133</v>
      </c>
      <c r="K278" s="46">
        <v>18.600000000000001</v>
      </c>
      <c r="L278" s="46">
        <v>18.8</v>
      </c>
      <c r="M278" s="46" t="s">
        <v>131</v>
      </c>
      <c r="N278" s="46"/>
    </row>
    <row r="279" spans="1:16" x14ac:dyDescent="0.2">
      <c r="J279" s="17" t="s">
        <v>134</v>
      </c>
      <c r="K279" s="46">
        <v>21.7</v>
      </c>
      <c r="L279" s="46">
        <v>23.6</v>
      </c>
      <c r="M279" s="46" t="s">
        <v>131</v>
      </c>
      <c r="N279" s="46"/>
    </row>
    <row r="280" spans="1:16" x14ac:dyDescent="0.2">
      <c r="J280" s="17" t="s">
        <v>135</v>
      </c>
      <c r="K280" s="46">
        <v>22</v>
      </c>
      <c r="L280" s="46">
        <v>18</v>
      </c>
      <c r="M280" s="46" t="s">
        <v>131</v>
      </c>
      <c r="N280" s="46"/>
    </row>
    <row r="281" spans="1:16" x14ac:dyDescent="0.2">
      <c r="J281" s="17" t="s">
        <v>136</v>
      </c>
      <c r="K281" s="46">
        <v>22</v>
      </c>
      <c r="L281" s="46">
        <v>30.5</v>
      </c>
      <c r="M281" s="46" t="s">
        <v>131</v>
      </c>
      <c r="N281" s="46"/>
    </row>
    <row r="282" spans="1:16" x14ac:dyDescent="0.2">
      <c r="J282" s="17" t="s">
        <v>137</v>
      </c>
      <c r="K282" s="46">
        <v>20.6</v>
      </c>
      <c r="L282" s="46">
        <v>15</v>
      </c>
      <c r="M282" s="46" t="s">
        <v>131</v>
      </c>
      <c r="N282" s="46"/>
    </row>
    <row r="283" spans="1:16" x14ac:dyDescent="0.2">
      <c r="J283" s="17" t="s">
        <v>138</v>
      </c>
      <c r="K283" s="46">
        <v>14.4</v>
      </c>
      <c r="L283" s="46">
        <v>19.399999999999999</v>
      </c>
      <c r="M283" s="46" t="s">
        <v>131</v>
      </c>
      <c r="N283" s="46"/>
    </row>
    <row r="284" spans="1:16" x14ac:dyDescent="0.2">
      <c r="J284" s="17" t="s">
        <v>139</v>
      </c>
      <c r="K284" s="46">
        <v>17.5</v>
      </c>
      <c r="L284" s="46">
        <v>18.100000000000001</v>
      </c>
      <c r="M284" s="46" t="s">
        <v>131</v>
      </c>
      <c r="N284" s="46"/>
    </row>
    <row r="285" spans="1:16" ht="25.5" customHeight="1" x14ac:dyDescent="0.2">
      <c r="J285" s="47" t="s">
        <v>227</v>
      </c>
      <c r="K285" s="47"/>
      <c r="L285" s="47"/>
      <c r="M285" s="47"/>
      <c r="N285" s="47"/>
      <c r="O285" s="47"/>
      <c r="P285" s="47"/>
    </row>
    <row r="286" spans="1:16" ht="27" customHeight="1" x14ac:dyDescent="0.2"/>
    <row r="287" spans="1:16" ht="30" customHeight="1" x14ac:dyDescent="0.25">
      <c r="A287" s="23" t="s">
        <v>228</v>
      </c>
      <c r="B287" s="23"/>
      <c r="C287" s="23"/>
      <c r="D287" s="23"/>
      <c r="E287" s="23"/>
      <c r="F287" s="23"/>
      <c r="G287" s="23"/>
      <c r="H287" s="23"/>
      <c r="I287" s="23"/>
      <c r="J287" s="17" t="s">
        <v>110</v>
      </c>
      <c r="K287" s="18" t="s">
        <v>0</v>
      </c>
    </row>
    <row r="288" spans="1:16" x14ac:dyDescent="0.2">
      <c r="J288" s="17" t="s">
        <v>111</v>
      </c>
      <c r="K288" s="17" t="s">
        <v>87</v>
      </c>
    </row>
    <row r="289" spans="10:14" x14ac:dyDescent="0.2">
      <c r="J289" s="17" t="s">
        <v>112</v>
      </c>
      <c r="K289" s="17" t="s">
        <v>225</v>
      </c>
    </row>
    <row r="290" spans="10:14" x14ac:dyDescent="0.2">
      <c r="J290" s="17" t="s">
        <v>114</v>
      </c>
      <c r="K290" s="17" t="s">
        <v>229</v>
      </c>
    </row>
    <row r="291" spans="10:14" x14ac:dyDescent="0.2">
      <c r="J291" s="17" t="s">
        <v>116</v>
      </c>
      <c r="K291" s="17" t="s">
        <v>120</v>
      </c>
      <c r="L291" s="17" t="s">
        <v>210</v>
      </c>
    </row>
    <row r="292" spans="10:14" x14ac:dyDescent="0.2">
      <c r="J292" s="17" t="s">
        <v>230</v>
      </c>
      <c r="K292" s="36">
        <v>0.105</v>
      </c>
      <c r="L292" s="36">
        <v>0.29799999999999999</v>
      </c>
      <c r="M292" s="36"/>
      <c r="N292" s="36"/>
    </row>
    <row r="293" spans="10:14" x14ac:dyDescent="0.2">
      <c r="J293" s="17" t="s">
        <v>231</v>
      </c>
      <c r="K293" s="36">
        <v>7.1999999999999995E-2</v>
      </c>
      <c r="L293" s="36">
        <v>6.0999999999999999E-2</v>
      </c>
      <c r="M293" s="36"/>
      <c r="N293" s="36"/>
    </row>
    <row r="294" spans="10:14" x14ac:dyDescent="0.2">
      <c r="J294" s="17" t="s">
        <v>232</v>
      </c>
      <c r="K294" s="36">
        <v>5.8000000000000003E-2</v>
      </c>
      <c r="L294" s="36">
        <v>9.0999999999999998E-2</v>
      </c>
      <c r="M294" s="36"/>
      <c r="N294" s="36"/>
    </row>
    <row r="295" spans="10:14" x14ac:dyDescent="0.2">
      <c r="J295" s="17" t="s">
        <v>233</v>
      </c>
      <c r="K295" s="36">
        <v>7.4999999999999997E-2</v>
      </c>
      <c r="L295" s="36">
        <v>0.122</v>
      </c>
      <c r="M295" s="36"/>
      <c r="N295" s="36"/>
    </row>
    <row r="296" spans="10:14" x14ac:dyDescent="0.2">
      <c r="J296" s="17" t="s">
        <v>234</v>
      </c>
      <c r="K296" s="36">
        <v>0.05</v>
      </c>
      <c r="L296" s="36">
        <v>5.0999999999999997E-2</v>
      </c>
      <c r="M296" s="36"/>
      <c r="N296" s="36"/>
    </row>
    <row r="297" spans="10:14" x14ac:dyDescent="0.2">
      <c r="J297" s="17" t="s">
        <v>235</v>
      </c>
      <c r="K297" s="36">
        <v>0.04</v>
      </c>
      <c r="L297" s="36">
        <v>2.7E-2</v>
      </c>
      <c r="M297" s="36"/>
      <c r="N297" s="36"/>
    </row>
    <row r="298" spans="10:14" x14ac:dyDescent="0.2">
      <c r="J298" s="17" t="s">
        <v>236</v>
      </c>
      <c r="K298" s="36">
        <v>2.8000000000000001E-2</v>
      </c>
      <c r="L298" s="36">
        <v>2.4E-2</v>
      </c>
      <c r="M298" s="36"/>
      <c r="N298" s="36"/>
    </row>
    <row r="299" spans="10:14" x14ac:dyDescent="0.2">
      <c r="J299" s="17" t="s">
        <v>237</v>
      </c>
      <c r="K299" s="36">
        <v>3.5000000000000003E-2</v>
      </c>
      <c r="L299" s="36">
        <v>2.7E-2</v>
      </c>
      <c r="M299" s="36"/>
      <c r="N299" s="36"/>
    </row>
    <row r="300" spans="10:14" x14ac:dyDescent="0.2">
      <c r="J300" s="17" t="s">
        <v>238</v>
      </c>
      <c r="K300" s="36">
        <v>1.2999999999999999E-2</v>
      </c>
      <c r="L300" s="36">
        <v>5.0000000000000001E-3</v>
      </c>
      <c r="M300" s="36"/>
      <c r="N300" s="36"/>
    </row>
    <row r="301" spans="10:14" x14ac:dyDescent="0.2">
      <c r="J301" s="17" t="s">
        <v>239</v>
      </c>
      <c r="K301" s="36">
        <v>2.5999999999999999E-2</v>
      </c>
      <c r="L301" s="36">
        <v>2.5000000000000001E-2</v>
      </c>
      <c r="M301" s="36"/>
      <c r="N301" s="36"/>
    </row>
    <row r="302" spans="10:14" x14ac:dyDescent="0.2">
      <c r="J302" s="17" t="s">
        <v>240</v>
      </c>
      <c r="K302" s="36">
        <v>1.2999999999999999E-2</v>
      </c>
      <c r="L302" s="36">
        <v>3.5999999999999997E-2</v>
      </c>
      <c r="M302" s="36"/>
      <c r="N302" s="36"/>
    </row>
    <row r="303" spans="10:14" x14ac:dyDescent="0.2">
      <c r="J303" s="17" t="s">
        <v>241</v>
      </c>
      <c r="K303" s="36">
        <v>2.8000000000000001E-2</v>
      </c>
      <c r="L303" s="36">
        <v>1.7999999999999999E-2</v>
      </c>
      <c r="M303" s="36"/>
      <c r="N303" s="36"/>
    </row>
    <row r="304" spans="10:14" x14ac:dyDescent="0.2">
      <c r="J304" s="17" t="s">
        <v>242</v>
      </c>
      <c r="K304" s="36">
        <v>1.4999999999999999E-2</v>
      </c>
      <c r="L304" s="36">
        <v>-3.1E-2</v>
      </c>
      <c r="M304" s="36"/>
      <c r="N304" s="36"/>
    </row>
    <row r="305" spans="10:16" x14ac:dyDescent="0.2">
      <c r="J305" s="17" t="s">
        <v>243</v>
      </c>
      <c r="K305" s="36">
        <v>1.7999999999999999E-2</v>
      </c>
      <c r="L305" s="36">
        <v>1.4999999999999999E-2</v>
      </c>
      <c r="M305" s="36"/>
      <c r="N305" s="36"/>
    </row>
    <row r="306" spans="10:16" x14ac:dyDescent="0.2">
      <c r="J306" s="17" t="s">
        <v>244</v>
      </c>
      <c r="K306" s="36">
        <v>3.3000000000000002E-2</v>
      </c>
      <c r="L306" s="36">
        <v>8.8999999999999996E-2</v>
      </c>
      <c r="M306" s="36"/>
      <c r="N306" s="36"/>
    </row>
    <row r="307" spans="10:16" x14ac:dyDescent="0.2">
      <c r="J307" s="17" t="s">
        <v>245</v>
      </c>
      <c r="K307" s="36">
        <v>1.2E-2</v>
      </c>
      <c r="L307" s="36">
        <v>1.0999999999999999E-2</v>
      </c>
      <c r="M307" s="36"/>
      <c r="N307" s="36"/>
    </row>
    <row r="308" spans="10:16" x14ac:dyDescent="0.2">
      <c r="J308" s="17" t="s">
        <v>246</v>
      </c>
      <c r="K308" s="36">
        <v>2.7E-2</v>
      </c>
      <c r="L308" s="36">
        <v>3.1E-2</v>
      </c>
      <c r="M308" s="36"/>
      <c r="N308" s="36"/>
    </row>
    <row r="309" spans="10:16" x14ac:dyDescent="0.2">
      <c r="J309" s="17" t="s">
        <v>247</v>
      </c>
      <c r="K309" s="36">
        <v>1.2E-2</v>
      </c>
      <c r="L309" s="36">
        <v>0.158</v>
      </c>
      <c r="M309" s="36"/>
      <c r="N309" s="36"/>
    </row>
    <row r="310" spans="10:16" x14ac:dyDescent="0.2">
      <c r="J310" s="17" t="s">
        <v>248</v>
      </c>
      <c r="K310" s="36">
        <v>1.4999999999999999E-2</v>
      </c>
      <c r="L310" s="36">
        <v>1.9E-2</v>
      </c>
      <c r="M310" s="36"/>
      <c r="N310" s="36"/>
    </row>
    <row r="311" spans="10:16" x14ac:dyDescent="0.2">
      <c r="J311" s="17" t="s">
        <v>249</v>
      </c>
      <c r="K311" s="36">
        <v>2.5000000000000001E-2</v>
      </c>
      <c r="L311" s="36">
        <v>1.2999999999999999E-2</v>
      </c>
      <c r="M311" s="36"/>
      <c r="N311" s="36"/>
    </row>
    <row r="312" spans="10:16" x14ac:dyDescent="0.2">
      <c r="J312" s="17" t="s">
        <v>250</v>
      </c>
      <c r="K312" s="36">
        <v>4.0000000000000001E-3</v>
      </c>
      <c r="L312" s="36">
        <v>-2E-3</v>
      </c>
      <c r="M312" s="36"/>
      <c r="N312" s="36"/>
    </row>
    <row r="313" spans="10:16" x14ac:dyDescent="0.2">
      <c r="J313" s="17" t="s">
        <v>251</v>
      </c>
      <c r="K313" s="36">
        <v>3.4000000000000002E-2</v>
      </c>
      <c r="L313" s="36">
        <v>0.26600000000000001</v>
      </c>
      <c r="M313" s="36"/>
      <c r="N313" s="36"/>
    </row>
    <row r="314" spans="10:16" x14ac:dyDescent="0.2">
      <c r="J314" s="17" t="s">
        <v>252</v>
      </c>
      <c r="K314" s="36">
        <v>2.5000000000000001E-2</v>
      </c>
      <c r="L314" s="36">
        <v>8.9999999999999993E-3</v>
      </c>
      <c r="M314" s="36"/>
      <c r="N314" s="36"/>
    </row>
    <row r="315" spans="10:16" x14ac:dyDescent="0.2">
      <c r="J315" s="17" t="s">
        <v>253</v>
      </c>
      <c r="K315" s="36">
        <v>1.0999999999999999E-2</v>
      </c>
      <c r="L315" s="36">
        <v>5.5E-2</v>
      </c>
      <c r="M315" s="36"/>
      <c r="N315" s="36"/>
    </row>
    <row r="316" spans="10:16" x14ac:dyDescent="0.2">
      <c r="J316" s="17" t="s">
        <v>254</v>
      </c>
      <c r="K316" s="36">
        <v>0.02</v>
      </c>
      <c r="L316" s="36">
        <v>2.1999999999999999E-2</v>
      </c>
      <c r="M316" s="36"/>
      <c r="N316" s="36"/>
    </row>
    <row r="317" spans="10:16" x14ac:dyDescent="0.2">
      <c r="J317" s="17" t="s">
        <v>255</v>
      </c>
      <c r="K317" s="36">
        <v>1.7000000000000001E-2</v>
      </c>
      <c r="L317" s="36">
        <v>1.7000000000000001E-2</v>
      </c>
      <c r="M317" s="36"/>
      <c r="N317" s="36"/>
    </row>
    <row r="318" spans="10:16" ht="27.75" customHeight="1" x14ac:dyDescent="0.2">
      <c r="J318" s="43" t="s">
        <v>256</v>
      </c>
      <c r="K318" s="43"/>
      <c r="L318" s="43"/>
      <c r="M318" s="43"/>
      <c r="N318" s="43"/>
      <c r="O318" s="43"/>
      <c r="P318" s="43"/>
    </row>
    <row r="321" spans="11:11" x14ac:dyDescent="0.2">
      <c r="K321" s="46"/>
    </row>
  </sheetData>
  <mergeCells count="27">
    <mergeCell ref="J318:P318"/>
    <mergeCell ref="A214:I214"/>
    <mergeCell ref="A231:I231"/>
    <mergeCell ref="A249:I249"/>
    <mergeCell ref="A267:I267"/>
    <mergeCell ref="J285:P285"/>
    <mergeCell ref="A287:I287"/>
    <mergeCell ref="J201:J204"/>
    <mergeCell ref="J206:J207"/>
    <mergeCell ref="J210:P210"/>
    <mergeCell ref="J211:P211"/>
    <mergeCell ref="J183:J186"/>
    <mergeCell ref="J188:J189"/>
    <mergeCell ref="J192:P192"/>
    <mergeCell ref="J193:P193"/>
    <mergeCell ref="A196:I196"/>
    <mergeCell ref="A110:I110"/>
    <mergeCell ref="A128:I128"/>
    <mergeCell ref="A142:I142"/>
    <mergeCell ref="A160:I160"/>
    <mergeCell ref="A178:I178"/>
    <mergeCell ref="A1:B1"/>
    <mergeCell ref="A3:I3"/>
    <mergeCell ref="A39:I39"/>
    <mergeCell ref="A59:I59"/>
    <mergeCell ref="A80:I80"/>
    <mergeCell ref="A93:I93"/>
  </mergeCells>
  <hyperlinks>
    <hyperlink ref="A1:B1" location="ContentsHead" display="ContentsHead" xr:uid="{ABB88150-25DF-4B91-BECB-D2B596039D4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AB36-5EC0-4102-9C84-71BF5C225BDF}">
  <sheetPr codeName="Sheet32">
    <pageSetUpPr fitToPage="1"/>
  </sheetPr>
  <dimension ref="A1:BG67"/>
  <sheetViews>
    <sheetView zoomScaleNormal="100" workbookViewId="0">
      <pane xSplit="2" ySplit="6" topLeftCell="C7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1" customWidth="1"/>
    <col min="2" max="2" width="22.85546875" style="1" customWidth="1"/>
    <col min="3" max="3" width="1.140625" style="1" customWidth="1"/>
    <col min="4" max="4" width="12.140625" style="1" bestFit="1" customWidth="1"/>
    <col min="5" max="5" width="9.7109375" style="1" customWidth="1"/>
    <col min="6" max="6" width="17.42578125" style="1" customWidth="1"/>
    <col min="7" max="7" width="15.5703125" style="1" bestFit="1" customWidth="1"/>
    <col min="8" max="8" width="2.7109375" style="1" customWidth="1"/>
    <col min="9" max="9" width="13.7109375" style="1" customWidth="1"/>
    <col min="10" max="10" width="21.7109375" style="1" customWidth="1"/>
    <col min="11" max="11" width="16.28515625" style="1" bestFit="1" customWidth="1"/>
    <col min="12" max="12" width="17.28515625" style="1" customWidth="1"/>
    <col min="13" max="13" width="2.7109375" style="1" customWidth="1"/>
    <col min="14" max="14" width="13.7109375" style="1" bestFit="1" customWidth="1"/>
    <col min="15" max="15" width="10.7109375" style="1" bestFit="1" customWidth="1"/>
    <col min="16" max="16" width="18.28515625" style="1" customWidth="1"/>
    <col min="17" max="17" width="17.7109375" style="1" customWidth="1"/>
    <col min="18" max="18" width="2.7109375" style="1" customWidth="1"/>
    <col min="19" max="19" width="27.85546875" style="1" customWidth="1"/>
    <col min="20" max="20" width="4.140625" style="1" customWidth="1"/>
    <col min="21" max="21" width="10.28515625" style="1" customWidth="1"/>
    <col min="22" max="22" width="13.28515625" style="1" customWidth="1"/>
    <col min="23" max="27" width="13.28515625" style="1" hidden="1" customWidth="1"/>
    <col min="28" max="29" width="0" style="1" hidden="1" customWidth="1"/>
    <col min="30" max="41" width="0" style="1" hidden="1"/>
    <col min="42" max="46" width="13.28515625" style="1" hidden="1"/>
    <col min="47" max="48" width="0" style="1" hidden="1"/>
    <col min="49" max="50" width="13.28515625" style="1" hidden="1"/>
    <col min="51" max="52" width="0" style="1" hidden="1"/>
    <col min="53" max="53" width="13.28515625" style="1" hidden="1"/>
    <col min="54" max="55" width="0" style="1" hidden="1"/>
    <col min="56" max="57" width="13.28515625" style="1" hidden="1"/>
    <col min="58" max="59" width="0" style="1" hidden="1"/>
    <col min="60" max="16384" width="13.28515625" style="1" hidden="1"/>
  </cols>
  <sheetData>
    <row r="1" spans="1:21" s="48" customFormat="1" x14ac:dyDescent="0.25">
      <c r="A1" s="49" t="s">
        <v>108</v>
      </c>
      <c r="B1" s="49"/>
      <c r="C1" s="50"/>
    </row>
    <row r="2" spans="1:21" x14ac:dyDescent="0.2">
      <c r="A2" s="52" t="s">
        <v>259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5"/>
      <c r="U2" s="15"/>
    </row>
    <row r="4" spans="1:21" ht="17.45" customHeight="1" x14ac:dyDescent="0.35">
      <c r="A4" s="53" t="s">
        <v>260</v>
      </c>
      <c r="B4" s="53"/>
      <c r="C4" s="54"/>
      <c r="D4" s="55" t="s">
        <v>261</v>
      </c>
      <c r="E4" s="55"/>
      <c r="F4" s="55"/>
      <c r="G4" s="55"/>
      <c r="H4" s="56"/>
      <c r="I4" s="55" t="s">
        <v>262</v>
      </c>
      <c r="J4" s="55"/>
      <c r="K4" s="55"/>
      <c r="L4" s="55"/>
      <c r="M4" s="56"/>
      <c r="N4" s="55" t="s">
        <v>263</v>
      </c>
      <c r="O4" s="55"/>
      <c r="P4" s="55"/>
      <c r="Q4" s="55"/>
      <c r="R4" s="55"/>
      <c r="S4" s="55"/>
      <c r="T4" s="57"/>
      <c r="U4" s="57"/>
    </row>
    <row r="5" spans="1:21" ht="18" customHeight="1" x14ac:dyDescent="0.35">
      <c r="A5" s="59"/>
      <c r="B5" s="59"/>
      <c r="C5" s="60"/>
      <c r="D5" s="59" t="s">
        <v>264</v>
      </c>
      <c r="E5" s="61" t="s">
        <v>265</v>
      </c>
      <c r="F5" s="59" t="s">
        <v>266</v>
      </c>
      <c r="G5" s="62" t="s">
        <v>267</v>
      </c>
      <c r="H5" s="60"/>
      <c r="I5" s="59" t="s">
        <v>268</v>
      </c>
      <c r="J5" s="61" t="s">
        <v>265</v>
      </c>
      <c r="K5" s="59" t="s">
        <v>266</v>
      </c>
      <c r="L5" s="62" t="s">
        <v>269</v>
      </c>
      <c r="M5" s="60"/>
      <c r="N5" s="59" t="s">
        <v>264</v>
      </c>
      <c r="O5" s="61" t="s">
        <v>265</v>
      </c>
      <c r="P5" s="59" t="s">
        <v>270</v>
      </c>
      <c r="Q5" s="62" t="s">
        <v>271</v>
      </c>
      <c r="R5" s="60"/>
      <c r="S5" s="59" t="s">
        <v>272</v>
      </c>
      <c r="T5" s="60"/>
      <c r="U5" s="60"/>
    </row>
    <row r="6" spans="1:21" ht="30.6" customHeight="1" x14ac:dyDescent="0.35">
      <c r="A6" s="59"/>
      <c r="B6" s="59"/>
      <c r="C6" s="60"/>
      <c r="D6" s="59"/>
      <c r="E6" s="61" t="s">
        <v>273</v>
      </c>
      <c r="F6" s="59"/>
      <c r="G6" s="62"/>
      <c r="H6" s="60"/>
      <c r="I6" s="59"/>
      <c r="J6" s="61" t="s">
        <v>274</v>
      </c>
      <c r="K6" s="59"/>
      <c r="L6" s="62"/>
      <c r="M6" s="60"/>
      <c r="N6" s="59"/>
      <c r="O6" s="61" t="s">
        <v>273</v>
      </c>
      <c r="P6" s="59"/>
      <c r="Q6" s="62"/>
      <c r="R6" s="60"/>
      <c r="S6" s="59"/>
      <c r="T6" s="60"/>
      <c r="U6" s="60"/>
    </row>
    <row r="7" spans="1:21" x14ac:dyDescent="0.2">
      <c r="A7" s="13" t="s">
        <v>275</v>
      </c>
      <c r="B7" s="13"/>
      <c r="C7" s="13"/>
      <c r="E7" s="64"/>
      <c r="G7" s="65"/>
      <c r="H7" s="66"/>
      <c r="I7" s="67"/>
      <c r="J7" s="68"/>
      <c r="K7" s="67"/>
      <c r="L7" s="69"/>
      <c r="M7" s="66"/>
      <c r="N7" s="66"/>
      <c r="O7" s="70"/>
      <c r="P7" s="66"/>
      <c r="Q7" s="65"/>
      <c r="R7" s="66"/>
    </row>
    <row r="8" spans="1:21" x14ac:dyDescent="0.2">
      <c r="B8" s="74" t="s">
        <v>96</v>
      </c>
      <c r="C8" s="75"/>
      <c r="D8" s="66">
        <v>55700</v>
      </c>
      <c r="E8" s="70">
        <v>12330</v>
      </c>
      <c r="F8" s="66">
        <v>6170</v>
      </c>
      <c r="G8" s="65">
        <v>61870</v>
      </c>
      <c r="H8" s="66"/>
      <c r="I8" s="67">
        <v>149.19999999999999</v>
      </c>
      <c r="J8" s="68">
        <v>54.7</v>
      </c>
      <c r="K8" s="67">
        <v>73</v>
      </c>
      <c r="L8" s="69">
        <v>222.2</v>
      </c>
      <c r="M8" s="66"/>
      <c r="N8" s="66">
        <v>9846</v>
      </c>
      <c r="O8" s="70">
        <v>1872</v>
      </c>
      <c r="P8" s="66">
        <v>2634</v>
      </c>
      <c r="Q8" s="65">
        <v>12480</v>
      </c>
      <c r="R8" s="66"/>
      <c r="S8" s="66">
        <v>1290</v>
      </c>
      <c r="T8" s="66"/>
      <c r="U8" s="66"/>
    </row>
    <row r="9" spans="1:21" x14ac:dyDescent="0.2">
      <c r="B9" s="74" t="s">
        <v>276</v>
      </c>
      <c r="C9" s="75"/>
      <c r="D9" s="66">
        <v>55190</v>
      </c>
      <c r="E9" s="70">
        <v>13550</v>
      </c>
      <c r="F9" s="66">
        <v>6110</v>
      </c>
      <c r="G9" s="65">
        <v>61310</v>
      </c>
      <c r="H9" s="79"/>
      <c r="I9" s="67">
        <v>165.5</v>
      </c>
      <c r="J9" s="68">
        <v>63.5</v>
      </c>
      <c r="K9" s="67">
        <v>68.5</v>
      </c>
      <c r="L9" s="69">
        <v>234</v>
      </c>
      <c r="M9" s="66"/>
      <c r="N9" s="66">
        <v>10072</v>
      </c>
      <c r="O9" s="70">
        <v>2227</v>
      </c>
      <c r="P9" s="66">
        <v>2106</v>
      </c>
      <c r="Q9" s="65">
        <v>12178</v>
      </c>
      <c r="R9" s="66"/>
      <c r="S9" s="66">
        <v>1431</v>
      </c>
      <c r="T9" s="66"/>
      <c r="U9" s="66"/>
    </row>
    <row r="10" spans="1:21" x14ac:dyDescent="0.2">
      <c r="B10" s="74" t="s">
        <v>277</v>
      </c>
      <c r="C10" s="75"/>
      <c r="D10" s="66">
        <v>6210</v>
      </c>
      <c r="E10" s="70">
        <v>1570</v>
      </c>
      <c r="F10" s="66">
        <v>950</v>
      </c>
      <c r="G10" s="65">
        <v>7160</v>
      </c>
      <c r="H10" s="79"/>
      <c r="I10" s="67">
        <v>18.100000000000001</v>
      </c>
      <c r="J10" s="68">
        <v>7.3</v>
      </c>
      <c r="K10" s="67">
        <v>8.6</v>
      </c>
      <c r="L10" s="69">
        <v>26.7</v>
      </c>
      <c r="M10" s="66"/>
      <c r="N10" s="66">
        <v>1076</v>
      </c>
      <c r="O10" s="70">
        <v>259</v>
      </c>
      <c r="P10" s="66">
        <v>260</v>
      </c>
      <c r="Q10" s="65">
        <v>1336</v>
      </c>
      <c r="R10" s="66"/>
      <c r="S10" s="66">
        <v>118</v>
      </c>
      <c r="T10" s="66"/>
      <c r="U10" s="66"/>
    </row>
    <row r="11" spans="1:21" ht="26.45" customHeight="1" x14ac:dyDescent="0.2">
      <c r="A11" s="13" t="s">
        <v>278</v>
      </c>
      <c r="B11" s="13"/>
      <c r="C11" s="13"/>
      <c r="E11" s="64"/>
      <c r="G11" s="65"/>
      <c r="H11" s="66"/>
      <c r="I11" s="67"/>
      <c r="J11" s="68"/>
      <c r="K11" s="67"/>
      <c r="L11" s="69"/>
      <c r="M11" s="66"/>
      <c r="N11" s="66"/>
      <c r="O11" s="70"/>
      <c r="P11" s="66"/>
      <c r="Q11" s="65"/>
      <c r="R11" s="66"/>
    </row>
    <row r="12" spans="1:21" x14ac:dyDescent="0.2">
      <c r="B12" s="74" t="s">
        <v>279</v>
      </c>
      <c r="C12" s="75"/>
      <c r="D12" s="66">
        <v>13230</v>
      </c>
      <c r="E12" s="70">
        <v>2970</v>
      </c>
      <c r="F12" s="66">
        <v>1430</v>
      </c>
      <c r="G12" s="65">
        <v>14650</v>
      </c>
      <c r="H12" s="66"/>
      <c r="I12" s="67">
        <v>31.8</v>
      </c>
      <c r="J12" s="68">
        <v>12.5</v>
      </c>
      <c r="K12" s="67">
        <v>15.4</v>
      </c>
      <c r="L12" s="69">
        <v>47.2</v>
      </c>
      <c r="M12" s="66"/>
      <c r="N12" s="66">
        <v>2258</v>
      </c>
      <c r="O12" s="70">
        <v>425</v>
      </c>
      <c r="P12" s="66">
        <v>522</v>
      </c>
      <c r="Q12" s="65">
        <v>2779</v>
      </c>
      <c r="R12" s="66"/>
      <c r="S12" s="66">
        <v>255</v>
      </c>
      <c r="T12" s="66"/>
      <c r="U12" s="66"/>
    </row>
    <row r="13" spans="1:21" x14ac:dyDescent="0.2">
      <c r="B13" s="74" t="s">
        <v>280</v>
      </c>
      <c r="C13" s="75"/>
      <c r="D13" s="66">
        <v>14850</v>
      </c>
      <c r="E13" s="70">
        <v>3140</v>
      </c>
      <c r="F13" s="66">
        <v>1490</v>
      </c>
      <c r="G13" s="65">
        <v>16340</v>
      </c>
      <c r="H13" s="66"/>
      <c r="I13" s="67">
        <v>41.6</v>
      </c>
      <c r="J13" s="68">
        <v>14.2</v>
      </c>
      <c r="K13" s="67">
        <v>17.7</v>
      </c>
      <c r="L13" s="69">
        <v>59.2</v>
      </c>
      <c r="M13" s="66"/>
      <c r="N13" s="66">
        <v>2689</v>
      </c>
      <c r="O13" s="70">
        <v>485</v>
      </c>
      <c r="P13" s="66">
        <v>692</v>
      </c>
      <c r="Q13" s="65">
        <v>3381</v>
      </c>
      <c r="R13" s="66"/>
      <c r="S13" s="66">
        <v>388</v>
      </c>
      <c r="T13" s="66"/>
      <c r="U13" s="66"/>
    </row>
    <row r="14" spans="1:21" x14ac:dyDescent="0.2">
      <c r="B14" s="74" t="s">
        <v>281</v>
      </c>
      <c r="C14" s="75"/>
      <c r="D14" s="66">
        <v>15760</v>
      </c>
      <c r="E14" s="70">
        <v>3330</v>
      </c>
      <c r="F14" s="66">
        <v>1690</v>
      </c>
      <c r="G14" s="65">
        <v>17450</v>
      </c>
      <c r="H14" s="66"/>
      <c r="I14" s="67">
        <v>44.3</v>
      </c>
      <c r="J14" s="68">
        <v>15.6</v>
      </c>
      <c r="K14" s="67">
        <v>19.600000000000001</v>
      </c>
      <c r="L14" s="69">
        <v>63.9</v>
      </c>
      <c r="M14" s="66"/>
      <c r="N14" s="66">
        <v>2849</v>
      </c>
      <c r="O14" s="70">
        <v>530</v>
      </c>
      <c r="P14" s="66">
        <v>660</v>
      </c>
      <c r="Q14" s="65">
        <v>3508</v>
      </c>
      <c r="R14" s="66"/>
      <c r="S14" s="66">
        <v>319</v>
      </c>
      <c r="T14" s="66"/>
      <c r="U14" s="66"/>
    </row>
    <row r="15" spans="1:21" ht="13.15" customHeight="1" x14ac:dyDescent="0.2">
      <c r="B15" s="74" t="s">
        <v>282</v>
      </c>
      <c r="C15" s="75"/>
      <c r="D15" s="66">
        <v>11860</v>
      </c>
      <c r="E15" s="70">
        <v>2890</v>
      </c>
      <c r="F15" s="66">
        <v>1560</v>
      </c>
      <c r="G15" s="65">
        <v>13420</v>
      </c>
      <c r="H15" s="66"/>
      <c r="I15" s="67">
        <v>31.5</v>
      </c>
      <c r="J15" s="68">
        <v>12.4</v>
      </c>
      <c r="K15" s="67">
        <v>20.3</v>
      </c>
      <c r="L15" s="69">
        <v>51.8</v>
      </c>
      <c r="M15" s="66"/>
      <c r="N15" s="66">
        <v>2050</v>
      </c>
      <c r="O15" s="70">
        <v>432</v>
      </c>
      <c r="P15" s="66">
        <v>761</v>
      </c>
      <c r="Q15" s="65">
        <v>2811</v>
      </c>
      <c r="R15" s="66"/>
      <c r="S15" s="66">
        <v>328</v>
      </c>
      <c r="T15" s="66"/>
      <c r="U15" s="66"/>
    </row>
    <row r="16" spans="1:21" ht="25.5" customHeight="1" x14ac:dyDescent="0.2">
      <c r="B16" s="74" t="s">
        <v>283</v>
      </c>
      <c r="C16" s="75"/>
      <c r="D16" s="66">
        <v>13240</v>
      </c>
      <c r="E16" s="70">
        <v>3110</v>
      </c>
      <c r="F16" s="66">
        <v>1520</v>
      </c>
      <c r="G16" s="65">
        <v>14760</v>
      </c>
      <c r="H16" s="66"/>
      <c r="I16" s="67">
        <v>35.5</v>
      </c>
      <c r="J16" s="68">
        <v>13.8</v>
      </c>
      <c r="K16" s="67">
        <v>14.2</v>
      </c>
      <c r="L16" s="69">
        <v>49.7</v>
      </c>
      <c r="M16" s="66"/>
      <c r="N16" s="66">
        <v>2384</v>
      </c>
      <c r="O16" s="70">
        <v>484</v>
      </c>
      <c r="P16" s="66">
        <v>382</v>
      </c>
      <c r="Q16" s="65">
        <v>2766</v>
      </c>
      <c r="R16" s="66"/>
      <c r="S16" s="66">
        <v>374</v>
      </c>
      <c r="T16" s="66"/>
      <c r="U16" s="66"/>
    </row>
    <row r="17" spans="1:21" x14ac:dyDescent="0.2">
      <c r="B17" s="74" t="s">
        <v>284</v>
      </c>
      <c r="C17" s="75"/>
      <c r="D17" s="66">
        <v>14920</v>
      </c>
      <c r="E17" s="70">
        <v>3520</v>
      </c>
      <c r="F17" s="66">
        <v>1560</v>
      </c>
      <c r="G17" s="65">
        <v>16480</v>
      </c>
      <c r="H17" s="66"/>
      <c r="I17" s="67">
        <v>44.8</v>
      </c>
      <c r="J17" s="68">
        <v>16.899999999999999</v>
      </c>
      <c r="K17" s="67">
        <v>17.100000000000001</v>
      </c>
      <c r="L17" s="69">
        <v>61.9</v>
      </c>
      <c r="M17" s="66"/>
      <c r="N17" s="66">
        <v>2726</v>
      </c>
      <c r="O17" s="70">
        <v>582</v>
      </c>
      <c r="P17" s="66">
        <v>637</v>
      </c>
      <c r="Q17" s="65">
        <v>3363</v>
      </c>
      <c r="R17" s="66"/>
      <c r="S17" s="66">
        <v>420</v>
      </c>
      <c r="T17" s="66"/>
      <c r="U17" s="66"/>
    </row>
    <row r="18" spans="1:21" x14ac:dyDescent="0.2">
      <c r="B18" s="74" t="s">
        <v>285</v>
      </c>
      <c r="C18" s="75"/>
      <c r="D18" s="66">
        <v>15180</v>
      </c>
      <c r="E18" s="70">
        <v>3620</v>
      </c>
      <c r="F18" s="66">
        <v>1520</v>
      </c>
      <c r="G18" s="65">
        <v>16690</v>
      </c>
      <c r="H18" s="66"/>
      <c r="I18" s="67">
        <v>47</v>
      </c>
      <c r="J18" s="68">
        <v>17.5</v>
      </c>
      <c r="K18" s="67">
        <v>20.2</v>
      </c>
      <c r="L18" s="69">
        <v>67.3</v>
      </c>
      <c r="M18" s="66"/>
      <c r="N18" s="66">
        <v>2816</v>
      </c>
      <c r="O18" s="70">
        <v>608</v>
      </c>
      <c r="P18" s="66">
        <v>629</v>
      </c>
      <c r="Q18" s="65">
        <v>3444</v>
      </c>
      <c r="R18" s="66"/>
      <c r="S18" s="66">
        <v>345</v>
      </c>
      <c r="T18" s="66"/>
      <c r="U18" s="66"/>
    </row>
    <row r="19" spans="1:21" x14ac:dyDescent="0.2">
      <c r="B19" s="74" t="s">
        <v>286</v>
      </c>
      <c r="C19" s="75"/>
      <c r="D19" s="66">
        <v>11860</v>
      </c>
      <c r="E19" s="70">
        <v>3310</v>
      </c>
      <c r="F19" s="66">
        <v>1510</v>
      </c>
      <c r="G19" s="65">
        <v>13370</v>
      </c>
      <c r="H19" s="66"/>
      <c r="I19" s="67">
        <v>38.1</v>
      </c>
      <c r="J19" s="68">
        <v>15.4</v>
      </c>
      <c r="K19" s="67">
        <v>17</v>
      </c>
      <c r="L19" s="69">
        <v>55.1</v>
      </c>
      <c r="M19" s="66"/>
      <c r="N19" s="66">
        <v>2147</v>
      </c>
      <c r="O19" s="70">
        <v>552</v>
      </c>
      <c r="P19" s="66">
        <v>459</v>
      </c>
      <c r="Q19" s="65">
        <v>2606</v>
      </c>
      <c r="R19" s="66"/>
      <c r="S19" s="66">
        <v>292</v>
      </c>
      <c r="T19" s="66"/>
      <c r="U19" s="66"/>
    </row>
    <row r="20" spans="1:21" ht="25.5" customHeight="1" x14ac:dyDescent="0.2">
      <c r="B20" s="74" t="s">
        <v>287</v>
      </c>
      <c r="C20" s="75"/>
      <c r="D20" s="66">
        <v>6210</v>
      </c>
      <c r="E20" s="70">
        <v>1570</v>
      </c>
      <c r="F20" s="66">
        <v>950</v>
      </c>
      <c r="G20" s="65">
        <v>7160</v>
      </c>
      <c r="H20" s="66"/>
      <c r="I20" s="67">
        <v>18.100000000000001</v>
      </c>
      <c r="J20" s="68">
        <v>7.3</v>
      </c>
      <c r="K20" s="67">
        <v>8.6</v>
      </c>
      <c r="L20" s="69">
        <v>26.7</v>
      </c>
      <c r="M20" s="66"/>
      <c r="N20" s="66">
        <v>1076</v>
      </c>
      <c r="O20" s="70">
        <v>259</v>
      </c>
      <c r="P20" s="66">
        <v>260</v>
      </c>
      <c r="Q20" s="65">
        <v>1336</v>
      </c>
      <c r="R20" s="66"/>
      <c r="S20" s="66">
        <v>118</v>
      </c>
      <c r="T20" s="66"/>
      <c r="U20" s="66"/>
    </row>
    <row r="21" spans="1:21" ht="26.45" customHeight="1" x14ac:dyDescent="0.2">
      <c r="A21" s="13" t="s">
        <v>288</v>
      </c>
      <c r="B21" s="13"/>
      <c r="C21" s="13"/>
      <c r="D21" s="66"/>
      <c r="E21" s="70"/>
      <c r="F21" s="66"/>
      <c r="G21" s="65"/>
      <c r="H21" s="66"/>
      <c r="I21" s="67"/>
      <c r="J21" s="68"/>
      <c r="K21" s="67"/>
      <c r="L21" s="69"/>
      <c r="M21" s="66"/>
      <c r="N21" s="66"/>
      <c r="O21" s="70"/>
      <c r="P21" s="66"/>
      <c r="Q21" s="65"/>
      <c r="R21" s="66"/>
    </row>
    <row r="22" spans="1:21" x14ac:dyDescent="0.2">
      <c r="B22" s="81" t="s">
        <v>289</v>
      </c>
      <c r="C22" s="75"/>
      <c r="D22" s="66">
        <v>3890</v>
      </c>
      <c r="E22" s="70">
        <v>920</v>
      </c>
      <c r="F22" s="66">
        <v>490</v>
      </c>
      <c r="G22" s="65">
        <v>4380</v>
      </c>
      <c r="H22" s="66"/>
      <c r="I22" s="67">
        <v>8.9</v>
      </c>
      <c r="J22" s="68">
        <v>3.9</v>
      </c>
      <c r="K22" s="67">
        <v>6</v>
      </c>
      <c r="L22" s="69">
        <v>14.9</v>
      </c>
      <c r="M22" s="66"/>
      <c r="N22" s="66">
        <v>638</v>
      </c>
      <c r="O22" s="70">
        <v>133</v>
      </c>
      <c r="P22" s="66">
        <v>217</v>
      </c>
      <c r="Q22" s="65">
        <v>855</v>
      </c>
      <c r="R22" s="66"/>
      <c r="S22" s="66">
        <v>123</v>
      </c>
      <c r="T22" s="66"/>
      <c r="U22" s="66"/>
    </row>
    <row r="23" spans="1:21" x14ac:dyDescent="0.2">
      <c r="B23" s="81" t="s">
        <v>290</v>
      </c>
      <c r="C23" s="75"/>
      <c r="D23" s="66">
        <v>4350</v>
      </c>
      <c r="E23" s="70">
        <v>970</v>
      </c>
      <c r="F23" s="66">
        <v>460</v>
      </c>
      <c r="G23" s="65">
        <v>4810</v>
      </c>
      <c r="H23" s="66"/>
      <c r="I23" s="67">
        <v>10</v>
      </c>
      <c r="J23" s="68">
        <v>4.0999999999999996</v>
      </c>
      <c r="K23" s="67">
        <v>3.6</v>
      </c>
      <c r="L23" s="69">
        <v>13.6</v>
      </c>
      <c r="M23" s="66"/>
      <c r="N23" s="66">
        <v>721</v>
      </c>
      <c r="O23" s="70">
        <v>139</v>
      </c>
      <c r="P23" s="66">
        <v>124</v>
      </c>
      <c r="Q23" s="65">
        <v>846</v>
      </c>
      <c r="R23" s="66"/>
      <c r="S23" s="66">
        <v>66</v>
      </c>
      <c r="T23" s="66"/>
      <c r="U23" s="66"/>
    </row>
    <row r="24" spans="1:21" x14ac:dyDescent="0.2">
      <c r="B24" s="81" t="s">
        <v>291</v>
      </c>
      <c r="C24" s="75"/>
      <c r="D24" s="66">
        <v>4980</v>
      </c>
      <c r="E24" s="70">
        <v>1080</v>
      </c>
      <c r="F24" s="66">
        <v>480</v>
      </c>
      <c r="G24" s="65">
        <v>5460</v>
      </c>
      <c r="H24" s="66"/>
      <c r="I24" s="67">
        <v>12.9</v>
      </c>
      <c r="J24" s="68">
        <v>4.5</v>
      </c>
      <c r="K24" s="67">
        <v>5.8</v>
      </c>
      <c r="L24" s="69">
        <v>18.7</v>
      </c>
      <c r="M24" s="66"/>
      <c r="N24" s="66">
        <v>898</v>
      </c>
      <c r="O24" s="70">
        <v>153</v>
      </c>
      <c r="P24" s="66">
        <v>180</v>
      </c>
      <c r="Q24" s="65">
        <v>1078</v>
      </c>
      <c r="R24" s="66"/>
      <c r="S24" s="66">
        <v>66</v>
      </c>
      <c r="T24" s="66"/>
      <c r="U24" s="66"/>
    </row>
    <row r="25" spans="1:21" x14ac:dyDescent="0.2">
      <c r="B25" s="81" t="s">
        <v>292</v>
      </c>
      <c r="C25" s="75"/>
      <c r="D25" s="66">
        <v>4860</v>
      </c>
      <c r="E25" s="70">
        <v>1080</v>
      </c>
      <c r="F25" s="66">
        <v>490</v>
      </c>
      <c r="G25" s="65">
        <v>5350</v>
      </c>
      <c r="H25" s="66"/>
      <c r="I25" s="67">
        <v>13.2</v>
      </c>
      <c r="J25" s="68">
        <v>4.9000000000000004</v>
      </c>
      <c r="K25" s="67">
        <v>8</v>
      </c>
      <c r="L25" s="69">
        <v>21.2</v>
      </c>
      <c r="M25" s="66"/>
      <c r="N25" s="66">
        <v>863</v>
      </c>
      <c r="O25" s="70">
        <v>168</v>
      </c>
      <c r="P25" s="66">
        <v>332</v>
      </c>
      <c r="Q25" s="65">
        <v>1195</v>
      </c>
      <c r="R25" s="66"/>
      <c r="S25" s="66">
        <v>98</v>
      </c>
      <c r="T25" s="66"/>
      <c r="U25" s="66"/>
    </row>
    <row r="26" spans="1:21" x14ac:dyDescent="0.2">
      <c r="B26" s="81" t="s">
        <v>293</v>
      </c>
      <c r="C26" s="75"/>
      <c r="D26" s="66">
        <v>5460</v>
      </c>
      <c r="E26" s="70">
        <v>1140</v>
      </c>
      <c r="F26" s="66">
        <v>530</v>
      </c>
      <c r="G26" s="65">
        <v>5990</v>
      </c>
      <c r="H26" s="66"/>
      <c r="I26" s="67">
        <v>15.1</v>
      </c>
      <c r="J26" s="68">
        <v>5</v>
      </c>
      <c r="K26" s="67">
        <v>3.8</v>
      </c>
      <c r="L26" s="69">
        <v>18.8</v>
      </c>
      <c r="M26" s="66"/>
      <c r="N26" s="66">
        <v>992</v>
      </c>
      <c r="O26" s="70">
        <v>170</v>
      </c>
      <c r="P26" s="66">
        <v>191</v>
      </c>
      <c r="Q26" s="65">
        <v>1183</v>
      </c>
      <c r="R26" s="66"/>
      <c r="S26" s="66">
        <v>59</v>
      </c>
      <c r="T26" s="66"/>
      <c r="U26" s="66"/>
    </row>
    <row r="27" spans="1:21" x14ac:dyDescent="0.2">
      <c r="B27" s="81" t="s">
        <v>294</v>
      </c>
      <c r="C27" s="75"/>
      <c r="D27" s="66">
        <v>4540</v>
      </c>
      <c r="E27" s="70">
        <v>920</v>
      </c>
      <c r="F27" s="66">
        <v>470</v>
      </c>
      <c r="G27" s="65">
        <v>5010</v>
      </c>
      <c r="H27" s="66"/>
      <c r="I27" s="67">
        <v>13.3</v>
      </c>
      <c r="J27" s="68">
        <v>4.3</v>
      </c>
      <c r="K27" s="67">
        <v>5.9</v>
      </c>
      <c r="L27" s="69">
        <v>19.2</v>
      </c>
      <c r="M27" s="66"/>
      <c r="N27" s="66">
        <v>834</v>
      </c>
      <c r="O27" s="70">
        <v>147</v>
      </c>
      <c r="P27" s="66">
        <v>170</v>
      </c>
      <c r="Q27" s="65">
        <v>1003</v>
      </c>
      <c r="R27" s="66"/>
      <c r="S27" s="66">
        <v>231</v>
      </c>
      <c r="T27" s="66"/>
      <c r="U27" s="66"/>
    </row>
    <row r="28" spans="1:21" x14ac:dyDescent="0.2">
      <c r="B28" s="81" t="s">
        <v>295</v>
      </c>
      <c r="C28" s="75"/>
      <c r="D28" s="66">
        <v>5050</v>
      </c>
      <c r="E28" s="70">
        <v>1110</v>
      </c>
      <c r="F28" s="66">
        <v>600</v>
      </c>
      <c r="G28" s="65">
        <v>5650</v>
      </c>
      <c r="H28" s="66"/>
      <c r="I28" s="67">
        <v>14.4</v>
      </c>
      <c r="J28" s="68">
        <v>5.0999999999999996</v>
      </c>
      <c r="K28" s="67">
        <v>6.6</v>
      </c>
      <c r="L28" s="69">
        <v>21</v>
      </c>
      <c r="M28" s="66"/>
      <c r="N28" s="66">
        <v>908</v>
      </c>
      <c r="O28" s="70">
        <v>174</v>
      </c>
      <c r="P28" s="66">
        <v>221</v>
      </c>
      <c r="Q28" s="65">
        <v>1129</v>
      </c>
      <c r="R28" s="66"/>
      <c r="S28" s="66">
        <v>112</v>
      </c>
      <c r="T28" s="66"/>
      <c r="U28" s="66"/>
    </row>
    <row r="29" spans="1:21" x14ac:dyDescent="0.2">
      <c r="B29" s="81" t="s">
        <v>296</v>
      </c>
      <c r="C29" s="75"/>
      <c r="D29" s="66">
        <v>5790</v>
      </c>
      <c r="E29" s="70">
        <v>1210</v>
      </c>
      <c r="F29" s="66">
        <v>550</v>
      </c>
      <c r="G29" s="65">
        <v>6340</v>
      </c>
      <c r="H29" s="66"/>
      <c r="I29" s="67">
        <v>16.600000000000001</v>
      </c>
      <c r="J29" s="68">
        <v>5.8</v>
      </c>
      <c r="K29" s="67">
        <v>5.6</v>
      </c>
      <c r="L29" s="69">
        <v>22.2</v>
      </c>
      <c r="M29" s="66"/>
      <c r="N29" s="66">
        <v>1051</v>
      </c>
      <c r="O29" s="70">
        <v>197</v>
      </c>
      <c r="P29" s="66">
        <v>177</v>
      </c>
      <c r="Q29" s="65">
        <v>1228</v>
      </c>
      <c r="R29" s="66"/>
      <c r="S29" s="66">
        <v>113</v>
      </c>
      <c r="T29" s="66"/>
      <c r="U29" s="66"/>
    </row>
    <row r="30" spans="1:21" x14ac:dyDescent="0.2">
      <c r="B30" s="81" t="s">
        <v>297</v>
      </c>
      <c r="C30" s="75"/>
      <c r="D30" s="66">
        <v>4930</v>
      </c>
      <c r="E30" s="70">
        <v>1010</v>
      </c>
      <c r="F30" s="66">
        <v>530</v>
      </c>
      <c r="G30" s="65">
        <v>5460</v>
      </c>
      <c r="H30" s="66"/>
      <c r="I30" s="67">
        <v>13.3</v>
      </c>
      <c r="J30" s="68">
        <v>4.7</v>
      </c>
      <c r="K30" s="67">
        <v>7.5</v>
      </c>
      <c r="L30" s="69">
        <v>20.8</v>
      </c>
      <c r="M30" s="66"/>
      <c r="N30" s="66">
        <v>890</v>
      </c>
      <c r="O30" s="70">
        <v>159</v>
      </c>
      <c r="P30" s="66">
        <v>261</v>
      </c>
      <c r="Q30" s="65">
        <v>1151</v>
      </c>
      <c r="R30" s="66"/>
      <c r="S30" s="66">
        <v>94</v>
      </c>
      <c r="T30" s="66"/>
      <c r="U30" s="66"/>
    </row>
    <row r="31" spans="1:21" x14ac:dyDescent="0.2">
      <c r="B31" s="81" t="s">
        <v>298</v>
      </c>
      <c r="C31" s="75"/>
      <c r="D31" s="66">
        <v>3590</v>
      </c>
      <c r="E31" s="70">
        <v>880</v>
      </c>
      <c r="F31" s="66">
        <v>440</v>
      </c>
      <c r="G31" s="65">
        <v>4030</v>
      </c>
      <c r="H31" s="66"/>
      <c r="I31" s="67">
        <v>10.199999999999999</v>
      </c>
      <c r="J31" s="68">
        <v>3.9</v>
      </c>
      <c r="K31" s="67">
        <v>6.9</v>
      </c>
      <c r="L31" s="69">
        <v>17.100000000000001</v>
      </c>
      <c r="M31" s="66"/>
      <c r="N31" s="66">
        <v>637</v>
      </c>
      <c r="O31" s="70">
        <v>135</v>
      </c>
      <c r="P31" s="66">
        <v>209</v>
      </c>
      <c r="Q31" s="65">
        <v>846</v>
      </c>
      <c r="R31" s="66"/>
      <c r="S31" s="66">
        <v>50</v>
      </c>
      <c r="T31" s="66"/>
      <c r="U31" s="66"/>
    </row>
    <row r="32" spans="1:21" x14ac:dyDescent="0.2">
      <c r="B32" s="81" t="s">
        <v>299</v>
      </c>
      <c r="C32" s="75"/>
      <c r="D32" s="66">
        <v>3860</v>
      </c>
      <c r="E32" s="70">
        <v>930</v>
      </c>
      <c r="F32" s="66">
        <v>460</v>
      </c>
      <c r="G32" s="65">
        <v>4320</v>
      </c>
      <c r="H32" s="66"/>
      <c r="I32" s="67">
        <v>9.8000000000000007</v>
      </c>
      <c r="J32" s="68">
        <v>3.8</v>
      </c>
      <c r="K32" s="67">
        <v>5.4</v>
      </c>
      <c r="L32" s="69">
        <v>15.2</v>
      </c>
      <c r="M32" s="66"/>
      <c r="N32" s="66">
        <v>659</v>
      </c>
      <c r="O32" s="70">
        <v>135</v>
      </c>
      <c r="P32" s="66">
        <v>161</v>
      </c>
      <c r="Q32" s="65">
        <v>820</v>
      </c>
      <c r="R32" s="66"/>
      <c r="S32" s="66">
        <v>127</v>
      </c>
      <c r="T32" s="66"/>
      <c r="U32" s="66"/>
    </row>
    <row r="33" spans="2:21" x14ac:dyDescent="0.2">
      <c r="B33" s="81" t="s">
        <v>300</v>
      </c>
      <c r="C33" s="75"/>
      <c r="D33" s="66">
        <v>4410</v>
      </c>
      <c r="E33" s="70">
        <v>1090</v>
      </c>
      <c r="F33" s="66">
        <v>670</v>
      </c>
      <c r="G33" s="65">
        <v>5080</v>
      </c>
      <c r="H33" s="66"/>
      <c r="I33" s="67">
        <v>11.4</v>
      </c>
      <c r="J33" s="68">
        <v>4.5999999999999996</v>
      </c>
      <c r="K33" s="67">
        <v>8.1</v>
      </c>
      <c r="L33" s="69">
        <v>19.5</v>
      </c>
      <c r="M33" s="66"/>
      <c r="N33" s="66">
        <v>755</v>
      </c>
      <c r="O33" s="70">
        <v>163</v>
      </c>
      <c r="P33" s="66">
        <v>391</v>
      </c>
      <c r="Q33" s="65">
        <v>1146</v>
      </c>
      <c r="R33" s="66"/>
      <c r="S33" s="66">
        <v>151</v>
      </c>
      <c r="T33" s="66"/>
      <c r="U33" s="66"/>
    </row>
    <row r="34" spans="2:21" ht="26.45" customHeight="1" x14ac:dyDescent="0.2">
      <c r="B34" s="81" t="s">
        <v>301</v>
      </c>
      <c r="C34" s="75"/>
      <c r="D34" s="66">
        <v>4020</v>
      </c>
      <c r="E34" s="70">
        <v>960</v>
      </c>
      <c r="F34" s="66">
        <v>530</v>
      </c>
      <c r="G34" s="65">
        <v>4550</v>
      </c>
      <c r="H34" s="66"/>
      <c r="I34" s="67">
        <v>10.4</v>
      </c>
      <c r="J34" s="68">
        <v>4</v>
      </c>
      <c r="K34" s="67">
        <v>2.9</v>
      </c>
      <c r="L34" s="69">
        <v>13.3</v>
      </c>
      <c r="M34" s="66"/>
      <c r="N34" s="66">
        <v>739</v>
      </c>
      <c r="O34" s="70">
        <v>142</v>
      </c>
      <c r="P34" s="66">
        <v>133</v>
      </c>
      <c r="Q34" s="65">
        <v>872</v>
      </c>
      <c r="R34" s="66"/>
      <c r="S34" s="66">
        <v>63</v>
      </c>
      <c r="T34" s="66"/>
      <c r="U34" s="66"/>
    </row>
    <row r="35" spans="2:21" x14ac:dyDescent="0.2">
      <c r="B35" s="81" t="s">
        <v>302</v>
      </c>
      <c r="C35" s="75"/>
      <c r="D35" s="66">
        <v>4560</v>
      </c>
      <c r="E35" s="70">
        <v>1080</v>
      </c>
      <c r="F35" s="66">
        <v>530</v>
      </c>
      <c r="G35" s="65">
        <v>5090</v>
      </c>
      <c r="H35" s="66"/>
      <c r="I35" s="67">
        <v>12.1</v>
      </c>
      <c r="J35" s="68">
        <v>4.8</v>
      </c>
      <c r="K35" s="67">
        <v>7.8</v>
      </c>
      <c r="L35" s="69">
        <v>19.899999999999999</v>
      </c>
      <c r="M35" s="66"/>
      <c r="N35" s="66">
        <v>794</v>
      </c>
      <c r="O35" s="70">
        <v>168</v>
      </c>
      <c r="P35" s="66">
        <v>128</v>
      </c>
      <c r="Q35" s="65">
        <v>921</v>
      </c>
      <c r="R35" s="66"/>
      <c r="S35" s="66">
        <v>269</v>
      </c>
      <c r="T35" s="66"/>
      <c r="U35" s="66"/>
    </row>
    <row r="36" spans="2:21" x14ac:dyDescent="0.2">
      <c r="B36" s="81" t="s">
        <v>303</v>
      </c>
      <c r="C36" s="75"/>
      <c r="D36" s="66">
        <v>4660</v>
      </c>
      <c r="E36" s="70">
        <v>1060</v>
      </c>
      <c r="F36" s="66">
        <v>460</v>
      </c>
      <c r="G36" s="65">
        <v>5120</v>
      </c>
      <c r="H36" s="66"/>
      <c r="I36" s="67">
        <v>13.1</v>
      </c>
      <c r="J36" s="68">
        <v>5</v>
      </c>
      <c r="K36" s="67">
        <v>3.5</v>
      </c>
      <c r="L36" s="69">
        <v>16.600000000000001</v>
      </c>
      <c r="M36" s="66"/>
      <c r="N36" s="66">
        <v>851</v>
      </c>
      <c r="O36" s="70">
        <v>174</v>
      </c>
      <c r="P36" s="66">
        <v>121</v>
      </c>
      <c r="Q36" s="65">
        <v>972</v>
      </c>
      <c r="R36" s="66"/>
      <c r="S36" s="66">
        <v>42</v>
      </c>
      <c r="T36" s="66"/>
      <c r="U36" s="78"/>
    </row>
    <row r="37" spans="2:21" x14ac:dyDescent="0.2">
      <c r="B37" s="81" t="s">
        <v>304</v>
      </c>
      <c r="C37" s="75"/>
      <c r="D37" s="66">
        <v>5020</v>
      </c>
      <c r="E37" s="70">
        <v>1200</v>
      </c>
      <c r="F37" s="66">
        <v>590</v>
      </c>
      <c r="G37" s="65">
        <v>5610</v>
      </c>
      <c r="H37" s="66"/>
      <c r="I37" s="67">
        <v>14.3</v>
      </c>
      <c r="J37" s="68">
        <v>5.6</v>
      </c>
      <c r="K37" s="67">
        <v>5</v>
      </c>
      <c r="L37" s="69">
        <v>19.3</v>
      </c>
      <c r="M37" s="66"/>
      <c r="N37" s="66">
        <v>904</v>
      </c>
      <c r="O37" s="70">
        <v>193</v>
      </c>
      <c r="P37" s="66">
        <v>194</v>
      </c>
      <c r="Q37" s="65">
        <v>1097</v>
      </c>
      <c r="R37" s="66"/>
      <c r="S37" s="66">
        <v>139</v>
      </c>
      <c r="T37" s="66"/>
      <c r="U37" s="66"/>
    </row>
    <row r="38" spans="2:21" x14ac:dyDescent="0.2">
      <c r="B38" s="81" t="s">
        <v>305</v>
      </c>
      <c r="C38" s="75"/>
      <c r="D38" s="66">
        <v>5260</v>
      </c>
      <c r="E38" s="70">
        <v>1200</v>
      </c>
      <c r="F38" s="66">
        <v>480</v>
      </c>
      <c r="G38" s="65">
        <v>5740</v>
      </c>
      <c r="H38" s="66"/>
      <c r="I38" s="67">
        <v>17</v>
      </c>
      <c r="J38" s="68">
        <v>6.1</v>
      </c>
      <c r="K38" s="67">
        <v>3.8</v>
      </c>
      <c r="L38" s="69">
        <v>20.8</v>
      </c>
      <c r="M38" s="66"/>
      <c r="N38" s="66">
        <v>989</v>
      </c>
      <c r="O38" s="70">
        <v>209</v>
      </c>
      <c r="P38" s="66">
        <v>180</v>
      </c>
      <c r="Q38" s="65">
        <v>1169</v>
      </c>
      <c r="R38" s="66"/>
      <c r="S38" s="66">
        <v>77</v>
      </c>
      <c r="T38" s="66"/>
      <c r="U38" s="66"/>
    </row>
    <row r="39" spans="2:21" x14ac:dyDescent="0.2">
      <c r="B39" s="81" t="s">
        <v>306</v>
      </c>
      <c r="C39" s="75"/>
      <c r="D39" s="66">
        <v>4640</v>
      </c>
      <c r="E39" s="70">
        <v>1110</v>
      </c>
      <c r="F39" s="66">
        <v>500</v>
      </c>
      <c r="G39" s="65">
        <v>5140</v>
      </c>
      <c r="H39" s="66"/>
      <c r="I39" s="67">
        <v>13.5</v>
      </c>
      <c r="J39" s="68">
        <v>5.2</v>
      </c>
      <c r="K39" s="67">
        <v>8.3000000000000007</v>
      </c>
      <c r="L39" s="69">
        <v>21.8</v>
      </c>
      <c r="M39" s="66"/>
      <c r="N39" s="66">
        <v>833</v>
      </c>
      <c r="O39" s="70">
        <v>181</v>
      </c>
      <c r="P39" s="66">
        <v>263</v>
      </c>
      <c r="Q39" s="65">
        <v>1097</v>
      </c>
      <c r="R39" s="66"/>
      <c r="S39" s="66">
        <v>203</v>
      </c>
      <c r="T39" s="66"/>
      <c r="U39" s="66"/>
    </row>
    <row r="40" spans="2:21" x14ac:dyDescent="0.2">
      <c r="B40" s="81" t="s">
        <v>307</v>
      </c>
      <c r="C40" s="75"/>
      <c r="D40" s="66">
        <v>5060</v>
      </c>
      <c r="E40" s="70">
        <v>1240</v>
      </c>
      <c r="F40" s="66">
        <v>530</v>
      </c>
      <c r="G40" s="65">
        <v>5590</v>
      </c>
      <c r="H40" s="66"/>
      <c r="I40" s="67">
        <v>15.6</v>
      </c>
      <c r="J40" s="68">
        <v>6</v>
      </c>
      <c r="K40" s="67">
        <v>4.4000000000000004</v>
      </c>
      <c r="L40" s="69">
        <v>20</v>
      </c>
      <c r="M40" s="66"/>
      <c r="N40" s="66">
        <v>928</v>
      </c>
      <c r="O40" s="70">
        <v>207</v>
      </c>
      <c r="P40" s="66">
        <v>158</v>
      </c>
      <c r="Q40" s="65">
        <v>1086</v>
      </c>
      <c r="R40" s="66"/>
      <c r="S40" s="66">
        <v>126</v>
      </c>
      <c r="T40" s="66"/>
      <c r="U40" s="66"/>
    </row>
    <row r="41" spans="2:21" x14ac:dyDescent="0.2">
      <c r="B41" s="81" t="s">
        <v>308</v>
      </c>
      <c r="C41" s="75"/>
      <c r="D41" s="66">
        <v>5220</v>
      </c>
      <c r="E41" s="70">
        <v>1170</v>
      </c>
      <c r="F41" s="66">
        <v>470</v>
      </c>
      <c r="G41" s="65">
        <v>5690</v>
      </c>
      <c r="H41" s="66"/>
      <c r="I41" s="67">
        <v>16.600000000000001</v>
      </c>
      <c r="J41" s="68">
        <v>5.8</v>
      </c>
      <c r="K41" s="67">
        <v>6.4</v>
      </c>
      <c r="L41" s="69">
        <v>23</v>
      </c>
      <c r="M41" s="66"/>
      <c r="N41" s="66">
        <v>985</v>
      </c>
      <c r="O41" s="70">
        <v>200</v>
      </c>
      <c r="P41" s="66">
        <v>234</v>
      </c>
      <c r="Q41" s="65">
        <v>1219</v>
      </c>
      <c r="R41" s="66"/>
      <c r="S41" s="66">
        <v>66</v>
      </c>
      <c r="T41" s="66"/>
      <c r="U41" s="66"/>
    </row>
    <row r="42" spans="2:21" x14ac:dyDescent="0.2">
      <c r="B42" s="81" t="s">
        <v>309</v>
      </c>
      <c r="C42" s="75"/>
      <c r="D42" s="66">
        <v>4890</v>
      </c>
      <c r="E42" s="70">
        <v>1210</v>
      </c>
      <c r="F42" s="66">
        <v>520</v>
      </c>
      <c r="G42" s="65">
        <v>5410</v>
      </c>
      <c r="H42" s="66"/>
      <c r="I42" s="67">
        <v>14.8</v>
      </c>
      <c r="J42" s="68">
        <v>5.7</v>
      </c>
      <c r="K42" s="67">
        <v>9.4</v>
      </c>
      <c r="L42" s="69">
        <v>24.2</v>
      </c>
      <c r="M42" s="66"/>
      <c r="N42" s="66">
        <v>903</v>
      </c>
      <c r="O42" s="70">
        <v>200</v>
      </c>
      <c r="P42" s="66">
        <v>237</v>
      </c>
      <c r="Q42" s="65">
        <v>1140</v>
      </c>
      <c r="R42" s="66"/>
      <c r="S42" s="66">
        <v>153</v>
      </c>
      <c r="T42" s="66"/>
      <c r="U42" s="66"/>
    </row>
    <row r="43" spans="2:21" x14ac:dyDescent="0.2">
      <c r="B43" s="81" t="s">
        <v>310</v>
      </c>
      <c r="C43" s="75"/>
      <c r="D43" s="66">
        <v>3840</v>
      </c>
      <c r="E43" s="70">
        <v>1110</v>
      </c>
      <c r="F43" s="66">
        <v>530</v>
      </c>
      <c r="G43" s="65">
        <v>4370</v>
      </c>
      <c r="H43" s="66"/>
      <c r="I43" s="67">
        <v>12.6</v>
      </c>
      <c r="J43" s="68">
        <v>5.2</v>
      </c>
      <c r="K43" s="67">
        <v>7.6</v>
      </c>
      <c r="L43" s="69">
        <v>20.2</v>
      </c>
      <c r="M43" s="66"/>
      <c r="N43" s="66">
        <v>686</v>
      </c>
      <c r="O43" s="70">
        <v>183</v>
      </c>
      <c r="P43" s="66">
        <v>186</v>
      </c>
      <c r="Q43" s="65">
        <v>872</v>
      </c>
      <c r="R43" s="66"/>
      <c r="S43" s="66">
        <v>105</v>
      </c>
      <c r="T43" s="66"/>
      <c r="U43" s="66"/>
    </row>
    <row r="44" spans="2:21" x14ac:dyDescent="0.2">
      <c r="B44" s="81" t="s">
        <v>311</v>
      </c>
      <c r="C44" s="75"/>
      <c r="D44" s="66">
        <v>3930</v>
      </c>
      <c r="E44" s="70">
        <v>1110</v>
      </c>
      <c r="F44" s="66">
        <v>430</v>
      </c>
      <c r="G44" s="65">
        <v>4360</v>
      </c>
      <c r="H44" s="66"/>
      <c r="I44" s="67">
        <v>12.6</v>
      </c>
      <c r="J44" s="68">
        <v>5.2</v>
      </c>
      <c r="K44" s="67">
        <v>4</v>
      </c>
      <c r="L44" s="69">
        <v>16.5</v>
      </c>
      <c r="M44" s="66"/>
      <c r="N44" s="66">
        <v>705</v>
      </c>
      <c r="O44" s="70">
        <v>185</v>
      </c>
      <c r="P44" s="66">
        <v>127</v>
      </c>
      <c r="Q44" s="65">
        <v>832</v>
      </c>
      <c r="R44" s="66"/>
      <c r="S44" s="66">
        <v>78</v>
      </c>
      <c r="T44" s="66"/>
      <c r="U44" s="66"/>
    </row>
    <row r="45" spans="2:21" x14ac:dyDescent="0.2">
      <c r="B45" s="81" t="s">
        <v>312</v>
      </c>
      <c r="C45" s="75"/>
      <c r="D45" s="66">
        <v>4090</v>
      </c>
      <c r="E45" s="70">
        <v>1080</v>
      </c>
      <c r="F45" s="66">
        <v>550</v>
      </c>
      <c r="G45" s="65">
        <v>4640</v>
      </c>
      <c r="H45" s="66"/>
      <c r="I45" s="67">
        <v>13</v>
      </c>
      <c r="J45" s="68">
        <v>4.9000000000000004</v>
      </c>
      <c r="K45" s="67">
        <v>5.4</v>
      </c>
      <c r="L45" s="69">
        <v>18.399999999999999</v>
      </c>
      <c r="M45" s="66"/>
      <c r="N45" s="66">
        <v>756</v>
      </c>
      <c r="O45" s="70">
        <v>185</v>
      </c>
      <c r="P45" s="66">
        <v>145</v>
      </c>
      <c r="Q45" s="65">
        <v>901</v>
      </c>
      <c r="R45" s="66"/>
      <c r="S45" s="66">
        <v>109</v>
      </c>
      <c r="T45" s="66"/>
      <c r="U45" s="66"/>
    </row>
    <row r="46" spans="2:21" ht="26.25" customHeight="1" x14ac:dyDescent="0.2">
      <c r="B46" s="81" t="s">
        <v>313</v>
      </c>
      <c r="C46" s="75"/>
      <c r="D46" s="66">
        <v>1750</v>
      </c>
      <c r="E46" s="70">
        <v>460</v>
      </c>
      <c r="F46" s="66">
        <v>360</v>
      </c>
      <c r="G46" s="65">
        <v>2110</v>
      </c>
      <c r="H46" s="66"/>
      <c r="I46" s="67">
        <v>4.9000000000000004</v>
      </c>
      <c r="J46" s="68">
        <v>2.2000000000000002</v>
      </c>
      <c r="K46" s="67">
        <v>5.2</v>
      </c>
      <c r="L46" s="69">
        <v>10.1</v>
      </c>
      <c r="M46" s="66"/>
      <c r="N46" s="66">
        <v>288</v>
      </c>
      <c r="O46" s="70">
        <v>77</v>
      </c>
      <c r="P46" s="66">
        <v>130</v>
      </c>
      <c r="Q46" s="65">
        <v>417</v>
      </c>
      <c r="R46" s="66"/>
      <c r="S46" s="66">
        <v>33</v>
      </c>
      <c r="T46" s="66"/>
      <c r="U46" s="66"/>
    </row>
    <row r="47" spans="2:21" ht="12.75" customHeight="1" x14ac:dyDescent="0.2">
      <c r="B47" s="81" t="s">
        <v>314</v>
      </c>
      <c r="C47" s="75"/>
      <c r="D47" s="66">
        <v>1940</v>
      </c>
      <c r="E47" s="70">
        <v>470</v>
      </c>
      <c r="F47" s="66">
        <v>260</v>
      </c>
      <c r="G47" s="65">
        <v>2190</v>
      </c>
      <c r="H47" s="66"/>
      <c r="I47" s="67">
        <v>5.5</v>
      </c>
      <c r="J47" s="68">
        <v>2.2000000000000002</v>
      </c>
      <c r="K47" s="67">
        <v>1.3</v>
      </c>
      <c r="L47" s="69">
        <v>6.8</v>
      </c>
      <c r="M47" s="66"/>
      <c r="N47" s="66">
        <v>330</v>
      </c>
      <c r="O47" s="70">
        <v>79</v>
      </c>
      <c r="P47" s="66">
        <v>59</v>
      </c>
      <c r="Q47" s="65">
        <v>389</v>
      </c>
      <c r="R47" s="66"/>
      <c r="S47" s="66">
        <v>23</v>
      </c>
      <c r="T47" s="66"/>
      <c r="U47" s="66"/>
    </row>
    <row r="48" spans="2:21" ht="12.75" customHeight="1" x14ac:dyDescent="0.2">
      <c r="B48" s="81" t="s">
        <v>315</v>
      </c>
      <c r="C48" s="75"/>
      <c r="D48" s="66">
        <v>2530</v>
      </c>
      <c r="E48" s="70">
        <v>640</v>
      </c>
      <c r="F48" s="66">
        <v>330</v>
      </c>
      <c r="G48" s="65">
        <v>2860</v>
      </c>
      <c r="H48" s="66"/>
      <c r="I48" s="67">
        <v>7.7</v>
      </c>
      <c r="J48" s="68">
        <v>2.9</v>
      </c>
      <c r="K48" s="67">
        <v>2.1</v>
      </c>
      <c r="L48" s="69">
        <v>9.8000000000000007</v>
      </c>
      <c r="M48" s="66"/>
      <c r="N48" s="66">
        <v>459</v>
      </c>
      <c r="O48" s="70">
        <v>103</v>
      </c>
      <c r="P48" s="66">
        <v>71</v>
      </c>
      <c r="Q48" s="65">
        <v>530</v>
      </c>
      <c r="R48" s="66"/>
      <c r="S48" s="66">
        <v>61</v>
      </c>
      <c r="T48" s="66"/>
      <c r="U48" s="66"/>
    </row>
    <row r="49" spans="1:21" ht="25.5" customHeight="1" x14ac:dyDescent="0.2">
      <c r="A49" s="81" t="s">
        <v>316</v>
      </c>
      <c r="B49" s="81"/>
      <c r="C49" s="75"/>
      <c r="D49" s="66"/>
      <c r="E49" s="70"/>
      <c r="F49" s="66"/>
      <c r="G49" s="65"/>
      <c r="H49" s="66"/>
      <c r="I49" s="67"/>
      <c r="J49" s="68"/>
      <c r="K49" s="67"/>
      <c r="L49" s="69"/>
      <c r="M49" s="66"/>
      <c r="N49" s="66"/>
      <c r="O49" s="70"/>
      <c r="P49" s="66"/>
      <c r="Q49" s="65"/>
      <c r="R49" s="66"/>
      <c r="S49" s="66"/>
      <c r="T49" s="66"/>
      <c r="U49" s="66"/>
    </row>
    <row r="50" spans="1:21" ht="12.75" customHeight="1" x14ac:dyDescent="0.2">
      <c r="B50" s="1" t="s">
        <v>317</v>
      </c>
      <c r="C50" s="75"/>
      <c r="D50" s="66" t="s">
        <v>258</v>
      </c>
      <c r="E50" s="66" t="s">
        <v>258</v>
      </c>
      <c r="F50" s="66" t="s">
        <v>258</v>
      </c>
      <c r="G50" s="65" t="s">
        <v>258</v>
      </c>
      <c r="H50" s="66"/>
      <c r="I50" s="67" t="s">
        <v>95</v>
      </c>
      <c r="J50" s="66" t="s">
        <v>95</v>
      </c>
      <c r="K50" s="67" t="s">
        <v>95</v>
      </c>
      <c r="L50" s="82">
        <v>0</v>
      </c>
      <c r="M50" s="66"/>
      <c r="N50" s="66" t="s">
        <v>258</v>
      </c>
      <c r="O50" s="66" t="s">
        <v>258</v>
      </c>
      <c r="P50" s="66" t="s">
        <v>258</v>
      </c>
      <c r="Q50" s="65" t="s">
        <v>258</v>
      </c>
      <c r="R50" s="66"/>
      <c r="S50" s="66" t="s">
        <v>258</v>
      </c>
      <c r="T50" s="66"/>
      <c r="U50" s="66"/>
    </row>
    <row r="51" spans="1:21" ht="13.5" customHeight="1" x14ac:dyDescent="0.2">
      <c r="B51" s="1" t="s">
        <v>318</v>
      </c>
      <c r="C51" s="75"/>
      <c r="D51" s="66" t="s">
        <v>258</v>
      </c>
      <c r="E51" s="66" t="s">
        <v>258</v>
      </c>
      <c r="F51" s="66" t="s">
        <v>258</v>
      </c>
      <c r="G51" s="65" t="s">
        <v>258</v>
      </c>
      <c r="H51" s="66"/>
      <c r="I51" s="67" t="s">
        <v>95</v>
      </c>
      <c r="J51" s="66" t="s">
        <v>95</v>
      </c>
      <c r="K51" s="67">
        <v>28.2</v>
      </c>
      <c r="L51" s="82">
        <v>28.2</v>
      </c>
      <c r="M51" s="66"/>
      <c r="N51" s="66" t="s">
        <v>258</v>
      </c>
      <c r="O51" s="66" t="s">
        <v>258</v>
      </c>
      <c r="P51" s="66" t="s">
        <v>258</v>
      </c>
      <c r="Q51" s="65" t="s">
        <v>258</v>
      </c>
      <c r="R51" s="66"/>
      <c r="S51" s="66" t="s">
        <v>258</v>
      </c>
      <c r="T51" s="66"/>
      <c r="U51" s="66"/>
    </row>
    <row r="52" spans="1:21" ht="25.5" customHeight="1" x14ac:dyDescent="0.2">
      <c r="A52" s="81" t="s">
        <v>319</v>
      </c>
      <c r="C52" s="75"/>
      <c r="D52" s="66"/>
      <c r="E52" s="70"/>
      <c r="F52" s="66"/>
      <c r="G52" s="65"/>
      <c r="H52" s="66"/>
      <c r="I52" s="67"/>
      <c r="J52" s="68"/>
      <c r="K52" s="67"/>
      <c r="L52" s="69"/>
      <c r="M52" s="66"/>
      <c r="N52" s="66"/>
      <c r="O52" s="70"/>
      <c r="P52" s="66"/>
      <c r="Q52" s="65"/>
      <c r="R52" s="66"/>
      <c r="S52" s="66"/>
      <c r="T52" s="66"/>
      <c r="U52" s="66"/>
    </row>
    <row r="53" spans="1:21" x14ac:dyDescent="0.2">
      <c r="A53" s="81"/>
      <c r="B53" s="1" t="s">
        <v>317</v>
      </c>
      <c r="C53" s="75"/>
      <c r="D53" s="66" t="s">
        <v>258</v>
      </c>
      <c r="E53" s="66" t="s">
        <v>258</v>
      </c>
      <c r="F53" s="66" t="s">
        <v>258</v>
      </c>
      <c r="G53" s="65" t="s">
        <v>258</v>
      </c>
      <c r="H53" s="66"/>
      <c r="I53" s="83" t="s">
        <v>258</v>
      </c>
      <c r="J53" s="83" t="s">
        <v>258</v>
      </c>
      <c r="K53" s="83" t="s">
        <v>258</v>
      </c>
      <c r="L53" s="84">
        <v>0</v>
      </c>
      <c r="M53" s="66"/>
      <c r="N53" s="66" t="s">
        <v>258</v>
      </c>
      <c r="O53" s="66" t="s">
        <v>258</v>
      </c>
      <c r="P53" s="66" t="s">
        <v>258</v>
      </c>
      <c r="Q53" s="65" t="s">
        <v>258</v>
      </c>
      <c r="R53" s="66"/>
      <c r="S53" s="66" t="s">
        <v>258</v>
      </c>
      <c r="T53" s="66"/>
      <c r="U53" s="66"/>
    </row>
    <row r="54" spans="1:21" x14ac:dyDescent="0.2">
      <c r="B54" s="1" t="s">
        <v>318</v>
      </c>
      <c r="C54" s="75"/>
      <c r="D54" s="66" t="s">
        <v>258</v>
      </c>
      <c r="E54" s="66" t="s">
        <v>258</v>
      </c>
      <c r="F54" s="66" t="s">
        <v>258</v>
      </c>
      <c r="G54" s="65" t="s">
        <v>258</v>
      </c>
      <c r="H54" s="66"/>
      <c r="I54" s="83" t="s">
        <v>258</v>
      </c>
      <c r="J54" s="83" t="s">
        <v>258</v>
      </c>
      <c r="K54" s="83" t="s">
        <v>258</v>
      </c>
      <c r="L54" s="84">
        <v>2</v>
      </c>
      <c r="M54" s="66"/>
      <c r="N54" s="66" t="s">
        <v>258</v>
      </c>
      <c r="O54" s="66" t="s">
        <v>258</v>
      </c>
      <c r="P54" s="66" t="s">
        <v>258</v>
      </c>
      <c r="Q54" s="65" t="s">
        <v>258</v>
      </c>
      <c r="R54" s="66"/>
      <c r="S54" s="66" t="s">
        <v>258</v>
      </c>
      <c r="T54" s="66"/>
      <c r="U54" s="66"/>
    </row>
    <row r="55" spans="1:21" ht="1.9" customHeight="1" x14ac:dyDescent="0.2">
      <c r="A55" s="85"/>
      <c r="B55" s="85"/>
      <c r="C55" s="85"/>
      <c r="D55" s="86"/>
      <c r="E55" s="86"/>
      <c r="F55" s="86"/>
      <c r="G55" s="87"/>
      <c r="H55" s="86"/>
      <c r="I55" s="88"/>
      <c r="J55" s="89"/>
      <c r="K55" s="88"/>
      <c r="L55" s="87"/>
      <c r="M55" s="86"/>
      <c r="N55" s="86"/>
      <c r="O55" s="86"/>
      <c r="P55" s="86"/>
      <c r="Q55" s="87"/>
      <c r="R55" s="86"/>
      <c r="S55" s="86"/>
      <c r="T55" s="86"/>
      <c r="U55" s="66"/>
    </row>
    <row r="56" spans="1:21" x14ac:dyDescent="0.2">
      <c r="A56" s="90"/>
      <c r="B56" s="90"/>
      <c r="C56" s="90"/>
      <c r="D56" s="66"/>
      <c r="E56" s="66"/>
      <c r="F56" s="66"/>
      <c r="G56" s="66"/>
      <c r="H56" s="66"/>
      <c r="I56" s="67"/>
      <c r="K56" s="67"/>
      <c r="L56" s="67"/>
      <c r="M56" s="66"/>
      <c r="N56" s="66"/>
      <c r="O56" s="66"/>
      <c r="P56" s="66"/>
      <c r="Q56" s="66"/>
      <c r="R56" s="66"/>
      <c r="S56" s="66"/>
      <c r="T56" s="66"/>
      <c r="U56" s="66"/>
    </row>
    <row r="57" spans="1:21" ht="14.25" x14ac:dyDescent="0.2">
      <c r="A57" s="91">
        <v>1</v>
      </c>
      <c r="B57" s="1" t="s">
        <v>321</v>
      </c>
    </row>
    <row r="58" spans="1:21" ht="14.25" x14ac:dyDescent="0.2">
      <c r="A58" s="91">
        <v>2</v>
      </c>
      <c r="B58" s="1" t="s">
        <v>322</v>
      </c>
      <c r="I58" s="67"/>
    </row>
    <row r="59" spans="1:21" ht="39.4" customHeight="1" x14ac:dyDescent="0.2">
      <c r="A59" s="92">
        <v>3</v>
      </c>
      <c r="B59" s="93" t="s">
        <v>323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4"/>
    </row>
    <row r="60" spans="1:21" ht="14.25" x14ac:dyDescent="0.2">
      <c r="A60" s="91">
        <v>4</v>
      </c>
      <c r="B60" s="1" t="s">
        <v>324</v>
      </c>
    </row>
    <row r="61" spans="1:21" ht="14.25" x14ac:dyDescent="0.2">
      <c r="A61" s="91">
        <v>5</v>
      </c>
      <c r="B61" s="1" t="s">
        <v>325</v>
      </c>
    </row>
    <row r="62" spans="1:21" ht="14.25" x14ac:dyDescent="0.2">
      <c r="A62" s="91">
        <v>6</v>
      </c>
      <c r="B62" s="1" t="s">
        <v>326</v>
      </c>
    </row>
    <row r="63" spans="1:21" x14ac:dyDescent="0.2">
      <c r="A63" s="10" t="s">
        <v>99</v>
      </c>
      <c r="B63" s="1" t="s">
        <v>327</v>
      </c>
    </row>
    <row r="64" spans="1:21" x14ac:dyDescent="0.2">
      <c r="A64" s="10" t="s">
        <v>100</v>
      </c>
      <c r="B64" s="1" t="s">
        <v>328</v>
      </c>
    </row>
    <row r="65" spans="1:2" x14ac:dyDescent="0.2">
      <c r="A65" s="1" t="s">
        <v>258</v>
      </c>
      <c r="B65" s="1" t="s">
        <v>329</v>
      </c>
    </row>
    <row r="66" spans="1:2" x14ac:dyDescent="0.2">
      <c r="A66" s="1" t="s">
        <v>95</v>
      </c>
      <c r="B66" s="1" t="s">
        <v>330</v>
      </c>
    </row>
    <row r="67" spans="1:2" x14ac:dyDescent="0.2">
      <c r="B67" s="5"/>
    </row>
  </sheetData>
  <mergeCells count="17">
    <mergeCell ref="B59:S59"/>
    <mergeCell ref="D5:D6"/>
    <mergeCell ref="F5:F6"/>
    <mergeCell ref="G5:G6"/>
    <mergeCell ref="I5:I6"/>
    <mergeCell ref="K5:K6"/>
    <mergeCell ref="L5:L6"/>
    <mergeCell ref="N5:N6"/>
    <mergeCell ref="P5:P6"/>
    <mergeCell ref="A1:B1"/>
    <mergeCell ref="A2:S2"/>
    <mergeCell ref="A4:B6"/>
    <mergeCell ref="D4:G4"/>
    <mergeCell ref="I4:L4"/>
    <mergeCell ref="N4:S4"/>
    <mergeCell ref="Q5:Q6"/>
    <mergeCell ref="S5:S6"/>
  </mergeCells>
  <hyperlinks>
    <hyperlink ref="A1:B1" location="ContentsHead" display="ContentsHead" xr:uid="{047A4231-C635-4A85-B980-597D5AE38943}"/>
  </hyperlinks>
  <pageMargins left="0.7" right="0.7" top="0.75" bottom="0.75" header="0.3" footer="0.3"/>
  <pageSetup scal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243D3-11D2-4E00-9076-E0D11AA91C57}">
  <sheetPr codeName="Sheet5">
    <pageSetUpPr fitToPage="1"/>
  </sheetPr>
  <dimension ref="A1:AJ53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75" x14ac:dyDescent="0.2"/>
  <cols>
    <col min="1" max="1" width="2.7109375" style="1" customWidth="1"/>
    <col min="2" max="2" width="24" style="1" customWidth="1"/>
    <col min="3" max="3" width="12.5703125" style="1" customWidth="1"/>
    <col min="4" max="4" width="18.28515625" style="1" customWidth="1"/>
    <col min="5" max="5" width="12.42578125" style="1" customWidth="1"/>
    <col min="6" max="6" width="14.28515625" style="1" customWidth="1"/>
    <col min="7" max="7" width="11.28515625" style="1" bestFit="1" customWidth="1"/>
    <col min="8" max="9" width="14.7109375" style="1" customWidth="1"/>
    <col min="10" max="36" width="0" style="1" hidden="1"/>
    <col min="37" max="16384" width="14.7109375" style="1" hidden="1"/>
  </cols>
  <sheetData>
    <row r="1" spans="1:7" x14ac:dyDescent="0.2">
      <c r="A1" s="49" t="s">
        <v>108</v>
      </c>
      <c r="B1" s="49"/>
    </row>
    <row r="2" spans="1:7" x14ac:dyDescent="0.2">
      <c r="A2" s="52" t="s">
        <v>332</v>
      </c>
      <c r="B2" s="52"/>
      <c r="C2" s="52"/>
      <c r="D2" s="52"/>
      <c r="E2" s="52"/>
      <c r="F2" s="52"/>
      <c r="G2" s="52"/>
    </row>
    <row r="4" spans="1:7" ht="30" x14ac:dyDescent="0.35">
      <c r="A4" s="53" t="s">
        <v>260</v>
      </c>
      <c r="B4" s="53"/>
      <c r="C4" s="53" t="s">
        <v>151</v>
      </c>
      <c r="D4" s="53"/>
      <c r="E4" s="54" t="s">
        <v>152</v>
      </c>
      <c r="F4" s="54" t="s">
        <v>153</v>
      </c>
      <c r="G4" s="98" t="s">
        <v>333</v>
      </c>
    </row>
    <row r="5" spans="1:7" ht="30" x14ac:dyDescent="0.35">
      <c r="A5" s="59"/>
      <c r="B5" s="59"/>
      <c r="C5" s="60" t="s">
        <v>334</v>
      </c>
      <c r="D5" s="60" t="s">
        <v>335</v>
      </c>
      <c r="E5" s="60" t="s">
        <v>334</v>
      </c>
      <c r="F5" s="60" t="s">
        <v>334</v>
      </c>
      <c r="G5" s="99" t="s">
        <v>334</v>
      </c>
    </row>
    <row r="6" spans="1:7" x14ac:dyDescent="0.2">
      <c r="A6" s="13" t="s">
        <v>275</v>
      </c>
      <c r="B6" s="13"/>
      <c r="C6" s="66"/>
      <c r="D6" s="66"/>
      <c r="E6" s="66"/>
      <c r="F6" s="66"/>
      <c r="G6" s="65"/>
    </row>
    <row r="7" spans="1:7" x14ac:dyDescent="0.2">
      <c r="B7" s="74" t="s">
        <v>96</v>
      </c>
      <c r="C7" s="66">
        <v>56550</v>
      </c>
      <c r="D7" s="66">
        <v>11654</v>
      </c>
      <c r="E7" s="66">
        <v>2630</v>
      </c>
      <c r="F7" s="66">
        <v>2690</v>
      </c>
      <c r="G7" s="65">
        <v>61870</v>
      </c>
    </row>
    <row r="8" spans="1:7" x14ac:dyDescent="0.2">
      <c r="B8" s="74" t="s">
        <v>276</v>
      </c>
      <c r="C8" s="66">
        <v>55890</v>
      </c>
      <c r="D8" s="66">
        <v>11601</v>
      </c>
      <c r="E8" s="66">
        <v>2900</v>
      </c>
      <c r="F8" s="66">
        <v>2520</v>
      </c>
      <c r="G8" s="65">
        <v>61310</v>
      </c>
    </row>
    <row r="9" spans="1:7" x14ac:dyDescent="0.2">
      <c r="B9" s="74" t="s">
        <v>277</v>
      </c>
      <c r="C9" s="66">
        <v>6500</v>
      </c>
      <c r="D9" s="66">
        <v>1271</v>
      </c>
      <c r="E9" s="66">
        <v>380</v>
      </c>
      <c r="F9" s="66">
        <v>290</v>
      </c>
      <c r="G9" s="65">
        <v>7160</v>
      </c>
    </row>
    <row r="10" spans="1:7" ht="25.9" customHeight="1" x14ac:dyDescent="0.2">
      <c r="A10" s="13" t="s">
        <v>278</v>
      </c>
      <c r="B10" s="13"/>
      <c r="C10" s="66"/>
      <c r="D10" s="66"/>
      <c r="E10" s="66"/>
      <c r="F10" s="66"/>
      <c r="G10" s="65"/>
    </row>
    <row r="11" spans="1:7" s="13" customFormat="1" x14ac:dyDescent="0.2">
      <c r="A11" s="1"/>
      <c r="B11" s="74" t="s">
        <v>279</v>
      </c>
      <c r="C11" s="66">
        <v>13310</v>
      </c>
      <c r="D11" s="66">
        <v>2605</v>
      </c>
      <c r="E11" s="66">
        <v>650</v>
      </c>
      <c r="F11" s="66">
        <v>690</v>
      </c>
      <c r="G11" s="65">
        <v>14650</v>
      </c>
    </row>
    <row r="12" spans="1:7" x14ac:dyDescent="0.2">
      <c r="B12" s="74" t="s">
        <v>280</v>
      </c>
      <c r="C12" s="66">
        <v>15030</v>
      </c>
      <c r="D12" s="66">
        <v>3162</v>
      </c>
      <c r="E12" s="66">
        <v>610</v>
      </c>
      <c r="F12" s="66">
        <v>700</v>
      </c>
      <c r="G12" s="65">
        <v>16340</v>
      </c>
    </row>
    <row r="13" spans="1:7" x14ac:dyDescent="0.2">
      <c r="B13" s="74" t="s">
        <v>281</v>
      </c>
      <c r="C13" s="66">
        <v>16030</v>
      </c>
      <c r="D13" s="66">
        <v>3273</v>
      </c>
      <c r="E13" s="66">
        <v>710</v>
      </c>
      <c r="F13" s="66">
        <v>710</v>
      </c>
      <c r="G13" s="65">
        <v>17450</v>
      </c>
    </row>
    <row r="14" spans="1:7" ht="13.15" customHeight="1" x14ac:dyDescent="0.2">
      <c r="B14" s="74" t="s">
        <v>282</v>
      </c>
      <c r="C14" s="66">
        <v>12180</v>
      </c>
      <c r="D14" s="66">
        <v>2613</v>
      </c>
      <c r="E14" s="66">
        <v>660</v>
      </c>
      <c r="F14" s="66">
        <v>590</v>
      </c>
      <c r="G14" s="65">
        <v>13420</v>
      </c>
    </row>
    <row r="15" spans="1:7" ht="26.45" customHeight="1" x14ac:dyDescent="0.2">
      <c r="B15" s="74" t="s">
        <v>283</v>
      </c>
      <c r="C15" s="66">
        <v>13490</v>
      </c>
      <c r="D15" s="66">
        <v>2601</v>
      </c>
      <c r="E15" s="66">
        <v>680</v>
      </c>
      <c r="F15" s="66">
        <v>600</v>
      </c>
      <c r="G15" s="65">
        <v>14760</v>
      </c>
    </row>
    <row r="16" spans="1:7" x14ac:dyDescent="0.2">
      <c r="B16" s="74" t="s">
        <v>284</v>
      </c>
      <c r="C16" s="66">
        <v>15060</v>
      </c>
      <c r="D16" s="66">
        <v>3215</v>
      </c>
      <c r="E16" s="66">
        <v>790</v>
      </c>
      <c r="F16" s="66">
        <v>630</v>
      </c>
      <c r="G16" s="65">
        <v>16480</v>
      </c>
    </row>
    <row r="17" spans="1:7" x14ac:dyDescent="0.2">
      <c r="B17" s="74" t="s">
        <v>285</v>
      </c>
      <c r="C17" s="66">
        <v>15360</v>
      </c>
      <c r="D17" s="66">
        <v>3309</v>
      </c>
      <c r="E17" s="66">
        <v>670</v>
      </c>
      <c r="F17" s="66">
        <v>660</v>
      </c>
      <c r="G17" s="65">
        <v>16690</v>
      </c>
    </row>
    <row r="18" spans="1:7" x14ac:dyDescent="0.2">
      <c r="B18" s="74" t="s">
        <v>286</v>
      </c>
      <c r="C18" s="66">
        <v>11980</v>
      </c>
      <c r="D18" s="66">
        <v>2475</v>
      </c>
      <c r="E18" s="66">
        <v>760</v>
      </c>
      <c r="F18" s="66">
        <v>630</v>
      </c>
      <c r="G18" s="65">
        <v>13370</v>
      </c>
    </row>
    <row r="19" spans="1:7" ht="25.5" customHeight="1" x14ac:dyDescent="0.2">
      <c r="B19" s="74" t="s">
        <v>287</v>
      </c>
      <c r="C19" s="66">
        <v>6500</v>
      </c>
      <c r="D19" s="66">
        <v>1271</v>
      </c>
      <c r="E19" s="66">
        <v>380</v>
      </c>
      <c r="F19" s="66">
        <v>290</v>
      </c>
      <c r="G19" s="65">
        <v>7160</v>
      </c>
    </row>
    <row r="20" spans="1:7" ht="26.45" customHeight="1" x14ac:dyDescent="0.2">
      <c r="A20" s="13" t="s">
        <v>288</v>
      </c>
      <c r="B20" s="13"/>
      <c r="C20" s="66"/>
      <c r="D20" s="66"/>
      <c r="E20" s="66"/>
      <c r="F20" s="66"/>
      <c r="G20" s="65"/>
    </row>
    <row r="21" spans="1:7" x14ac:dyDescent="0.2">
      <c r="B21" s="81" t="s">
        <v>289</v>
      </c>
      <c r="C21" s="66">
        <v>3960</v>
      </c>
      <c r="D21" s="66">
        <v>783</v>
      </c>
      <c r="E21" s="66">
        <v>220</v>
      </c>
      <c r="F21" s="66">
        <v>210</v>
      </c>
      <c r="G21" s="65">
        <v>4380</v>
      </c>
    </row>
    <row r="22" spans="1:7" x14ac:dyDescent="0.2">
      <c r="B22" s="81" t="s">
        <v>290</v>
      </c>
      <c r="C22" s="66">
        <v>4380</v>
      </c>
      <c r="D22" s="66">
        <v>803</v>
      </c>
      <c r="E22" s="66">
        <v>200</v>
      </c>
      <c r="F22" s="66">
        <v>230</v>
      </c>
      <c r="G22" s="65">
        <v>4810</v>
      </c>
    </row>
    <row r="23" spans="1:7" x14ac:dyDescent="0.2">
      <c r="B23" s="81" t="s">
        <v>291</v>
      </c>
      <c r="C23" s="66">
        <v>4970</v>
      </c>
      <c r="D23" s="66">
        <v>1018</v>
      </c>
      <c r="E23" s="66">
        <v>240</v>
      </c>
      <c r="F23" s="66">
        <v>260</v>
      </c>
      <c r="G23" s="65">
        <v>5460</v>
      </c>
    </row>
    <row r="24" spans="1:7" x14ac:dyDescent="0.2">
      <c r="B24" s="81" t="s">
        <v>292</v>
      </c>
      <c r="C24" s="66">
        <v>4920</v>
      </c>
      <c r="D24" s="66">
        <v>1122</v>
      </c>
      <c r="E24" s="66">
        <v>190</v>
      </c>
      <c r="F24" s="66">
        <v>240</v>
      </c>
      <c r="G24" s="65">
        <v>5350</v>
      </c>
    </row>
    <row r="25" spans="1:7" s="13" customFormat="1" ht="12.4" customHeight="1" x14ac:dyDescent="0.2">
      <c r="A25" s="1"/>
      <c r="B25" s="81" t="s">
        <v>293</v>
      </c>
      <c r="C25" s="66">
        <v>5510</v>
      </c>
      <c r="D25" s="66">
        <v>1124</v>
      </c>
      <c r="E25" s="66">
        <v>210</v>
      </c>
      <c r="F25" s="66">
        <v>270</v>
      </c>
      <c r="G25" s="65">
        <v>5990</v>
      </c>
    </row>
    <row r="26" spans="1:7" x14ac:dyDescent="0.2">
      <c r="B26" s="81" t="s">
        <v>294</v>
      </c>
      <c r="C26" s="66">
        <v>4600</v>
      </c>
      <c r="D26" s="66">
        <v>916</v>
      </c>
      <c r="E26" s="66">
        <v>220</v>
      </c>
      <c r="F26" s="66">
        <v>190</v>
      </c>
      <c r="G26" s="65">
        <v>5010</v>
      </c>
    </row>
    <row r="27" spans="1:7" x14ac:dyDescent="0.2">
      <c r="B27" s="81" t="s">
        <v>295</v>
      </c>
      <c r="C27" s="66">
        <v>5180</v>
      </c>
      <c r="D27" s="66">
        <v>1073</v>
      </c>
      <c r="E27" s="66">
        <v>240</v>
      </c>
      <c r="F27" s="66">
        <v>230</v>
      </c>
      <c r="G27" s="65">
        <v>5650</v>
      </c>
    </row>
    <row r="28" spans="1:7" x14ac:dyDescent="0.2">
      <c r="B28" s="81" t="s">
        <v>296</v>
      </c>
      <c r="C28" s="66">
        <v>5840</v>
      </c>
      <c r="D28" s="66">
        <v>1166</v>
      </c>
      <c r="E28" s="66">
        <v>240</v>
      </c>
      <c r="F28" s="66">
        <v>250</v>
      </c>
      <c r="G28" s="65">
        <v>6340</v>
      </c>
    </row>
    <row r="29" spans="1:7" x14ac:dyDescent="0.2">
      <c r="B29" s="81" t="s">
        <v>297</v>
      </c>
      <c r="C29" s="66">
        <v>5010</v>
      </c>
      <c r="D29" s="66">
        <v>1034</v>
      </c>
      <c r="E29" s="66">
        <v>230</v>
      </c>
      <c r="F29" s="66">
        <v>230</v>
      </c>
      <c r="G29" s="65">
        <v>5460</v>
      </c>
    </row>
    <row r="30" spans="1:7" x14ac:dyDescent="0.2">
      <c r="B30" s="81" t="s">
        <v>298</v>
      </c>
      <c r="C30" s="66">
        <v>3660</v>
      </c>
      <c r="D30" s="66">
        <v>762</v>
      </c>
      <c r="E30" s="66">
        <v>180</v>
      </c>
      <c r="F30" s="66">
        <v>190</v>
      </c>
      <c r="G30" s="65">
        <v>4030</v>
      </c>
    </row>
    <row r="31" spans="1:7" x14ac:dyDescent="0.2">
      <c r="B31" s="81" t="s">
        <v>299</v>
      </c>
      <c r="C31" s="66">
        <v>3930</v>
      </c>
      <c r="D31" s="66">
        <v>765</v>
      </c>
      <c r="E31" s="66">
        <v>200</v>
      </c>
      <c r="F31" s="66">
        <v>200</v>
      </c>
      <c r="G31" s="65">
        <v>4320</v>
      </c>
    </row>
    <row r="32" spans="1:7" x14ac:dyDescent="0.2">
      <c r="B32" s="81" t="s">
        <v>300</v>
      </c>
      <c r="C32" s="66">
        <v>4590</v>
      </c>
      <c r="D32" s="66">
        <v>1086</v>
      </c>
      <c r="E32" s="66">
        <v>280</v>
      </c>
      <c r="F32" s="66">
        <v>210</v>
      </c>
      <c r="G32" s="65">
        <v>5080</v>
      </c>
    </row>
    <row r="33" spans="1:9" ht="26.45" customHeight="1" x14ac:dyDescent="0.2">
      <c r="B33" s="81" t="s">
        <v>301</v>
      </c>
      <c r="C33" s="66">
        <v>4170</v>
      </c>
      <c r="D33" s="66">
        <v>817</v>
      </c>
      <c r="E33" s="66">
        <v>200</v>
      </c>
      <c r="F33" s="66">
        <v>180</v>
      </c>
      <c r="G33" s="65">
        <v>4550</v>
      </c>
    </row>
    <row r="34" spans="1:9" x14ac:dyDescent="0.2">
      <c r="B34" s="81" t="s">
        <v>302</v>
      </c>
      <c r="C34" s="66">
        <v>4600</v>
      </c>
      <c r="D34" s="66">
        <v>858</v>
      </c>
      <c r="E34" s="66">
        <v>280</v>
      </c>
      <c r="F34" s="66">
        <v>210</v>
      </c>
      <c r="G34" s="65">
        <v>5090</v>
      </c>
    </row>
    <row r="35" spans="1:9" x14ac:dyDescent="0.2">
      <c r="B35" s="81" t="s">
        <v>303</v>
      </c>
      <c r="C35" s="66">
        <v>4720</v>
      </c>
      <c r="D35" s="66">
        <v>926</v>
      </c>
      <c r="E35" s="66">
        <v>200</v>
      </c>
      <c r="F35" s="66">
        <v>200</v>
      </c>
      <c r="G35" s="65">
        <v>5120</v>
      </c>
    </row>
    <row r="36" spans="1:9" x14ac:dyDescent="0.2">
      <c r="B36" s="81" t="s">
        <v>304</v>
      </c>
      <c r="C36" s="66">
        <v>5090</v>
      </c>
      <c r="D36" s="66">
        <v>1046</v>
      </c>
      <c r="E36" s="66">
        <v>290</v>
      </c>
      <c r="F36" s="66">
        <v>230</v>
      </c>
      <c r="G36" s="65">
        <v>5610</v>
      </c>
    </row>
    <row r="37" spans="1:9" x14ac:dyDescent="0.2">
      <c r="B37" s="81" t="s">
        <v>305</v>
      </c>
      <c r="C37" s="66">
        <v>5300</v>
      </c>
      <c r="D37" s="66">
        <v>1127</v>
      </c>
      <c r="E37" s="66">
        <v>230</v>
      </c>
      <c r="F37" s="66">
        <v>200</v>
      </c>
      <c r="G37" s="65">
        <v>5740</v>
      </c>
    </row>
    <row r="38" spans="1:9" x14ac:dyDescent="0.2">
      <c r="B38" s="81" t="s">
        <v>306</v>
      </c>
      <c r="C38" s="66">
        <v>4670</v>
      </c>
      <c r="D38" s="66">
        <v>1042</v>
      </c>
      <c r="E38" s="66">
        <v>270</v>
      </c>
      <c r="F38" s="66">
        <v>210</v>
      </c>
      <c r="G38" s="65">
        <v>5140</v>
      </c>
    </row>
    <row r="39" spans="1:9" x14ac:dyDescent="0.2">
      <c r="B39" s="81" t="s">
        <v>307</v>
      </c>
      <c r="C39" s="66">
        <v>5120</v>
      </c>
      <c r="D39" s="66">
        <v>1032</v>
      </c>
      <c r="E39" s="66">
        <v>240</v>
      </c>
      <c r="F39" s="66">
        <v>240</v>
      </c>
      <c r="G39" s="65">
        <v>5590</v>
      </c>
    </row>
    <row r="40" spans="1:9" x14ac:dyDescent="0.2">
      <c r="B40" s="81" t="s">
        <v>308</v>
      </c>
      <c r="C40" s="66">
        <v>5280</v>
      </c>
      <c r="D40" s="66">
        <v>1179</v>
      </c>
      <c r="E40" s="66">
        <v>190</v>
      </c>
      <c r="F40" s="66">
        <v>220</v>
      </c>
      <c r="G40" s="65">
        <v>5690</v>
      </c>
    </row>
    <row r="41" spans="1:9" x14ac:dyDescent="0.2">
      <c r="B41" s="81" t="s">
        <v>309</v>
      </c>
      <c r="C41" s="66">
        <v>4950</v>
      </c>
      <c r="D41" s="66">
        <v>1098</v>
      </c>
      <c r="E41" s="66">
        <v>250</v>
      </c>
      <c r="F41" s="66">
        <v>210</v>
      </c>
      <c r="G41" s="65">
        <v>5410</v>
      </c>
    </row>
    <row r="42" spans="1:9" x14ac:dyDescent="0.2">
      <c r="B42" s="81" t="s">
        <v>310</v>
      </c>
      <c r="C42" s="66">
        <v>3880</v>
      </c>
      <c r="D42" s="66">
        <v>823</v>
      </c>
      <c r="E42" s="66">
        <v>270</v>
      </c>
      <c r="F42" s="66">
        <v>220</v>
      </c>
      <c r="G42" s="65">
        <v>4370</v>
      </c>
    </row>
    <row r="43" spans="1:9" x14ac:dyDescent="0.2">
      <c r="B43" s="81" t="s">
        <v>311</v>
      </c>
      <c r="C43" s="66">
        <v>3940</v>
      </c>
      <c r="D43" s="66">
        <v>795</v>
      </c>
      <c r="E43" s="66">
        <v>210</v>
      </c>
      <c r="F43" s="66">
        <v>220</v>
      </c>
      <c r="G43" s="65">
        <v>4360</v>
      </c>
    </row>
    <row r="44" spans="1:9" x14ac:dyDescent="0.2">
      <c r="B44" s="81" t="s">
        <v>312</v>
      </c>
      <c r="C44" s="66">
        <v>4170</v>
      </c>
      <c r="D44" s="66">
        <v>857</v>
      </c>
      <c r="E44" s="66">
        <v>280</v>
      </c>
      <c r="F44" s="66">
        <v>190</v>
      </c>
      <c r="G44" s="65">
        <v>4640</v>
      </c>
    </row>
    <row r="45" spans="1:9" ht="26.25" customHeight="1" x14ac:dyDescent="0.2">
      <c r="B45" s="81" t="s">
        <v>313</v>
      </c>
      <c r="C45" s="66">
        <v>1870</v>
      </c>
      <c r="D45" s="66">
        <v>391</v>
      </c>
      <c r="E45" s="66">
        <v>160</v>
      </c>
      <c r="F45" s="66">
        <v>80</v>
      </c>
      <c r="G45" s="65">
        <v>2110</v>
      </c>
    </row>
    <row r="46" spans="1:9" x14ac:dyDescent="0.2">
      <c r="B46" s="81" t="s">
        <v>314</v>
      </c>
      <c r="C46" s="66">
        <v>2020</v>
      </c>
      <c r="D46" s="66">
        <v>374</v>
      </c>
      <c r="E46" s="66">
        <v>90</v>
      </c>
      <c r="F46" s="66">
        <v>90</v>
      </c>
      <c r="G46" s="65">
        <v>2190</v>
      </c>
    </row>
    <row r="47" spans="1:9" x14ac:dyDescent="0.2">
      <c r="B47" s="81" t="s">
        <v>315</v>
      </c>
      <c r="C47" s="66">
        <v>2610</v>
      </c>
      <c r="D47" s="66">
        <v>506</v>
      </c>
      <c r="E47" s="66">
        <v>130</v>
      </c>
      <c r="F47" s="66">
        <v>110</v>
      </c>
      <c r="G47" s="65">
        <v>2860</v>
      </c>
    </row>
    <row r="48" spans="1:9" ht="2.65" customHeight="1" x14ac:dyDescent="0.2">
      <c r="A48" s="85"/>
      <c r="B48" s="85"/>
      <c r="C48" s="85"/>
      <c r="D48" s="86"/>
      <c r="E48" s="86"/>
      <c r="F48" s="86"/>
      <c r="G48" s="87"/>
      <c r="H48" s="66"/>
      <c r="I48" s="67"/>
    </row>
    <row r="49" spans="1:9" x14ac:dyDescent="0.2">
      <c r="A49" s="90"/>
      <c r="B49" s="90"/>
      <c r="C49" s="90"/>
      <c r="D49" s="66"/>
      <c r="E49" s="66"/>
      <c r="F49" s="66"/>
      <c r="G49" s="66"/>
      <c r="H49" s="66"/>
      <c r="I49" s="67"/>
    </row>
    <row r="50" spans="1:9" ht="14.25" x14ac:dyDescent="0.2">
      <c r="A50" s="91">
        <v>1</v>
      </c>
      <c r="B50" s="93" t="s">
        <v>336</v>
      </c>
      <c r="C50" s="93"/>
      <c r="D50" s="93"/>
      <c r="E50" s="93"/>
      <c r="F50" s="93"/>
      <c r="G50" s="93"/>
    </row>
    <row r="51" spans="1:9" ht="26.25" customHeight="1" x14ac:dyDescent="0.2">
      <c r="A51" s="100">
        <v>2</v>
      </c>
      <c r="B51" s="93" t="s">
        <v>337</v>
      </c>
      <c r="C51" s="93"/>
      <c r="D51" s="93"/>
      <c r="E51" s="93"/>
      <c r="F51" s="93"/>
      <c r="G51" s="93"/>
    </row>
    <row r="52" spans="1:9" ht="25.15" customHeight="1" x14ac:dyDescent="0.2">
      <c r="A52" s="101" t="s">
        <v>105</v>
      </c>
      <c r="B52" s="93" t="s">
        <v>327</v>
      </c>
      <c r="C52" s="93"/>
      <c r="D52" s="93"/>
      <c r="E52" s="93"/>
      <c r="F52" s="93"/>
      <c r="G52" s="93"/>
    </row>
    <row r="53" spans="1:9" x14ac:dyDescent="0.2">
      <c r="A53" s="1" t="s">
        <v>100</v>
      </c>
      <c r="B53" s="1" t="s">
        <v>328</v>
      </c>
    </row>
  </sheetData>
  <mergeCells count="7">
    <mergeCell ref="B51:G51"/>
    <mergeCell ref="B52:G52"/>
    <mergeCell ref="A1:B1"/>
    <mergeCell ref="A2:G2"/>
    <mergeCell ref="A4:B5"/>
    <mergeCell ref="C4:D4"/>
    <mergeCell ref="B50:G50"/>
  </mergeCells>
  <hyperlinks>
    <hyperlink ref="A1:B1" location="ContentsHead" display="ContentsHead" xr:uid="{0B4F322B-EC00-4F9E-87C9-B6BDCC4D5E30}"/>
  </hyperlinks>
  <pageMargins left="0.7" right="0.7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F1BE-39F1-408D-AE7F-BB3F148E7992}">
  <sheetPr codeName="Sheet16">
    <pageSetUpPr fitToPage="1"/>
  </sheetPr>
  <dimension ref="A1:AP60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75" x14ac:dyDescent="0.25"/>
  <cols>
    <col min="1" max="1" width="2.7109375" style="48" customWidth="1"/>
    <col min="2" max="2" width="23" style="48" customWidth="1"/>
    <col min="3" max="3" width="12" style="48" bestFit="1" customWidth="1"/>
    <col min="4" max="7" width="8.85546875" style="48" customWidth="1"/>
    <col min="8" max="8" width="6.28515625" style="48" bestFit="1" customWidth="1"/>
    <col min="9" max="9" width="11.42578125" style="48" customWidth="1"/>
    <col min="10" max="10" width="12" style="48" bestFit="1" customWidth="1"/>
    <col min="11" max="13" width="10.7109375" style="48" bestFit="1" customWidth="1"/>
    <col min="14" max="14" width="9.28515625" style="48" customWidth="1"/>
    <col min="15" max="15" width="9.7109375" style="48" bestFit="1" customWidth="1"/>
    <col min="16" max="16" width="13.140625" style="48" customWidth="1"/>
    <col min="17" max="17" width="12.7109375" style="48" bestFit="1" customWidth="1"/>
    <col min="18" max="22" width="9.5703125" style="48" customWidth="1"/>
    <col min="23" max="23" width="13.28515625" style="48" customWidth="1"/>
    <col min="24" max="24" width="10.42578125" style="48" customWidth="1"/>
    <col min="25" max="42" width="0" style="48" hidden="1"/>
    <col min="43" max="16384" width="10.42578125" style="48" hidden="1"/>
  </cols>
  <sheetData>
    <row r="1" spans="1:24" x14ac:dyDescent="0.25">
      <c r="A1" s="49" t="s">
        <v>108</v>
      </c>
      <c r="B1" s="49"/>
    </row>
    <row r="2" spans="1:24" s="1" customFormat="1" x14ac:dyDescent="0.2">
      <c r="A2" s="52" t="s">
        <v>339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s="1" customFormat="1" x14ac:dyDescent="0.2">
      <c r="Q3" s="103"/>
      <c r="R3" s="103"/>
      <c r="S3" s="103"/>
      <c r="T3" s="103"/>
      <c r="U3" s="103"/>
      <c r="V3" s="103"/>
    </row>
    <row r="4" spans="1:24" s="1" customFormat="1" ht="15" x14ac:dyDescent="0.35">
      <c r="A4" s="53" t="s">
        <v>260</v>
      </c>
      <c r="B4" s="53"/>
      <c r="C4" s="55" t="s">
        <v>340</v>
      </c>
      <c r="D4" s="55"/>
      <c r="E4" s="55"/>
      <c r="F4" s="55"/>
      <c r="G4" s="55"/>
      <c r="H4" s="55"/>
      <c r="I4" s="55"/>
      <c r="J4" s="55" t="s">
        <v>341</v>
      </c>
      <c r="K4" s="55"/>
      <c r="L4" s="55"/>
      <c r="M4" s="55"/>
      <c r="N4" s="55"/>
      <c r="O4" s="55"/>
      <c r="P4" s="55"/>
      <c r="Q4" s="55" t="s">
        <v>263</v>
      </c>
      <c r="R4" s="55"/>
      <c r="S4" s="55"/>
      <c r="T4" s="55"/>
      <c r="U4" s="55"/>
      <c r="V4" s="55"/>
      <c r="W4" s="55"/>
      <c r="X4" s="57"/>
    </row>
    <row r="5" spans="1:24" s="1" customFormat="1" ht="50.45" customHeight="1" x14ac:dyDescent="0.35">
      <c r="A5" s="59"/>
      <c r="B5" s="59"/>
      <c r="C5" s="104" t="s">
        <v>159</v>
      </c>
      <c r="D5" s="60" t="s">
        <v>101</v>
      </c>
      <c r="E5" s="60" t="s">
        <v>102</v>
      </c>
      <c r="F5" s="60" t="s">
        <v>103</v>
      </c>
      <c r="G5" s="60" t="s">
        <v>104</v>
      </c>
      <c r="H5" s="104" t="s">
        <v>342</v>
      </c>
      <c r="I5" s="99" t="s">
        <v>343</v>
      </c>
      <c r="J5" s="104" t="s">
        <v>159</v>
      </c>
      <c r="K5" s="60" t="s">
        <v>101</v>
      </c>
      <c r="L5" s="60" t="s">
        <v>102</v>
      </c>
      <c r="M5" s="60" t="s">
        <v>103</v>
      </c>
      <c r="N5" s="60" t="s">
        <v>104</v>
      </c>
      <c r="O5" s="104" t="s">
        <v>342</v>
      </c>
      <c r="P5" s="99" t="s">
        <v>343</v>
      </c>
      <c r="Q5" s="104" t="s">
        <v>159</v>
      </c>
      <c r="R5" s="60" t="s">
        <v>101</v>
      </c>
      <c r="S5" s="60" t="s">
        <v>102</v>
      </c>
      <c r="T5" s="60" t="s">
        <v>103</v>
      </c>
      <c r="U5" s="60" t="s">
        <v>104</v>
      </c>
      <c r="V5" s="104" t="s">
        <v>342</v>
      </c>
      <c r="W5" s="99" t="s">
        <v>343</v>
      </c>
    </row>
    <row r="6" spans="1:24" s="105" customFormat="1" ht="13.9" customHeight="1" x14ac:dyDescent="0.2">
      <c r="A6" s="13" t="s">
        <v>275</v>
      </c>
      <c r="B6" s="13"/>
      <c r="C6" s="106"/>
      <c r="D6" s="106"/>
      <c r="E6" s="106"/>
      <c r="F6" s="106"/>
      <c r="G6" s="106"/>
      <c r="H6" s="106"/>
      <c r="I6" s="107"/>
      <c r="J6" s="108"/>
      <c r="K6" s="108"/>
      <c r="L6" s="108"/>
      <c r="M6" s="108"/>
      <c r="N6" s="108"/>
      <c r="O6" s="108"/>
      <c r="P6" s="109"/>
      <c r="W6" s="109"/>
    </row>
    <row r="7" spans="1:24" s="105" customFormat="1" ht="12.4" customHeight="1" x14ac:dyDescent="0.2">
      <c r="A7" s="1"/>
      <c r="B7" s="74" t="s">
        <v>96</v>
      </c>
      <c r="C7" s="103">
        <v>35580</v>
      </c>
      <c r="D7" s="103">
        <v>10170</v>
      </c>
      <c r="E7" s="103">
        <v>7690</v>
      </c>
      <c r="F7" s="103">
        <v>2090</v>
      </c>
      <c r="G7" s="103">
        <v>160</v>
      </c>
      <c r="H7" s="103">
        <v>10</v>
      </c>
      <c r="I7" s="110">
        <v>55700</v>
      </c>
      <c r="J7" s="111">
        <v>27.9</v>
      </c>
      <c r="K7" s="111">
        <v>21.5</v>
      </c>
      <c r="L7" s="111">
        <v>51.6</v>
      </c>
      <c r="M7" s="111">
        <v>39.4</v>
      </c>
      <c r="N7" s="111">
        <v>7.7</v>
      </c>
      <c r="O7" s="111">
        <v>1.1000000000000001</v>
      </c>
      <c r="P7" s="112">
        <v>149.19999999999999</v>
      </c>
      <c r="Q7" s="103">
        <v>4065</v>
      </c>
      <c r="R7" s="103">
        <v>2173</v>
      </c>
      <c r="S7" s="103">
        <v>2376</v>
      </c>
      <c r="T7" s="103">
        <v>1042</v>
      </c>
      <c r="U7" s="103">
        <v>144</v>
      </c>
      <c r="V7" s="103">
        <v>45</v>
      </c>
      <c r="W7" s="110">
        <v>9846</v>
      </c>
    </row>
    <row r="8" spans="1:24" s="105" customFormat="1" ht="12.4" customHeight="1" x14ac:dyDescent="0.2">
      <c r="A8" s="1"/>
      <c r="B8" s="74" t="s">
        <v>276</v>
      </c>
      <c r="C8" s="103">
        <v>33980</v>
      </c>
      <c r="D8" s="103">
        <v>10490</v>
      </c>
      <c r="E8" s="103">
        <v>8280</v>
      </c>
      <c r="F8" s="103">
        <v>2250</v>
      </c>
      <c r="G8" s="103">
        <v>190</v>
      </c>
      <c r="H8" s="103">
        <v>20</v>
      </c>
      <c r="I8" s="110">
        <v>55190</v>
      </c>
      <c r="J8" s="111">
        <v>28.5</v>
      </c>
      <c r="K8" s="111">
        <v>23.9</v>
      </c>
      <c r="L8" s="111">
        <v>56.8</v>
      </c>
      <c r="M8" s="111">
        <v>45.4</v>
      </c>
      <c r="N8" s="111">
        <v>9.8000000000000007</v>
      </c>
      <c r="O8" s="111">
        <v>1.2</v>
      </c>
      <c r="P8" s="112">
        <v>165.5</v>
      </c>
      <c r="Q8" s="103">
        <v>3917</v>
      </c>
      <c r="R8" s="103">
        <v>2237</v>
      </c>
      <c r="S8" s="103">
        <v>2553</v>
      </c>
      <c r="T8" s="103">
        <v>1130</v>
      </c>
      <c r="U8" s="103">
        <v>170</v>
      </c>
      <c r="V8" s="103">
        <v>66</v>
      </c>
      <c r="W8" s="110">
        <v>10072</v>
      </c>
    </row>
    <row r="9" spans="1:24" s="105" customFormat="1" ht="12.4" customHeight="1" x14ac:dyDescent="0.2">
      <c r="A9" s="1"/>
      <c r="B9" s="74" t="s">
        <v>277</v>
      </c>
      <c r="C9" s="103">
        <v>3990</v>
      </c>
      <c r="D9" s="103">
        <v>1190</v>
      </c>
      <c r="E9" s="103">
        <v>780</v>
      </c>
      <c r="F9" s="103">
        <v>220</v>
      </c>
      <c r="G9" s="103">
        <v>30</v>
      </c>
      <c r="H9" s="103" t="s">
        <v>320</v>
      </c>
      <c r="I9" s="110">
        <v>6210</v>
      </c>
      <c r="J9" s="111">
        <v>3.2</v>
      </c>
      <c r="K9" s="111">
        <v>2.7</v>
      </c>
      <c r="L9" s="111">
        <v>5.4</v>
      </c>
      <c r="M9" s="111">
        <v>4.5</v>
      </c>
      <c r="N9" s="111">
        <v>1.7</v>
      </c>
      <c r="O9" s="111" t="s">
        <v>320</v>
      </c>
      <c r="P9" s="112">
        <v>18.100000000000001</v>
      </c>
      <c r="Q9" s="103">
        <v>441</v>
      </c>
      <c r="R9" s="103">
        <v>254</v>
      </c>
      <c r="S9" s="103">
        <v>239</v>
      </c>
      <c r="T9" s="103">
        <v>110</v>
      </c>
      <c r="U9" s="103">
        <v>26</v>
      </c>
      <c r="V9" s="103" t="s">
        <v>320</v>
      </c>
      <c r="W9" s="110">
        <v>1076</v>
      </c>
    </row>
    <row r="10" spans="1:24" ht="26.45" customHeight="1" x14ac:dyDescent="0.2">
      <c r="A10" s="13" t="s">
        <v>278</v>
      </c>
      <c r="B10" s="13"/>
      <c r="C10" s="80"/>
      <c r="D10" s="80"/>
      <c r="E10" s="80"/>
      <c r="F10" s="80"/>
      <c r="G10" s="80"/>
      <c r="H10" s="80"/>
      <c r="I10" s="107"/>
      <c r="J10" s="80"/>
      <c r="K10" s="80"/>
      <c r="L10" s="80"/>
      <c r="M10" s="80"/>
      <c r="N10" s="80"/>
      <c r="O10" s="80"/>
      <c r="P10" s="107"/>
      <c r="W10" s="110"/>
    </row>
    <row r="11" spans="1:24" ht="12.4" customHeight="1" x14ac:dyDescent="0.2">
      <c r="A11" s="1"/>
      <c r="B11" s="74" t="s">
        <v>279</v>
      </c>
      <c r="C11" s="103">
        <v>8740</v>
      </c>
      <c r="D11" s="103">
        <v>2370</v>
      </c>
      <c r="E11" s="103">
        <v>1670</v>
      </c>
      <c r="F11" s="103">
        <v>420</v>
      </c>
      <c r="G11" s="103">
        <v>20</v>
      </c>
      <c r="H11" s="103" t="s">
        <v>320</v>
      </c>
      <c r="I11" s="110">
        <v>13230</v>
      </c>
      <c r="J11" s="111">
        <v>7.1</v>
      </c>
      <c r="K11" s="111">
        <v>4.9000000000000004</v>
      </c>
      <c r="L11" s="111">
        <v>10.9</v>
      </c>
      <c r="M11" s="111">
        <v>7.6</v>
      </c>
      <c r="N11" s="111">
        <v>0.9</v>
      </c>
      <c r="O11" s="111" t="s">
        <v>320</v>
      </c>
      <c r="P11" s="112">
        <v>31.8</v>
      </c>
      <c r="Q11" s="103">
        <v>995</v>
      </c>
      <c r="R11" s="103">
        <v>504</v>
      </c>
      <c r="S11" s="103">
        <v>516</v>
      </c>
      <c r="T11" s="103">
        <v>208</v>
      </c>
      <c r="U11" s="103">
        <v>21</v>
      </c>
      <c r="V11" s="103" t="s">
        <v>320</v>
      </c>
      <c r="W11" s="110">
        <v>2258</v>
      </c>
    </row>
    <row r="12" spans="1:24" s="105" customFormat="1" ht="12.4" customHeight="1" x14ac:dyDescent="0.2">
      <c r="A12" s="1"/>
      <c r="B12" s="74" t="s">
        <v>280</v>
      </c>
      <c r="C12" s="103">
        <v>9210</v>
      </c>
      <c r="D12" s="103">
        <v>2800</v>
      </c>
      <c r="E12" s="103">
        <v>2170</v>
      </c>
      <c r="F12" s="103">
        <v>630</v>
      </c>
      <c r="G12" s="103">
        <v>40</v>
      </c>
      <c r="H12" s="103" t="s">
        <v>320</v>
      </c>
      <c r="I12" s="110">
        <v>14850</v>
      </c>
      <c r="J12" s="111">
        <v>7</v>
      </c>
      <c r="K12" s="111">
        <v>5.9</v>
      </c>
      <c r="L12" s="111">
        <v>14.5</v>
      </c>
      <c r="M12" s="111">
        <v>12</v>
      </c>
      <c r="N12" s="111">
        <v>2.2000000000000002</v>
      </c>
      <c r="O12" s="111" t="s">
        <v>320</v>
      </c>
      <c r="P12" s="112">
        <v>41.6</v>
      </c>
      <c r="Q12" s="103">
        <v>1059</v>
      </c>
      <c r="R12" s="103">
        <v>598</v>
      </c>
      <c r="S12" s="103">
        <v>671</v>
      </c>
      <c r="T12" s="103">
        <v>318</v>
      </c>
      <c r="U12" s="103">
        <v>39</v>
      </c>
      <c r="V12" s="103" t="s">
        <v>320</v>
      </c>
      <c r="W12" s="110">
        <v>2689</v>
      </c>
    </row>
    <row r="13" spans="1:24" s="105" customFormat="1" ht="12.4" customHeight="1" x14ac:dyDescent="0.2">
      <c r="A13" s="1"/>
      <c r="B13" s="74" t="s">
        <v>281</v>
      </c>
      <c r="C13" s="103">
        <v>9850</v>
      </c>
      <c r="D13" s="103">
        <v>2960</v>
      </c>
      <c r="E13" s="103">
        <v>2280</v>
      </c>
      <c r="F13" s="103">
        <v>620</v>
      </c>
      <c r="G13" s="103">
        <v>60</v>
      </c>
      <c r="H13" s="103">
        <v>10</v>
      </c>
      <c r="I13" s="110">
        <v>15760</v>
      </c>
      <c r="J13" s="111">
        <v>7.4</v>
      </c>
      <c r="K13" s="111">
        <v>6.1</v>
      </c>
      <c r="L13" s="111">
        <v>15.4</v>
      </c>
      <c r="M13" s="111">
        <v>11.9</v>
      </c>
      <c r="N13" s="111">
        <v>2.7</v>
      </c>
      <c r="O13" s="111">
        <v>0.7</v>
      </c>
      <c r="P13" s="112">
        <v>44.3</v>
      </c>
      <c r="Q13" s="103">
        <v>1142</v>
      </c>
      <c r="R13" s="103">
        <v>633</v>
      </c>
      <c r="S13" s="103">
        <v>704</v>
      </c>
      <c r="T13" s="103">
        <v>306</v>
      </c>
      <c r="U13" s="103">
        <v>50</v>
      </c>
      <c r="V13" s="103">
        <v>14</v>
      </c>
      <c r="W13" s="110">
        <v>2849</v>
      </c>
    </row>
    <row r="14" spans="1:24" s="105" customFormat="1" ht="12.4" customHeight="1" x14ac:dyDescent="0.2">
      <c r="A14" s="1"/>
      <c r="B14" s="74" t="s">
        <v>282</v>
      </c>
      <c r="C14" s="103">
        <v>7780</v>
      </c>
      <c r="D14" s="103">
        <v>2050</v>
      </c>
      <c r="E14" s="103">
        <v>1570</v>
      </c>
      <c r="F14" s="103">
        <v>420</v>
      </c>
      <c r="G14" s="103">
        <v>40</v>
      </c>
      <c r="H14" s="103" t="s">
        <v>320</v>
      </c>
      <c r="I14" s="110">
        <v>11860</v>
      </c>
      <c r="J14" s="111">
        <v>6.4</v>
      </c>
      <c r="K14" s="111">
        <v>4.5999999999999996</v>
      </c>
      <c r="L14" s="111">
        <v>10.8</v>
      </c>
      <c r="M14" s="111">
        <v>7.9</v>
      </c>
      <c r="N14" s="111">
        <v>1.9</v>
      </c>
      <c r="O14" s="111" t="s">
        <v>320</v>
      </c>
      <c r="P14" s="112">
        <v>31.5</v>
      </c>
      <c r="Q14" s="103">
        <v>869</v>
      </c>
      <c r="R14" s="103">
        <v>438</v>
      </c>
      <c r="S14" s="103">
        <v>485</v>
      </c>
      <c r="T14" s="103">
        <v>210</v>
      </c>
      <c r="U14" s="103">
        <v>34</v>
      </c>
      <c r="V14" s="103" t="s">
        <v>320</v>
      </c>
      <c r="W14" s="110">
        <v>2050</v>
      </c>
    </row>
    <row r="15" spans="1:24" s="105" customFormat="1" ht="25.15" customHeight="1" x14ac:dyDescent="0.2">
      <c r="A15" s="1"/>
      <c r="B15" s="74" t="s">
        <v>283</v>
      </c>
      <c r="C15" s="103">
        <v>8350</v>
      </c>
      <c r="D15" s="103">
        <v>2440</v>
      </c>
      <c r="E15" s="103">
        <v>1950</v>
      </c>
      <c r="F15" s="103">
        <v>460</v>
      </c>
      <c r="G15" s="103">
        <v>30</v>
      </c>
      <c r="H15" s="103">
        <v>10</v>
      </c>
      <c r="I15" s="110">
        <v>13240</v>
      </c>
      <c r="J15" s="111">
        <v>6.8</v>
      </c>
      <c r="K15" s="111">
        <v>5.3</v>
      </c>
      <c r="L15" s="111">
        <v>12.9</v>
      </c>
      <c r="M15" s="111">
        <v>8.6999999999999993</v>
      </c>
      <c r="N15" s="111">
        <v>1.7</v>
      </c>
      <c r="O15" s="111" t="s">
        <v>320</v>
      </c>
      <c r="P15" s="112">
        <v>35.5</v>
      </c>
      <c r="Q15" s="103">
        <v>959</v>
      </c>
      <c r="R15" s="103">
        <v>521</v>
      </c>
      <c r="S15" s="103">
        <v>600</v>
      </c>
      <c r="T15" s="103">
        <v>230</v>
      </c>
      <c r="U15" s="103">
        <v>32</v>
      </c>
      <c r="V15" s="103">
        <v>43</v>
      </c>
      <c r="W15" s="110">
        <v>2384</v>
      </c>
    </row>
    <row r="16" spans="1:24" s="105" customFormat="1" ht="12.4" customHeight="1" x14ac:dyDescent="0.2">
      <c r="A16" s="1"/>
      <c r="B16" s="74" t="s">
        <v>284</v>
      </c>
      <c r="C16" s="103">
        <v>9160</v>
      </c>
      <c r="D16" s="103">
        <v>2900</v>
      </c>
      <c r="E16" s="103">
        <v>2190</v>
      </c>
      <c r="F16" s="103">
        <v>630</v>
      </c>
      <c r="G16" s="103">
        <v>50</v>
      </c>
      <c r="H16" s="103" t="s">
        <v>320</v>
      </c>
      <c r="I16" s="110">
        <v>14920</v>
      </c>
      <c r="J16" s="111">
        <v>7.5</v>
      </c>
      <c r="K16" s="111">
        <v>6.5</v>
      </c>
      <c r="L16" s="111">
        <v>15</v>
      </c>
      <c r="M16" s="111">
        <v>12.9</v>
      </c>
      <c r="N16" s="111">
        <v>2.5</v>
      </c>
      <c r="O16" s="111" t="s">
        <v>320</v>
      </c>
      <c r="P16" s="112">
        <v>44.8</v>
      </c>
      <c r="Q16" s="103">
        <v>1071</v>
      </c>
      <c r="R16" s="103">
        <v>616</v>
      </c>
      <c r="S16" s="103">
        <v>677</v>
      </c>
      <c r="T16" s="103">
        <v>317</v>
      </c>
      <c r="U16" s="103">
        <v>43</v>
      </c>
      <c r="V16" s="103" t="s">
        <v>320</v>
      </c>
      <c r="W16" s="110">
        <v>2726</v>
      </c>
    </row>
    <row r="17" spans="1:23" s="105" customFormat="1" ht="12.4" customHeight="1" x14ac:dyDescent="0.2">
      <c r="A17" s="1"/>
      <c r="B17" s="74" t="s">
        <v>285</v>
      </c>
      <c r="C17" s="103">
        <v>9070</v>
      </c>
      <c r="D17" s="103">
        <v>2980</v>
      </c>
      <c r="E17" s="103">
        <v>2430</v>
      </c>
      <c r="F17" s="103">
        <v>640</v>
      </c>
      <c r="G17" s="103">
        <v>50</v>
      </c>
      <c r="H17" s="103" t="s">
        <v>320</v>
      </c>
      <c r="I17" s="110">
        <v>15180</v>
      </c>
      <c r="J17" s="111">
        <v>7.5</v>
      </c>
      <c r="K17" s="111">
        <v>6.8</v>
      </c>
      <c r="L17" s="111">
        <v>16.7</v>
      </c>
      <c r="M17" s="111">
        <v>12.9</v>
      </c>
      <c r="N17" s="111">
        <v>2.8</v>
      </c>
      <c r="O17" s="111" t="s">
        <v>320</v>
      </c>
      <c r="P17" s="112">
        <v>47</v>
      </c>
      <c r="Q17" s="103">
        <v>1053</v>
      </c>
      <c r="R17" s="103">
        <v>637</v>
      </c>
      <c r="S17" s="103">
        <v>748</v>
      </c>
      <c r="T17" s="103">
        <v>321</v>
      </c>
      <c r="U17" s="103">
        <v>49</v>
      </c>
      <c r="V17" s="103" t="s">
        <v>320</v>
      </c>
      <c r="W17" s="110">
        <v>2816</v>
      </c>
    </row>
    <row r="18" spans="1:23" s="105" customFormat="1" ht="12.4" customHeight="1" x14ac:dyDescent="0.2">
      <c r="A18" s="1"/>
      <c r="B18" s="74" t="s">
        <v>286</v>
      </c>
      <c r="C18" s="103">
        <v>7400</v>
      </c>
      <c r="D18" s="103">
        <v>2170</v>
      </c>
      <c r="E18" s="103">
        <v>1720</v>
      </c>
      <c r="F18" s="103">
        <v>520</v>
      </c>
      <c r="G18" s="103">
        <v>50</v>
      </c>
      <c r="H18" s="103">
        <v>10</v>
      </c>
      <c r="I18" s="110">
        <v>11860</v>
      </c>
      <c r="J18" s="111">
        <v>6.7</v>
      </c>
      <c r="K18" s="111">
        <v>5.3</v>
      </c>
      <c r="L18" s="111">
        <v>12.1</v>
      </c>
      <c r="M18" s="111">
        <v>10.8</v>
      </c>
      <c r="N18" s="111">
        <v>2.8</v>
      </c>
      <c r="O18" s="111">
        <v>0.4</v>
      </c>
      <c r="P18" s="112">
        <v>38.1</v>
      </c>
      <c r="Q18" s="103">
        <v>835</v>
      </c>
      <c r="R18" s="103">
        <v>463</v>
      </c>
      <c r="S18" s="103">
        <v>529</v>
      </c>
      <c r="T18" s="103">
        <v>263</v>
      </c>
      <c r="U18" s="103">
        <v>46</v>
      </c>
      <c r="V18" s="103">
        <v>12</v>
      </c>
      <c r="W18" s="110">
        <v>2147</v>
      </c>
    </row>
    <row r="19" spans="1:23" s="105" customFormat="1" ht="25.5" customHeight="1" x14ac:dyDescent="0.2">
      <c r="A19" s="1"/>
      <c r="B19" s="74" t="s">
        <v>287</v>
      </c>
      <c r="C19" s="103">
        <v>3990</v>
      </c>
      <c r="D19" s="103">
        <v>1190</v>
      </c>
      <c r="E19" s="103">
        <v>780</v>
      </c>
      <c r="F19" s="103">
        <v>220</v>
      </c>
      <c r="G19" s="103">
        <v>30</v>
      </c>
      <c r="H19" s="103" t="s">
        <v>320</v>
      </c>
      <c r="I19" s="110">
        <v>6210</v>
      </c>
      <c r="J19" s="111">
        <v>3.2</v>
      </c>
      <c r="K19" s="111">
        <v>2.7</v>
      </c>
      <c r="L19" s="111">
        <v>5.4</v>
      </c>
      <c r="M19" s="111">
        <v>4.5</v>
      </c>
      <c r="N19" s="111">
        <v>1.7</v>
      </c>
      <c r="O19" s="111" t="s">
        <v>320</v>
      </c>
      <c r="P19" s="112">
        <v>18.100000000000001</v>
      </c>
      <c r="Q19" s="103">
        <v>441</v>
      </c>
      <c r="R19" s="103">
        <v>254</v>
      </c>
      <c r="S19" s="103">
        <v>239</v>
      </c>
      <c r="T19" s="103">
        <v>110</v>
      </c>
      <c r="U19" s="103">
        <v>26</v>
      </c>
      <c r="V19" s="103" t="s">
        <v>320</v>
      </c>
      <c r="W19" s="110">
        <v>1076</v>
      </c>
    </row>
    <row r="20" spans="1:23" s="105" customFormat="1" ht="26.45" customHeight="1" x14ac:dyDescent="0.2">
      <c r="A20" s="13" t="s">
        <v>288</v>
      </c>
      <c r="B20" s="13"/>
      <c r="C20" s="106"/>
      <c r="D20" s="106"/>
      <c r="E20" s="106"/>
      <c r="F20" s="106"/>
      <c r="G20" s="106"/>
      <c r="H20" s="106"/>
      <c r="I20" s="107"/>
      <c r="J20" s="108"/>
      <c r="K20" s="108"/>
      <c r="L20" s="108"/>
      <c r="M20" s="108"/>
      <c r="N20" s="108"/>
      <c r="O20" s="108"/>
      <c r="P20" s="109"/>
      <c r="Q20" s="106"/>
      <c r="R20" s="106"/>
      <c r="S20" s="106"/>
      <c r="T20" s="106"/>
      <c r="U20" s="106"/>
      <c r="V20" s="106"/>
      <c r="W20" s="107"/>
    </row>
    <row r="21" spans="1:23" s="105" customFormat="1" x14ac:dyDescent="0.2">
      <c r="A21" s="1"/>
      <c r="B21" s="81" t="s">
        <v>289</v>
      </c>
      <c r="C21" s="103">
        <v>2690</v>
      </c>
      <c r="D21" s="103">
        <v>660</v>
      </c>
      <c r="E21" s="103">
        <v>440</v>
      </c>
      <c r="F21" s="103">
        <v>100</v>
      </c>
      <c r="G21" s="103" t="s">
        <v>320</v>
      </c>
      <c r="H21" s="103" t="s">
        <v>320</v>
      </c>
      <c r="I21" s="110">
        <v>3890</v>
      </c>
      <c r="J21" s="111">
        <v>2.2999999999999998</v>
      </c>
      <c r="K21" s="111">
        <v>1.4</v>
      </c>
      <c r="L21" s="111">
        <v>3</v>
      </c>
      <c r="M21" s="111">
        <v>1.9</v>
      </c>
      <c r="N21" s="111" t="s">
        <v>320</v>
      </c>
      <c r="O21" s="111" t="s">
        <v>320</v>
      </c>
      <c r="P21" s="112">
        <v>8.9</v>
      </c>
      <c r="Q21" s="103">
        <v>307</v>
      </c>
      <c r="R21" s="103">
        <v>139</v>
      </c>
      <c r="S21" s="103">
        <v>137</v>
      </c>
      <c r="T21" s="103">
        <v>51</v>
      </c>
      <c r="U21" s="103" t="s">
        <v>320</v>
      </c>
      <c r="V21" s="103" t="s">
        <v>320</v>
      </c>
      <c r="W21" s="110">
        <v>638</v>
      </c>
    </row>
    <row r="22" spans="1:23" x14ac:dyDescent="0.2">
      <c r="A22" s="1"/>
      <c r="B22" s="81" t="s">
        <v>290</v>
      </c>
      <c r="C22" s="103">
        <v>2970</v>
      </c>
      <c r="D22" s="103">
        <v>710</v>
      </c>
      <c r="E22" s="103">
        <v>540</v>
      </c>
      <c r="F22" s="103">
        <v>130</v>
      </c>
      <c r="G22" s="103">
        <v>10</v>
      </c>
      <c r="H22" s="103" t="s">
        <v>320</v>
      </c>
      <c r="I22" s="110">
        <v>4350</v>
      </c>
      <c r="J22" s="111">
        <v>2.2999999999999998</v>
      </c>
      <c r="K22" s="111">
        <v>1.5</v>
      </c>
      <c r="L22" s="111">
        <v>3.5</v>
      </c>
      <c r="M22" s="111">
        <v>2.4</v>
      </c>
      <c r="N22" s="111">
        <v>0.3</v>
      </c>
      <c r="O22" s="111" t="s">
        <v>320</v>
      </c>
      <c r="P22" s="112">
        <v>10</v>
      </c>
      <c r="Q22" s="103">
        <v>335</v>
      </c>
      <c r="R22" s="103">
        <v>150</v>
      </c>
      <c r="S22" s="103">
        <v>165</v>
      </c>
      <c r="T22" s="103">
        <v>63</v>
      </c>
      <c r="U22" s="103">
        <v>8</v>
      </c>
      <c r="V22" s="103" t="s">
        <v>320</v>
      </c>
      <c r="W22" s="110">
        <v>721</v>
      </c>
    </row>
    <row r="23" spans="1:23" x14ac:dyDescent="0.2">
      <c r="A23" s="1"/>
      <c r="B23" s="81" t="s">
        <v>291</v>
      </c>
      <c r="C23" s="103">
        <v>3080</v>
      </c>
      <c r="D23" s="103">
        <v>1000</v>
      </c>
      <c r="E23" s="103">
        <v>690</v>
      </c>
      <c r="F23" s="103">
        <v>190</v>
      </c>
      <c r="G23" s="103">
        <v>10</v>
      </c>
      <c r="H23" s="103" t="s">
        <v>320</v>
      </c>
      <c r="I23" s="110">
        <v>4980</v>
      </c>
      <c r="J23" s="111">
        <v>2.5</v>
      </c>
      <c r="K23" s="111">
        <v>2</v>
      </c>
      <c r="L23" s="111">
        <v>4.4000000000000004</v>
      </c>
      <c r="M23" s="111">
        <v>3.3</v>
      </c>
      <c r="N23" s="111">
        <v>0.4</v>
      </c>
      <c r="O23" s="111" t="s">
        <v>320</v>
      </c>
      <c r="P23" s="112">
        <v>12.9</v>
      </c>
      <c r="Q23" s="103">
        <v>353</v>
      </c>
      <c r="R23" s="103">
        <v>214</v>
      </c>
      <c r="S23" s="103">
        <v>214</v>
      </c>
      <c r="T23" s="103">
        <v>94</v>
      </c>
      <c r="U23" s="103">
        <v>9</v>
      </c>
      <c r="V23" s="103" t="s">
        <v>320</v>
      </c>
      <c r="W23" s="110">
        <v>898</v>
      </c>
    </row>
    <row r="24" spans="1:23" x14ac:dyDescent="0.2">
      <c r="A24" s="1"/>
      <c r="B24" s="81" t="s">
        <v>292</v>
      </c>
      <c r="C24" s="103">
        <v>3080</v>
      </c>
      <c r="D24" s="103">
        <v>880</v>
      </c>
      <c r="E24" s="103">
        <v>710</v>
      </c>
      <c r="F24" s="103">
        <v>180</v>
      </c>
      <c r="G24" s="103">
        <v>10</v>
      </c>
      <c r="H24" s="103" t="s">
        <v>320</v>
      </c>
      <c r="I24" s="110">
        <v>4860</v>
      </c>
      <c r="J24" s="111">
        <v>2.5</v>
      </c>
      <c r="K24" s="111">
        <v>1.9</v>
      </c>
      <c r="L24" s="111">
        <v>4.8</v>
      </c>
      <c r="M24" s="111">
        <v>3.4</v>
      </c>
      <c r="N24" s="111">
        <v>0.6</v>
      </c>
      <c r="O24" s="111" t="s">
        <v>320</v>
      </c>
      <c r="P24" s="112">
        <v>13.2</v>
      </c>
      <c r="Q24" s="103">
        <v>353</v>
      </c>
      <c r="R24" s="103">
        <v>187</v>
      </c>
      <c r="S24" s="103">
        <v>219</v>
      </c>
      <c r="T24" s="103">
        <v>91</v>
      </c>
      <c r="U24" s="103">
        <v>12</v>
      </c>
      <c r="V24" s="103" t="s">
        <v>320</v>
      </c>
      <c r="W24" s="110">
        <v>863</v>
      </c>
    </row>
    <row r="25" spans="1:23" s="105" customFormat="1" x14ac:dyDescent="0.2">
      <c r="A25" s="1"/>
      <c r="B25" s="81" t="s">
        <v>293</v>
      </c>
      <c r="C25" s="103">
        <v>3380</v>
      </c>
      <c r="D25" s="103">
        <v>1040</v>
      </c>
      <c r="E25" s="103">
        <v>780</v>
      </c>
      <c r="F25" s="103">
        <v>250</v>
      </c>
      <c r="G25" s="103">
        <v>10</v>
      </c>
      <c r="H25" s="103" t="s">
        <v>320</v>
      </c>
      <c r="I25" s="110">
        <v>5460</v>
      </c>
      <c r="J25" s="111">
        <v>2.5</v>
      </c>
      <c r="K25" s="111">
        <v>2.1</v>
      </c>
      <c r="L25" s="111">
        <v>5.0999999999999996</v>
      </c>
      <c r="M25" s="111">
        <v>4.8</v>
      </c>
      <c r="N25" s="111">
        <v>0.5</v>
      </c>
      <c r="O25" s="111" t="s">
        <v>320</v>
      </c>
      <c r="P25" s="112">
        <v>15.1</v>
      </c>
      <c r="Q25" s="103">
        <v>393</v>
      </c>
      <c r="R25" s="103">
        <v>221</v>
      </c>
      <c r="S25" s="103">
        <v>243</v>
      </c>
      <c r="T25" s="103">
        <v>124</v>
      </c>
      <c r="U25" s="103">
        <v>10</v>
      </c>
      <c r="V25" s="103" t="s">
        <v>320</v>
      </c>
      <c r="W25" s="110">
        <v>992</v>
      </c>
    </row>
    <row r="26" spans="1:23" x14ac:dyDescent="0.2">
      <c r="A26" s="1"/>
      <c r="B26" s="81" t="s">
        <v>294</v>
      </c>
      <c r="C26" s="103">
        <v>2750</v>
      </c>
      <c r="D26" s="103">
        <v>890</v>
      </c>
      <c r="E26" s="103">
        <v>680</v>
      </c>
      <c r="F26" s="103">
        <v>200</v>
      </c>
      <c r="G26" s="103">
        <v>20</v>
      </c>
      <c r="H26" s="103" t="s">
        <v>320</v>
      </c>
      <c r="I26" s="110">
        <v>4540</v>
      </c>
      <c r="J26" s="111">
        <v>2</v>
      </c>
      <c r="K26" s="111">
        <v>1.9</v>
      </c>
      <c r="L26" s="111">
        <v>4.5</v>
      </c>
      <c r="M26" s="111">
        <v>3.8</v>
      </c>
      <c r="N26" s="111">
        <v>1.1000000000000001</v>
      </c>
      <c r="O26" s="111" t="s">
        <v>320</v>
      </c>
      <c r="P26" s="112">
        <v>13.3</v>
      </c>
      <c r="Q26" s="103">
        <v>314</v>
      </c>
      <c r="R26" s="103">
        <v>190</v>
      </c>
      <c r="S26" s="103">
        <v>210</v>
      </c>
      <c r="T26" s="103">
        <v>103</v>
      </c>
      <c r="U26" s="103">
        <v>18</v>
      </c>
      <c r="V26" s="103" t="s">
        <v>320</v>
      </c>
      <c r="W26" s="110">
        <v>834</v>
      </c>
    </row>
    <row r="27" spans="1:23" s="1" customFormat="1" x14ac:dyDescent="0.2">
      <c r="B27" s="81" t="s">
        <v>295</v>
      </c>
      <c r="C27" s="103">
        <v>3180</v>
      </c>
      <c r="D27" s="103">
        <v>950</v>
      </c>
      <c r="E27" s="103">
        <v>700</v>
      </c>
      <c r="F27" s="103">
        <v>200</v>
      </c>
      <c r="G27" s="103">
        <v>20</v>
      </c>
      <c r="H27" s="103" t="s">
        <v>320</v>
      </c>
      <c r="I27" s="110">
        <v>5050</v>
      </c>
      <c r="J27" s="111">
        <v>2.5</v>
      </c>
      <c r="K27" s="111">
        <v>2.1</v>
      </c>
      <c r="L27" s="111">
        <v>4.8</v>
      </c>
      <c r="M27" s="111">
        <v>4</v>
      </c>
      <c r="N27" s="111">
        <v>0.8</v>
      </c>
      <c r="O27" s="111" t="s">
        <v>320</v>
      </c>
      <c r="P27" s="112">
        <v>14.4</v>
      </c>
      <c r="Q27" s="103">
        <v>366</v>
      </c>
      <c r="R27" s="103">
        <v>204</v>
      </c>
      <c r="S27" s="103">
        <v>216</v>
      </c>
      <c r="T27" s="103">
        <v>101</v>
      </c>
      <c r="U27" s="103">
        <v>15</v>
      </c>
      <c r="V27" s="103" t="s">
        <v>320</v>
      </c>
      <c r="W27" s="110">
        <v>908</v>
      </c>
    </row>
    <row r="28" spans="1:23" s="1" customFormat="1" x14ac:dyDescent="0.2">
      <c r="B28" s="81" t="s">
        <v>296</v>
      </c>
      <c r="C28" s="103">
        <v>3640</v>
      </c>
      <c r="D28" s="103">
        <v>1040</v>
      </c>
      <c r="E28" s="103">
        <v>860</v>
      </c>
      <c r="F28" s="103">
        <v>220</v>
      </c>
      <c r="G28" s="103">
        <v>30</v>
      </c>
      <c r="H28" s="103" t="s">
        <v>320</v>
      </c>
      <c r="I28" s="110">
        <v>5790</v>
      </c>
      <c r="J28" s="111">
        <v>2.7</v>
      </c>
      <c r="K28" s="111">
        <v>2.1</v>
      </c>
      <c r="L28" s="111">
        <v>5.8</v>
      </c>
      <c r="M28" s="111">
        <v>4.4000000000000004</v>
      </c>
      <c r="N28" s="111">
        <v>1.4</v>
      </c>
      <c r="O28" s="111" t="s">
        <v>320</v>
      </c>
      <c r="P28" s="112">
        <v>16.600000000000001</v>
      </c>
      <c r="Q28" s="103">
        <v>422</v>
      </c>
      <c r="R28" s="103">
        <v>222</v>
      </c>
      <c r="S28" s="103">
        <v>265</v>
      </c>
      <c r="T28" s="103">
        <v>111</v>
      </c>
      <c r="U28" s="103">
        <v>26</v>
      </c>
      <c r="V28" s="103" t="s">
        <v>320</v>
      </c>
      <c r="W28" s="110">
        <v>1051</v>
      </c>
    </row>
    <row r="29" spans="1:23" s="1" customFormat="1" x14ac:dyDescent="0.2">
      <c r="B29" s="81" t="s">
        <v>297</v>
      </c>
      <c r="C29" s="103">
        <v>3040</v>
      </c>
      <c r="D29" s="103">
        <v>970</v>
      </c>
      <c r="E29" s="103">
        <v>720</v>
      </c>
      <c r="F29" s="103">
        <v>200</v>
      </c>
      <c r="G29" s="103">
        <v>10</v>
      </c>
      <c r="H29" s="103" t="s">
        <v>320</v>
      </c>
      <c r="I29" s="110">
        <v>4930</v>
      </c>
      <c r="J29" s="111">
        <v>2.2000000000000002</v>
      </c>
      <c r="K29" s="111">
        <v>1.9</v>
      </c>
      <c r="L29" s="111">
        <v>4.8</v>
      </c>
      <c r="M29" s="111">
        <v>3.5</v>
      </c>
      <c r="N29" s="111">
        <v>0.5</v>
      </c>
      <c r="O29" s="111" t="s">
        <v>320</v>
      </c>
      <c r="P29" s="112">
        <v>13.3</v>
      </c>
      <c r="Q29" s="103">
        <v>354</v>
      </c>
      <c r="R29" s="103">
        <v>207</v>
      </c>
      <c r="S29" s="103">
        <v>222</v>
      </c>
      <c r="T29" s="103">
        <v>94</v>
      </c>
      <c r="U29" s="103">
        <v>10</v>
      </c>
      <c r="V29" s="103" t="s">
        <v>320</v>
      </c>
      <c r="W29" s="110">
        <v>890</v>
      </c>
    </row>
    <row r="30" spans="1:23" s="1" customFormat="1" x14ac:dyDescent="0.2">
      <c r="B30" s="81" t="s">
        <v>298</v>
      </c>
      <c r="C30" s="103">
        <v>2350</v>
      </c>
      <c r="D30" s="103">
        <v>610</v>
      </c>
      <c r="E30" s="103">
        <v>470</v>
      </c>
      <c r="F30" s="103">
        <v>130</v>
      </c>
      <c r="G30" s="103">
        <v>20</v>
      </c>
      <c r="H30" s="103" t="s">
        <v>320</v>
      </c>
      <c r="I30" s="110">
        <v>3590</v>
      </c>
      <c r="J30" s="111">
        <v>2</v>
      </c>
      <c r="K30" s="111">
        <v>1.4</v>
      </c>
      <c r="L30" s="111">
        <v>3.2</v>
      </c>
      <c r="M30" s="111">
        <v>2.6</v>
      </c>
      <c r="N30" s="111">
        <v>1</v>
      </c>
      <c r="O30" s="111" t="s">
        <v>320</v>
      </c>
      <c r="P30" s="112">
        <v>10.199999999999999</v>
      </c>
      <c r="Q30" s="103">
        <v>264</v>
      </c>
      <c r="R30" s="103">
        <v>130</v>
      </c>
      <c r="S30" s="103">
        <v>146</v>
      </c>
      <c r="T30" s="103">
        <v>66</v>
      </c>
      <c r="U30" s="103">
        <v>17</v>
      </c>
      <c r="V30" s="103" t="s">
        <v>320</v>
      </c>
      <c r="W30" s="110">
        <v>637</v>
      </c>
    </row>
    <row r="31" spans="1:23" s="1" customFormat="1" x14ac:dyDescent="0.2">
      <c r="B31" s="81" t="s">
        <v>299</v>
      </c>
      <c r="C31" s="103">
        <v>2570</v>
      </c>
      <c r="D31" s="103">
        <v>660</v>
      </c>
      <c r="E31" s="103">
        <v>500</v>
      </c>
      <c r="F31" s="103">
        <v>130</v>
      </c>
      <c r="G31" s="103">
        <v>10</v>
      </c>
      <c r="H31" s="103" t="s">
        <v>320</v>
      </c>
      <c r="I31" s="110">
        <v>3860</v>
      </c>
      <c r="J31" s="111">
        <v>2.1</v>
      </c>
      <c r="K31" s="111">
        <v>1.5</v>
      </c>
      <c r="L31" s="111">
        <v>3.2</v>
      </c>
      <c r="M31" s="111">
        <v>2.5</v>
      </c>
      <c r="N31" s="111">
        <v>0.4</v>
      </c>
      <c r="O31" s="111" t="s">
        <v>320</v>
      </c>
      <c r="P31" s="112">
        <v>9.8000000000000007</v>
      </c>
      <c r="Q31" s="103">
        <v>289</v>
      </c>
      <c r="R31" s="103">
        <v>142</v>
      </c>
      <c r="S31" s="103">
        <v>152</v>
      </c>
      <c r="T31" s="103">
        <v>67</v>
      </c>
      <c r="U31" s="103">
        <v>9</v>
      </c>
      <c r="V31" s="103" t="s">
        <v>320</v>
      </c>
      <c r="W31" s="110">
        <v>659</v>
      </c>
    </row>
    <row r="32" spans="1:23" s="1" customFormat="1" x14ac:dyDescent="0.2">
      <c r="B32" s="81" t="s">
        <v>300</v>
      </c>
      <c r="C32" s="103">
        <v>2870</v>
      </c>
      <c r="D32" s="103">
        <v>780</v>
      </c>
      <c r="E32" s="103">
        <v>600</v>
      </c>
      <c r="F32" s="103">
        <v>160</v>
      </c>
      <c r="G32" s="103">
        <v>10</v>
      </c>
      <c r="H32" s="103" t="s">
        <v>320</v>
      </c>
      <c r="I32" s="110">
        <v>4410</v>
      </c>
      <c r="J32" s="111">
        <v>2.2999999999999998</v>
      </c>
      <c r="K32" s="111">
        <v>1.6</v>
      </c>
      <c r="L32" s="111">
        <v>4.3</v>
      </c>
      <c r="M32" s="111">
        <v>2.8</v>
      </c>
      <c r="N32" s="111">
        <v>0.4</v>
      </c>
      <c r="O32" s="111" t="s">
        <v>320</v>
      </c>
      <c r="P32" s="112">
        <v>11.4</v>
      </c>
      <c r="Q32" s="103">
        <v>317</v>
      </c>
      <c r="R32" s="103">
        <v>166</v>
      </c>
      <c r="S32" s="103">
        <v>187</v>
      </c>
      <c r="T32" s="103">
        <v>77</v>
      </c>
      <c r="U32" s="103">
        <v>7</v>
      </c>
      <c r="V32" s="103" t="s">
        <v>320</v>
      </c>
      <c r="W32" s="110">
        <v>755</v>
      </c>
    </row>
    <row r="33" spans="1:23" s="1" customFormat="1" ht="26.45" customHeight="1" x14ac:dyDescent="0.2">
      <c r="B33" s="81" t="s">
        <v>301</v>
      </c>
      <c r="C33" s="103">
        <v>2580</v>
      </c>
      <c r="D33" s="103">
        <v>720</v>
      </c>
      <c r="E33" s="103">
        <v>560</v>
      </c>
      <c r="F33" s="103">
        <v>150</v>
      </c>
      <c r="G33" s="103">
        <v>10</v>
      </c>
      <c r="H33" s="103">
        <v>10</v>
      </c>
      <c r="I33" s="110">
        <v>4020</v>
      </c>
      <c r="J33" s="111">
        <v>2.2000000000000002</v>
      </c>
      <c r="K33" s="111">
        <v>1.5</v>
      </c>
      <c r="L33" s="111">
        <v>3.6</v>
      </c>
      <c r="M33" s="111">
        <v>2.7</v>
      </c>
      <c r="N33" s="111">
        <v>0.2</v>
      </c>
      <c r="O33" s="111" t="s">
        <v>320</v>
      </c>
      <c r="P33" s="112">
        <v>10.4</v>
      </c>
      <c r="Q33" s="103">
        <v>294</v>
      </c>
      <c r="R33" s="103">
        <v>151</v>
      </c>
      <c r="S33" s="103">
        <v>171</v>
      </c>
      <c r="T33" s="103">
        <v>75</v>
      </c>
      <c r="U33" s="103">
        <v>7</v>
      </c>
      <c r="V33" s="103">
        <v>41</v>
      </c>
      <c r="W33" s="110">
        <v>739</v>
      </c>
    </row>
    <row r="34" spans="1:23" s="1" customFormat="1" x14ac:dyDescent="0.2">
      <c r="B34" s="81" t="s">
        <v>302</v>
      </c>
      <c r="C34" s="103">
        <v>2950</v>
      </c>
      <c r="D34" s="103">
        <v>820</v>
      </c>
      <c r="E34" s="103">
        <v>640</v>
      </c>
      <c r="F34" s="103">
        <v>140</v>
      </c>
      <c r="G34" s="103">
        <v>20</v>
      </c>
      <c r="H34" s="103" t="s">
        <v>320</v>
      </c>
      <c r="I34" s="110">
        <v>4560</v>
      </c>
      <c r="J34" s="111">
        <v>2.5</v>
      </c>
      <c r="K34" s="111">
        <v>1.7</v>
      </c>
      <c r="L34" s="111">
        <v>4.3</v>
      </c>
      <c r="M34" s="111">
        <v>2.7</v>
      </c>
      <c r="N34" s="111">
        <v>0.8</v>
      </c>
      <c r="O34" s="111" t="s">
        <v>320</v>
      </c>
      <c r="P34" s="112">
        <v>12.1</v>
      </c>
      <c r="Q34" s="103">
        <v>336</v>
      </c>
      <c r="R34" s="103">
        <v>174</v>
      </c>
      <c r="S34" s="103">
        <v>197</v>
      </c>
      <c r="T34" s="103">
        <v>70</v>
      </c>
      <c r="U34" s="103">
        <v>15</v>
      </c>
      <c r="V34" s="103" t="s">
        <v>320</v>
      </c>
      <c r="W34" s="110">
        <v>794</v>
      </c>
    </row>
    <row r="35" spans="1:23" s="1" customFormat="1" x14ac:dyDescent="0.2">
      <c r="B35" s="81" t="s">
        <v>303</v>
      </c>
      <c r="C35" s="103">
        <v>2820</v>
      </c>
      <c r="D35" s="103">
        <v>910</v>
      </c>
      <c r="E35" s="103">
        <v>760</v>
      </c>
      <c r="F35" s="103">
        <v>170</v>
      </c>
      <c r="G35" s="103">
        <v>10</v>
      </c>
      <c r="H35" s="103" t="s">
        <v>320</v>
      </c>
      <c r="I35" s="110">
        <v>4660</v>
      </c>
      <c r="J35" s="111">
        <v>2.2000000000000002</v>
      </c>
      <c r="K35" s="111">
        <v>2.1</v>
      </c>
      <c r="L35" s="111">
        <v>5</v>
      </c>
      <c r="M35" s="111">
        <v>3.2</v>
      </c>
      <c r="N35" s="111">
        <v>0.6</v>
      </c>
      <c r="O35" s="111" t="s">
        <v>320</v>
      </c>
      <c r="P35" s="112">
        <v>13.1</v>
      </c>
      <c r="Q35" s="103">
        <v>330</v>
      </c>
      <c r="R35" s="103">
        <v>195</v>
      </c>
      <c r="S35" s="103">
        <v>232</v>
      </c>
      <c r="T35" s="103">
        <v>85</v>
      </c>
      <c r="U35" s="103">
        <v>10</v>
      </c>
      <c r="V35" s="103" t="s">
        <v>320</v>
      </c>
      <c r="W35" s="110">
        <v>851</v>
      </c>
    </row>
    <row r="36" spans="1:23" s="1" customFormat="1" x14ac:dyDescent="0.2">
      <c r="B36" s="81" t="s">
        <v>304</v>
      </c>
      <c r="C36" s="103">
        <v>3110</v>
      </c>
      <c r="D36" s="103">
        <v>970</v>
      </c>
      <c r="E36" s="103">
        <v>720</v>
      </c>
      <c r="F36" s="103">
        <v>200</v>
      </c>
      <c r="G36" s="103">
        <v>10</v>
      </c>
      <c r="H36" s="103" t="s">
        <v>320</v>
      </c>
      <c r="I36" s="110">
        <v>5020</v>
      </c>
      <c r="J36" s="111">
        <v>2.6</v>
      </c>
      <c r="K36" s="111">
        <v>2.2000000000000002</v>
      </c>
      <c r="L36" s="111">
        <v>5</v>
      </c>
      <c r="M36" s="111">
        <v>4.0999999999999996</v>
      </c>
      <c r="N36" s="111">
        <v>0.5</v>
      </c>
      <c r="O36" s="111" t="s">
        <v>320</v>
      </c>
      <c r="P36" s="112">
        <v>14.3</v>
      </c>
      <c r="Q36" s="103">
        <v>361</v>
      </c>
      <c r="R36" s="103">
        <v>207</v>
      </c>
      <c r="S36" s="103">
        <v>223</v>
      </c>
      <c r="T36" s="103">
        <v>102</v>
      </c>
      <c r="U36" s="103">
        <v>10</v>
      </c>
      <c r="V36" s="103" t="s">
        <v>320</v>
      </c>
      <c r="W36" s="110">
        <v>904</v>
      </c>
    </row>
    <row r="37" spans="1:23" s="1" customFormat="1" x14ac:dyDescent="0.2">
      <c r="B37" s="81" t="s">
        <v>305</v>
      </c>
      <c r="C37" s="103">
        <v>3150</v>
      </c>
      <c r="D37" s="103">
        <v>1040</v>
      </c>
      <c r="E37" s="103">
        <v>810</v>
      </c>
      <c r="F37" s="103">
        <v>240</v>
      </c>
      <c r="G37" s="103">
        <v>20</v>
      </c>
      <c r="H37" s="103" t="s">
        <v>320</v>
      </c>
      <c r="I37" s="110">
        <v>5260</v>
      </c>
      <c r="J37" s="111">
        <v>2.6</v>
      </c>
      <c r="K37" s="111">
        <v>2.2999999999999998</v>
      </c>
      <c r="L37" s="111">
        <v>5.6</v>
      </c>
      <c r="M37" s="111">
        <v>5.0999999999999996</v>
      </c>
      <c r="N37" s="111">
        <v>1.1000000000000001</v>
      </c>
      <c r="O37" s="111" t="s">
        <v>320</v>
      </c>
      <c r="P37" s="112">
        <v>17</v>
      </c>
      <c r="Q37" s="103">
        <v>373</v>
      </c>
      <c r="R37" s="103">
        <v>222</v>
      </c>
      <c r="S37" s="103">
        <v>251</v>
      </c>
      <c r="T37" s="103">
        <v>123</v>
      </c>
      <c r="U37" s="103">
        <v>18</v>
      </c>
      <c r="V37" s="103" t="s">
        <v>320</v>
      </c>
      <c r="W37" s="110">
        <v>989</v>
      </c>
    </row>
    <row r="38" spans="1:23" s="1" customFormat="1" x14ac:dyDescent="0.2">
      <c r="B38" s="81" t="s">
        <v>306</v>
      </c>
      <c r="C38" s="103">
        <v>2910</v>
      </c>
      <c r="D38" s="103">
        <v>880</v>
      </c>
      <c r="E38" s="103">
        <v>650</v>
      </c>
      <c r="F38" s="103">
        <v>180</v>
      </c>
      <c r="G38" s="103">
        <v>20</v>
      </c>
      <c r="H38" s="103" t="s">
        <v>320</v>
      </c>
      <c r="I38" s="110">
        <v>4640</v>
      </c>
      <c r="J38" s="111">
        <v>2.2999999999999998</v>
      </c>
      <c r="K38" s="111">
        <v>2</v>
      </c>
      <c r="L38" s="111">
        <v>4.5</v>
      </c>
      <c r="M38" s="111">
        <v>3.8</v>
      </c>
      <c r="N38" s="111">
        <v>0.9</v>
      </c>
      <c r="O38" s="111" t="s">
        <v>320</v>
      </c>
      <c r="P38" s="112">
        <v>13.5</v>
      </c>
      <c r="Q38" s="103">
        <v>337</v>
      </c>
      <c r="R38" s="103">
        <v>186</v>
      </c>
      <c r="S38" s="103">
        <v>203</v>
      </c>
      <c r="T38" s="103">
        <v>92</v>
      </c>
      <c r="U38" s="103">
        <v>15</v>
      </c>
      <c r="V38" s="103" t="s">
        <v>320</v>
      </c>
      <c r="W38" s="110">
        <v>833</v>
      </c>
    </row>
    <row r="39" spans="1:23" s="1" customFormat="1" x14ac:dyDescent="0.2">
      <c r="B39" s="81" t="s">
        <v>307</v>
      </c>
      <c r="C39" s="103">
        <v>3080</v>
      </c>
      <c r="D39" s="103">
        <v>970</v>
      </c>
      <c r="E39" s="103">
        <v>790</v>
      </c>
      <c r="F39" s="103">
        <v>210</v>
      </c>
      <c r="G39" s="103">
        <v>20</v>
      </c>
      <c r="H39" s="103" t="s">
        <v>320</v>
      </c>
      <c r="I39" s="110">
        <v>5060</v>
      </c>
      <c r="J39" s="111">
        <v>2.5</v>
      </c>
      <c r="K39" s="111">
        <v>2.2999999999999998</v>
      </c>
      <c r="L39" s="111">
        <v>5.4</v>
      </c>
      <c r="M39" s="111">
        <v>4.0999999999999996</v>
      </c>
      <c r="N39" s="111">
        <v>1.1000000000000001</v>
      </c>
      <c r="O39" s="111" t="s">
        <v>320</v>
      </c>
      <c r="P39" s="112">
        <v>15.6</v>
      </c>
      <c r="Q39" s="103">
        <v>354</v>
      </c>
      <c r="R39" s="103">
        <v>206</v>
      </c>
      <c r="S39" s="103">
        <v>241</v>
      </c>
      <c r="T39" s="103">
        <v>104</v>
      </c>
      <c r="U39" s="103">
        <v>21</v>
      </c>
      <c r="V39" s="103" t="s">
        <v>320</v>
      </c>
      <c r="W39" s="110">
        <v>928</v>
      </c>
    </row>
    <row r="40" spans="1:23" s="1" customFormat="1" x14ac:dyDescent="0.2">
      <c r="B40" s="81" t="s">
        <v>308</v>
      </c>
      <c r="C40" s="103">
        <v>3040</v>
      </c>
      <c r="D40" s="103">
        <v>1070</v>
      </c>
      <c r="E40" s="103">
        <v>860</v>
      </c>
      <c r="F40" s="103">
        <v>230</v>
      </c>
      <c r="G40" s="103">
        <v>20</v>
      </c>
      <c r="H40" s="103" t="s">
        <v>320</v>
      </c>
      <c r="I40" s="110">
        <v>5220</v>
      </c>
      <c r="J40" s="111">
        <v>2.5</v>
      </c>
      <c r="K40" s="111">
        <v>2.4</v>
      </c>
      <c r="L40" s="111">
        <v>5.9</v>
      </c>
      <c r="M40" s="111">
        <v>4.5999999999999996</v>
      </c>
      <c r="N40" s="111">
        <v>1.1000000000000001</v>
      </c>
      <c r="O40" s="111" t="s">
        <v>320</v>
      </c>
      <c r="P40" s="112">
        <v>16.600000000000001</v>
      </c>
      <c r="Q40" s="103">
        <v>354</v>
      </c>
      <c r="R40" s="103">
        <v>230</v>
      </c>
      <c r="S40" s="103">
        <v>265</v>
      </c>
      <c r="T40" s="103">
        <v>117</v>
      </c>
      <c r="U40" s="103">
        <v>18</v>
      </c>
      <c r="V40" s="103" t="s">
        <v>320</v>
      </c>
      <c r="W40" s="110">
        <v>985</v>
      </c>
    </row>
    <row r="41" spans="1:23" s="1" customFormat="1" x14ac:dyDescent="0.2">
      <c r="B41" s="81" t="s">
        <v>309</v>
      </c>
      <c r="C41" s="103">
        <v>2950</v>
      </c>
      <c r="D41" s="103">
        <v>950</v>
      </c>
      <c r="E41" s="103">
        <v>790</v>
      </c>
      <c r="F41" s="103">
        <v>200</v>
      </c>
      <c r="G41" s="103">
        <v>10</v>
      </c>
      <c r="H41" s="103" t="s">
        <v>320</v>
      </c>
      <c r="I41" s="110">
        <v>4890</v>
      </c>
      <c r="J41" s="111">
        <v>2.5</v>
      </c>
      <c r="K41" s="111">
        <v>2.1</v>
      </c>
      <c r="L41" s="111">
        <v>5.4</v>
      </c>
      <c r="M41" s="111">
        <v>4.0999999999999996</v>
      </c>
      <c r="N41" s="111">
        <v>0.6</v>
      </c>
      <c r="O41" s="111" t="s">
        <v>320</v>
      </c>
      <c r="P41" s="112">
        <v>14.8</v>
      </c>
      <c r="Q41" s="103">
        <v>344</v>
      </c>
      <c r="R41" s="103">
        <v>202</v>
      </c>
      <c r="S41" s="103">
        <v>242</v>
      </c>
      <c r="T41" s="103">
        <v>100</v>
      </c>
      <c r="U41" s="103">
        <v>10</v>
      </c>
      <c r="V41" s="103" t="s">
        <v>320</v>
      </c>
      <c r="W41" s="110">
        <v>903</v>
      </c>
    </row>
    <row r="42" spans="1:23" s="1" customFormat="1" x14ac:dyDescent="0.2">
      <c r="B42" s="81" t="s">
        <v>310</v>
      </c>
      <c r="C42" s="103">
        <v>2450</v>
      </c>
      <c r="D42" s="103">
        <v>680</v>
      </c>
      <c r="E42" s="103">
        <v>520</v>
      </c>
      <c r="F42" s="103">
        <v>170</v>
      </c>
      <c r="G42" s="103">
        <v>20</v>
      </c>
      <c r="H42" s="103" t="s">
        <v>320</v>
      </c>
      <c r="I42" s="110">
        <v>3840</v>
      </c>
      <c r="J42" s="111">
        <v>2.2999999999999998</v>
      </c>
      <c r="K42" s="111">
        <v>1.7</v>
      </c>
      <c r="L42" s="111">
        <v>3.9</v>
      </c>
      <c r="M42" s="111">
        <v>3.5</v>
      </c>
      <c r="N42" s="111">
        <v>1</v>
      </c>
      <c r="O42" s="111" t="s">
        <v>320</v>
      </c>
      <c r="P42" s="112">
        <v>12.6</v>
      </c>
      <c r="Q42" s="103">
        <v>272</v>
      </c>
      <c r="R42" s="103">
        <v>145</v>
      </c>
      <c r="S42" s="103">
        <v>162</v>
      </c>
      <c r="T42" s="103">
        <v>85</v>
      </c>
      <c r="U42" s="103">
        <v>16</v>
      </c>
      <c r="V42" s="103" t="s">
        <v>320</v>
      </c>
      <c r="W42" s="110">
        <v>686</v>
      </c>
    </row>
    <row r="43" spans="1:23" s="1" customFormat="1" x14ac:dyDescent="0.2">
      <c r="B43" s="81" t="s">
        <v>311</v>
      </c>
      <c r="C43" s="103">
        <v>2470</v>
      </c>
      <c r="D43" s="103">
        <v>740</v>
      </c>
      <c r="E43" s="103">
        <v>540</v>
      </c>
      <c r="F43" s="103">
        <v>180</v>
      </c>
      <c r="G43" s="103">
        <v>10</v>
      </c>
      <c r="H43" s="103" t="s">
        <v>320</v>
      </c>
      <c r="I43" s="110">
        <v>3930</v>
      </c>
      <c r="J43" s="111">
        <v>2.2000000000000002</v>
      </c>
      <c r="K43" s="111">
        <v>1.9</v>
      </c>
      <c r="L43" s="111">
        <v>3.7</v>
      </c>
      <c r="M43" s="111">
        <v>3.8</v>
      </c>
      <c r="N43" s="111">
        <v>0.8</v>
      </c>
      <c r="O43" s="111" t="s">
        <v>320</v>
      </c>
      <c r="P43" s="112">
        <v>12.6</v>
      </c>
      <c r="Q43" s="103">
        <v>280</v>
      </c>
      <c r="R43" s="103">
        <v>157</v>
      </c>
      <c r="S43" s="103">
        <v>165</v>
      </c>
      <c r="T43" s="103">
        <v>89</v>
      </c>
      <c r="U43" s="103">
        <v>13</v>
      </c>
      <c r="V43" s="103" t="s">
        <v>320</v>
      </c>
      <c r="W43" s="110">
        <v>705</v>
      </c>
    </row>
    <row r="44" spans="1:23" s="1" customFormat="1" x14ac:dyDescent="0.2">
      <c r="B44" s="81" t="s">
        <v>312</v>
      </c>
      <c r="C44" s="103">
        <v>2490</v>
      </c>
      <c r="D44" s="103">
        <v>750</v>
      </c>
      <c r="E44" s="103">
        <v>660</v>
      </c>
      <c r="F44" s="103">
        <v>170</v>
      </c>
      <c r="G44" s="103">
        <v>20</v>
      </c>
      <c r="H44" s="103" t="s">
        <v>320</v>
      </c>
      <c r="I44" s="110">
        <v>4090</v>
      </c>
      <c r="J44" s="111">
        <v>2.2000000000000002</v>
      </c>
      <c r="K44" s="111">
        <v>1.7</v>
      </c>
      <c r="L44" s="111">
        <v>4.5999999999999996</v>
      </c>
      <c r="M44" s="111">
        <v>3.5</v>
      </c>
      <c r="N44" s="111">
        <v>1</v>
      </c>
      <c r="O44" s="111" t="s">
        <v>320</v>
      </c>
      <c r="P44" s="112">
        <v>13</v>
      </c>
      <c r="Q44" s="103">
        <v>283</v>
      </c>
      <c r="R44" s="103">
        <v>161</v>
      </c>
      <c r="S44" s="103">
        <v>202</v>
      </c>
      <c r="T44" s="103">
        <v>88</v>
      </c>
      <c r="U44" s="103">
        <v>18</v>
      </c>
      <c r="V44" s="103" t="s">
        <v>320</v>
      </c>
      <c r="W44" s="110">
        <v>756</v>
      </c>
    </row>
    <row r="45" spans="1:23" s="1" customFormat="1" ht="26.25" customHeight="1" x14ac:dyDescent="0.2">
      <c r="B45" s="81" t="s">
        <v>313</v>
      </c>
      <c r="C45" s="103">
        <v>1190</v>
      </c>
      <c r="D45" s="103">
        <v>320</v>
      </c>
      <c r="E45" s="103">
        <v>180</v>
      </c>
      <c r="F45" s="103">
        <v>60</v>
      </c>
      <c r="G45" s="103">
        <v>10</v>
      </c>
      <c r="H45" s="103" t="s">
        <v>320</v>
      </c>
      <c r="I45" s="110">
        <v>1750</v>
      </c>
      <c r="J45" s="111">
        <v>0.9</v>
      </c>
      <c r="K45" s="111">
        <v>0.7</v>
      </c>
      <c r="L45" s="111">
        <v>1.4</v>
      </c>
      <c r="M45" s="111">
        <v>1.3</v>
      </c>
      <c r="N45" s="111">
        <v>0.6</v>
      </c>
      <c r="O45" s="111" t="s">
        <v>320</v>
      </c>
      <c r="P45" s="112">
        <v>4.9000000000000004</v>
      </c>
      <c r="Q45" s="103">
        <v>129</v>
      </c>
      <c r="R45" s="103">
        <v>67</v>
      </c>
      <c r="S45" s="103">
        <v>55</v>
      </c>
      <c r="T45" s="103">
        <v>28</v>
      </c>
      <c r="U45" s="103">
        <v>7</v>
      </c>
      <c r="V45" s="103" t="s">
        <v>320</v>
      </c>
      <c r="W45" s="110">
        <v>288</v>
      </c>
    </row>
    <row r="46" spans="1:23" s="1" customFormat="1" ht="12.75" customHeight="1" x14ac:dyDescent="0.2">
      <c r="B46" s="81" t="s">
        <v>314</v>
      </c>
      <c r="C46" s="103">
        <v>1300</v>
      </c>
      <c r="D46" s="103">
        <v>320</v>
      </c>
      <c r="E46" s="103">
        <v>240</v>
      </c>
      <c r="F46" s="103">
        <v>70</v>
      </c>
      <c r="G46" s="103">
        <v>10</v>
      </c>
      <c r="H46" s="103" t="s">
        <v>320</v>
      </c>
      <c r="I46" s="110">
        <v>1940</v>
      </c>
      <c r="J46" s="111">
        <v>1.1000000000000001</v>
      </c>
      <c r="K46" s="111">
        <v>0.8</v>
      </c>
      <c r="L46" s="111">
        <v>1.6</v>
      </c>
      <c r="M46" s="111">
        <v>1.4</v>
      </c>
      <c r="N46" s="111">
        <v>0.5</v>
      </c>
      <c r="O46" s="111" t="s">
        <v>320</v>
      </c>
      <c r="P46" s="112">
        <v>5.5</v>
      </c>
      <c r="Q46" s="103">
        <v>144</v>
      </c>
      <c r="R46" s="103">
        <v>69</v>
      </c>
      <c r="S46" s="103">
        <v>73</v>
      </c>
      <c r="T46" s="103">
        <v>35</v>
      </c>
      <c r="U46" s="103">
        <v>7</v>
      </c>
      <c r="V46" s="103" t="s">
        <v>320</v>
      </c>
      <c r="W46" s="110">
        <v>330</v>
      </c>
    </row>
    <row r="47" spans="1:23" s="1" customFormat="1" ht="12.75" customHeight="1" x14ac:dyDescent="0.2">
      <c r="B47" s="81" t="s">
        <v>315</v>
      </c>
      <c r="C47" s="103">
        <v>1500</v>
      </c>
      <c r="D47" s="103">
        <v>560</v>
      </c>
      <c r="E47" s="103">
        <v>360</v>
      </c>
      <c r="F47" s="103">
        <v>100</v>
      </c>
      <c r="G47" s="103">
        <v>10</v>
      </c>
      <c r="H47" s="103" t="s">
        <v>320</v>
      </c>
      <c r="I47" s="110">
        <v>2530</v>
      </c>
      <c r="J47" s="111">
        <v>1.2</v>
      </c>
      <c r="K47" s="111">
        <v>1.2</v>
      </c>
      <c r="L47" s="111">
        <v>2.4</v>
      </c>
      <c r="M47" s="111">
        <v>1.8</v>
      </c>
      <c r="N47" s="111">
        <v>0.6</v>
      </c>
      <c r="O47" s="111" t="s">
        <v>320</v>
      </c>
      <c r="P47" s="112">
        <v>7.7</v>
      </c>
      <c r="Q47" s="103">
        <v>168</v>
      </c>
      <c r="R47" s="103">
        <v>118</v>
      </c>
      <c r="S47" s="103">
        <v>111</v>
      </c>
      <c r="T47" s="103">
        <v>46</v>
      </c>
      <c r="U47" s="103">
        <v>11</v>
      </c>
      <c r="V47" s="103" t="s">
        <v>320</v>
      </c>
      <c r="W47" s="110">
        <v>459</v>
      </c>
    </row>
    <row r="48" spans="1:23" s="1" customFormat="1" ht="2.65" customHeight="1" x14ac:dyDescent="0.2">
      <c r="A48" s="89"/>
      <c r="B48" s="113"/>
      <c r="C48" s="114"/>
      <c r="D48" s="114"/>
      <c r="E48" s="114"/>
      <c r="F48" s="114"/>
      <c r="G48" s="114"/>
      <c r="H48" s="114"/>
      <c r="I48" s="115"/>
      <c r="J48" s="116"/>
      <c r="K48" s="116"/>
      <c r="L48" s="116"/>
      <c r="M48" s="116"/>
      <c r="N48" s="116"/>
      <c r="O48" s="116"/>
      <c r="P48" s="117"/>
      <c r="Q48" s="114"/>
      <c r="R48" s="114"/>
      <c r="S48" s="114"/>
      <c r="T48" s="114"/>
      <c r="U48" s="114"/>
      <c r="V48" s="114"/>
      <c r="W48" s="115"/>
    </row>
    <row r="49" spans="1:24" s="1" customFormat="1" x14ac:dyDescent="0.2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s="1" customFormat="1" ht="14.25" x14ac:dyDescent="0.2">
      <c r="A50" s="91">
        <v>1</v>
      </c>
      <c r="B50" s="1" t="s">
        <v>344</v>
      </c>
    </row>
    <row r="51" spans="1:24" s="1" customFormat="1" ht="14.25" x14ac:dyDescent="0.2">
      <c r="A51" s="91">
        <v>2</v>
      </c>
      <c r="B51" s="1" t="s">
        <v>345</v>
      </c>
    </row>
    <row r="52" spans="1:24" s="1" customFormat="1" ht="14.25" x14ac:dyDescent="0.2">
      <c r="A52" s="118">
        <v>3</v>
      </c>
      <c r="B52" s="1" t="s">
        <v>346</v>
      </c>
    </row>
    <row r="53" spans="1:24" s="1" customFormat="1" ht="14.25" x14ac:dyDescent="0.2">
      <c r="A53" s="118">
        <v>4</v>
      </c>
      <c r="B53" s="1" t="s">
        <v>325</v>
      </c>
    </row>
    <row r="54" spans="1:24" s="1" customFormat="1" x14ac:dyDescent="0.2">
      <c r="A54" s="1" t="s">
        <v>105</v>
      </c>
      <c r="B54" s="1" t="s">
        <v>327</v>
      </c>
    </row>
    <row r="55" spans="1:24" s="1" customFormat="1" x14ac:dyDescent="0.2">
      <c r="A55" s="1" t="s">
        <v>100</v>
      </c>
      <c r="B55" s="1" t="s">
        <v>328</v>
      </c>
    </row>
    <row r="56" spans="1:24" s="1" customFormat="1" x14ac:dyDescent="0.2">
      <c r="A56" s="9" t="s">
        <v>338</v>
      </c>
      <c r="B56" s="1" t="s">
        <v>347</v>
      </c>
    </row>
    <row r="57" spans="1:24" s="1" customFormat="1" x14ac:dyDescent="0.2"/>
    <row r="58" spans="1:24" s="1" customFormat="1" x14ac:dyDescent="0.2"/>
    <row r="59" spans="1:24" s="1" customFormat="1" x14ac:dyDescent="0.2"/>
    <row r="60" spans="1:24" s="1" customFormat="1" x14ac:dyDescent="0.2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45016CBD-8772-4DEF-88D7-9B693BC565D0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158A-2A1B-44AD-9D06-DA5F8784C06E}">
  <sheetPr codeName="Sheet37">
    <pageSetUpPr fitToPage="1"/>
  </sheetPr>
  <dimension ref="A1:AQ67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48" customWidth="1"/>
    <col min="2" max="2" width="23" style="48" customWidth="1"/>
    <col min="3" max="3" width="2.42578125" style="48" customWidth="1"/>
    <col min="4" max="4" width="13.7109375" style="48" customWidth="1"/>
    <col min="5" max="7" width="10.5703125" style="48" customWidth="1"/>
    <col min="8" max="8" width="3.28515625" style="48" customWidth="1"/>
    <col min="9" max="9" width="13" style="48" bestFit="1" customWidth="1"/>
    <col min="10" max="10" width="10.5703125" style="48" customWidth="1"/>
    <col min="11" max="11" width="11.28515625" style="48" customWidth="1"/>
    <col min="12" max="12" width="3.28515625" style="48" customWidth="1"/>
    <col min="13" max="13" width="12" style="48" bestFit="1" customWidth="1"/>
    <col min="14" max="14" width="9.7109375" style="48" bestFit="1" customWidth="1"/>
    <col min="15" max="16" width="10.5703125" style="48" customWidth="1"/>
    <col min="17" max="17" width="3.28515625" style="48" customWidth="1"/>
    <col min="18" max="18" width="9.85546875" style="48" bestFit="1" customWidth="1"/>
    <col min="19" max="19" width="11.42578125" style="48" customWidth="1"/>
    <col min="20" max="20" width="3.28515625" style="48" customWidth="1"/>
    <col min="21" max="21" width="12" style="48" bestFit="1" customWidth="1"/>
    <col min="22" max="23" width="8.85546875" style="48" customWidth="1"/>
    <col min="24" max="24" width="12.42578125" style="48" bestFit="1" customWidth="1"/>
    <col min="25" max="25" width="15.7109375" style="48" customWidth="1"/>
    <col min="26" max="26" width="3.28515625" style="48" customWidth="1"/>
    <col min="27" max="27" width="20.42578125" style="48" customWidth="1"/>
    <col min="28" max="29" width="8.85546875" style="48" customWidth="1"/>
    <col min="30" max="30" width="8.85546875" style="48" hidden="1"/>
    <col min="31" max="32" width="8.85546875" style="1" hidden="1"/>
    <col min="33" max="37" width="0" style="1" hidden="1"/>
    <col min="38" max="40" width="8.85546875" style="1" hidden="1"/>
    <col min="41" max="41" width="0" style="1" hidden="1"/>
    <col min="42" max="42" width="8.85546875" style="1" hidden="1"/>
    <col min="43" max="43" width="0" style="1" hidden="1"/>
    <col min="44" max="16384" width="8.85546875" style="1" hidden="1"/>
  </cols>
  <sheetData>
    <row r="1" spans="1:30" x14ac:dyDescent="0.2">
      <c r="A1" s="49" t="s">
        <v>108</v>
      </c>
      <c r="B1" s="49"/>
      <c r="C1" s="50"/>
    </row>
    <row r="2" spans="1:30" ht="14.45" customHeight="1" x14ac:dyDescent="0.2">
      <c r="A2" s="52" t="s">
        <v>352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1"/>
      <c r="AC2" s="1"/>
      <c r="AD2" s="1"/>
    </row>
    <row r="3" spans="1:3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.899999999999999" customHeight="1" x14ac:dyDescent="0.35">
      <c r="A4" s="53" t="s">
        <v>260</v>
      </c>
      <c r="B4" s="53"/>
      <c r="C4" s="54"/>
      <c r="D4" s="119" t="s">
        <v>353</v>
      </c>
      <c r="E4" s="119"/>
      <c r="F4" s="119"/>
      <c r="G4" s="119"/>
      <c r="H4" s="119"/>
      <c r="I4" s="119"/>
      <c r="J4" s="119"/>
      <c r="K4" s="119"/>
      <c r="L4" s="120"/>
      <c r="M4" s="119" t="s">
        <v>354</v>
      </c>
      <c r="N4" s="119"/>
      <c r="O4" s="119"/>
      <c r="P4" s="119"/>
      <c r="Q4" s="119"/>
      <c r="R4" s="119"/>
      <c r="S4" s="119"/>
      <c r="T4" s="121"/>
      <c r="U4" s="119" t="s">
        <v>355</v>
      </c>
      <c r="V4" s="119"/>
      <c r="W4" s="119"/>
      <c r="X4" s="119"/>
      <c r="Y4" s="119"/>
      <c r="Z4" s="119"/>
      <c r="AA4" s="119"/>
      <c r="AB4" s="1"/>
      <c r="AC4" s="1"/>
      <c r="AD4" s="1"/>
    </row>
    <row r="5" spans="1:30" ht="15" x14ac:dyDescent="0.35">
      <c r="A5" s="59"/>
      <c r="B5" s="59"/>
      <c r="C5" s="60"/>
      <c r="D5" s="58" t="s">
        <v>199</v>
      </c>
      <c r="E5" s="58"/>
      <c r="F5" s="58"/>
      <c r="G5" s="58"/>
      <c r="H5" s="57"/>
      <c r="I5" s="58" t="s">
        <v>191</v>
      </c>
      <c r="J5" s="58"/>
      <c r="K5" s="99"/>
      <c r="L5" s="57"/>
      <c r="M5" s="58" t="s">
        <v>199</v>
      </c>
      <c r="N5" s="58"/>
      <c r="O5" s="58"/>
      <c r="P5" s="58"/>
      <c r="Q5" s="57"/>
      <c r="R5" s="1"/>
      <c r="S5" s="99"/>
      <c r="T5" s="1"/>
      <c r="U5" s="58" t="s">
        <v>199</v>
      </c>
      <c r="V5" s="58"/>
      <c r="W5" s="58"/>
      <c r="X5" s="58"/>
      <c r="Y5" s="58"/>
      <c r="Z5" s="57"/>
      <c r="AA5" s="122" t="s">
        <v>356</v>
      </c>
      <c r="AB5" s="1"/>
      <c r="AC5" s="1"/>
      <c r="AD5" s="1"/>
    </row>
    <row r="6" spans="1:30" ht="60" x14ac:dyDescent="0.35">
      <c r="A6" s="59"/>
      <c r="B6" s="59"/>
      <c r="C6" s="60"/>
      <c r="D6" s="60" t="s">
        <v>357</v>
      </c>
      <c r="E6" s="60" t="s">
        <v>106</v>
      </c>
      <c r="F6" s="104" t="s">
        <v>107</v>
      </c>
      <c r="G6" s="60" t="s">
        <v>201</v>
      </c>
      <c r="H6" s="60"/>
      <c r="I6" s="60" t="s">
        <v>358</v>
      </c>
      <c r="J6" s="60" t="s">
        <v>359</v>
      </c>
      <c r="K6" s="99" t="s">
        <v>360</v>
      </c>
      <c r="L6" s="60"/>
      <c r="M6" s="60" t="s">
        <v>361</v>
      </c>
      <c r="N6" s="60" t="s">
        <v>106</v>
      </c>
      <c r="O6" s="104" t="s">
        <v>107</v>
      </c>
      <c r="P6" s="60" t="s">
        <v>201</v>
      </c>
      <c r="Q6" s="60"/>
      <c r="R6" s="60" t="s">
        <v>348</v>
      </c>
      <c r="S6" s="99" t="s">
        <v>343</v>
      </c>
      <c r="T6" s="1"/>
      <c r="U6" s="60" t="s">
        <v>361</v>
      </c>
      <c r="V6" s="60" t="s">
        <v>106</v>
      </c>
      <c r="W6" s="104" t="s">
        <v>107</v>
      </c>
      <c r="X6" s="60" t="s">
        <v>201</v>
      </c>
      <c r="Y6" s="99" t="s">
        <v>362</v>
      </c>
      <c r="Z6" s="105"/>
      <c r="AA6" s="122"/>
      <c r="AB6" s="1"/>
      <c r="AC6" s="1"/>
      <c r="AD6" s="1"/>
    </row>
    <row r="7" spans="1:30" ht="13.15" customHeight="1" x14ac:dyDescent="0.2">
      <c r="A7" s="13" t="s">
        <v>275</v>
      </c>
      <c r="B7" s="13"/>
      <c r="C7" s="13"/>
      <c r="D7" s="123"/>
      <c r="E7" s="123"/>
      <c r="F7" s="123"/>
      <c r="G7" s="123"/>
      <c r="H7" s="123"/>
      <c r="I7" s="123"/>
      <c r="J7" s="123"/>
      <c r="K7" s="124"/>
      <c r="L7" s="123"/>
      <c r="M7" s="51"/>
      <c r="N7" s="51"/>
      <c r="O7" s="96"/>
      <c r="P7" s="51"/>
      <c r="Q7" s="123"/>
      <c r="R7" s="51"/>
      <c r="S7" s="125"/>
      <c r="Y7" s="124"/>
    </row>
    <row r="8" spans="1:30" s="13" customFormat="1" ht="12.4" customHeight="1" x14ac:dyDescent="0.2">
      <c r="A8" s="1"/>
      <c r="B8" s="74" t="s">
        <v>96</v>
      </c>
      <c r="C8" s="75"/>
      <c r="D8" s="123">
        <v>2440</v>
      </c>
      <c r="E8" s="123">
        <v>710</v>
      </c>
      <c r="F8" s="123">
        <v>1150</v>
      </c>
      <c r="G8" s="123">
        <v>360</v>
      </c>
      <c r="H8" s="123"/>
      <c r="I8" s="123">
        <v>1510</v>
      </c>
      <c r="J8" s="123">
        <v>180</v>
      </c>
      <c r="K8" s="124">
        <v>6170</v>
      </c>
      <c r="L8" s="123"/>
      <c r="M8" s="126">
        <v>0.1</v>
      </c>
      <c r="N8" s="126">
        <v>0.4</v>
      </c>
      <c r="O8" s="126">
        <v>12.5</v>
      </c>
      <c r="P8" s="126">
        <v>49.5</v>
      </c>
      <c r="Q8" s="123"/>
      <c r="R8" s="126">
        <v>10.5</v>
      </c>
      <c r="S8" s="127">
        <v>73</v>
      </c>
      <c r="T8" s="105"/>
      <c r="U8" s="123">
        <v>177</v>
      </c>
      <c r="V8" s="123">
        <v>142</v>
      </c>
      <c r="W8" s="123">
        <v>553</v>
      </c>
      <c r="X8" s="123">
        <v>1762</v>
      </c>
      <c r="Y8" s="124">
        <v>2634</v>
      </c>
      <c r="Z8" s="105"/>
      <c r="AA8" s="123">
        <v>1290</v>
      </c>
      <c r="AB8" s="105"/>
      <c r="AC8" s="105"/>
      <c r="AD8" s="105"/>
    </row>
    <row r="9" spans="1:30" s="13" customFormat="1" ht="12.4" customHeight="1" x14ac:dyDescent="0.2">
      <c r="A9" s="1"/>
      <c r="B9" s="74" t="s">
        <v>276</v>
      </c>
      <c r="C9" s="75"/>
      <c r="D9" s="123">
        <v>2420</v>
      </c>
      <c r="E9" s="123">
        <v>700</v>
      </c>
      <c r="F9" s="123">
        <v>1130</v>
      </c>
      <c r="G9" s="123">
        <v>320</v>
      </c>
      <c r="H9" s="123"/>
      <c r="I9" s="123">
        <v>1550</v>
      </c>
      <c r="J9" s="123">
        <v>170</v>
      </c>
      <c r="K9" s="124">
        <v>6110</v>
      </c>
      <c r="L9" s="123"/>
      <c r="M9" s="126">
        <v>0.2</v>
      </c>
      <c r="N9" s="126">
        <v>0.4</v>
      </c>
      <c r="O9" s="126">
        <v>12.4</v>
      </c>
      <c r="P9" s="126">
        <v>43.1</v>
      </c>
      <c r="Q9" s="123"/>
      <c r="R9" s="126">
        <v>12.4</v>
      </c>
      <c r="S9" s="127">
        <v>68.5</v>
      </c>
      <c r="T9" s="105"/>
      <c r="U9" s="123">
        <v>178</v>
      </c>
      <c r="V9" s="123">
        <v>138</v>
      </c>
      <c r="W9" s="123">
        <v>544</v>
      </c>
      <c r="X9" s="123">
        <v>1245</v>
      </c>
      <c r="Y9" s="124">
        <v>2106</v>
      </c>
      <c r="Z9" s="105"/>
      <c r="AA9" s="123">
        <v>1431</v>
      </c>
      <c r="AB9" s="105"/>
      <c r="AC9" s="105"/>
      <c r="AD9" s="105"/>
    </row>
    <row r="10" spans="1:30" s="13" customFormat="1" ht="12.4" customHeight="1" x14ac:dyDescent="0.2">
      <c r="A10" s="1"/>
      <c r="B10" s="74" t="s">
        <v>277</v>
      </c>
      <c r="C10" s="75"/>
      <c r="D10" s="123">
        <v>480</v>
      </c>
      <c r="E10" s="123">
        <v>100</v>
      </c>
      <c r="F10" s="123">
        <v>130</v>
      </c>
      <c r="G10" s="123">
        <v>40</v>
      </c>
      <c r="H10" s="123"/>
      <c r="I10" s="123">
        <v>200</v>
      </c>
      <c r="J10" s="123">
        <v>10</v>
      </c>
      <c r="K10" s="124">
        <v>950</v>
      </c>
      <c r="L10" s="123"/>
      <c r="M10" s="126" t="s">
        <v>331</v>
      </c>
      <c r="N10" s="126">
        <v>0.1</v>
      </c>
      <c r="O10" s="126">
        <v>1.4</v>
      </c>
      <c r="P10" s="126">
        <v>6.5</v>
      </c>
      <c r="Q10" s="123"/>
      <c r="R10" s="126">
        <v>0.7</v>
      </c>
      <c r="S10" s="127">
        <v>8.6</v>
      </c>
      <c r="T10" s="105"/>
      <c r="U10" s="123">
        <v>37</v>
      </c>
      <c r="V10" s="123">
        <v>21</v>
      </c>
      <c r="W10" s="123">
        <v>62</v>
      </c>
      <c r="X10" s="123">
        <v>141</v>
      </c>
      <c r="Y10" s="124">
        <v>260</v>
      </c>
      <c r="Z10" s="105"/>
      <c r="AA10" s="123">
        <v>118</v>
      </c>
      <c r="AB10" s="105"/>
      <c r="AC10" s="105"/>
      <c r="AD10" s="105"/>
    </row>
    <row r="11" spans="1:30" ht="26.45" customHeight="1" x14ac:dyDescent="0.2">
      <c r="A11" s="13" t="s">
        <v>278</v>
      </c>
      <c r="B11" s="13"/>
      <c r="C11" s="75"/>
      <c r="D11" s="123"/>
      <c r="E11" s="123"/>
      <c r="F11" s="123"/>
      <c r="G11" s="123"/>
      <c r="H11" s="123"/>
      <c r="I11" s="123"/>
      <c r="J11" s="123"/>
      <c r="K11" s="124"/>
      <c r="L11" s="123"/>
      <c r="M11" s="96"/>
      <c r="N11" s="96"/>
      <c r="O11" s="96"/>
      <c r="P11" s="96"/>
      <c r="Q11" s="123"/>
      <c r="R11" s="96"/>
      <c r="S11" s="128"/>
      <c r="Y11" s="124"/>
    </row>
    <row r="12" spans="1:30" ht="12.4" customHeight="1" x14ac:dyDescent="0.2">
      <c r="A12" s="1"/>
      <c r="B12" s="74" t="s">
        <v>279</v>
      </c>
      <c r="C12" s="75"/>
      <c r="D12" s="123">
        <v>590</v>
      </c>
      <c r="E12" s="123">
        <v>170</v>
      </c>
      <c r="F12" s="123">
        <v>240</v>
      </c>
      <c r="G12" s="123">
        <v>80</v>
      </c>
      <c r="H12" s="123"/>
      <c r="I12" s="123">
        <v>350</v>
      </c>
      <c r="J12" s="123">
        <v>50</v>
      </c>
      <c r="K12" s="124">
        <v>1430</v>
      </c>
      <c r="L12" s="123"/>
      <c r="M12" s="126" t="s">
        <v>331</v>
      </c>
      <c r="N12" s="126">
        <v>0.1</v>
      </c>
      <c r="O12" s="126">
        <v>2.7</v>
      </c>
      <c r="P12" s="126">
        <v>10</v>
      </c>
      <c r="Q12" s="123"/>
      <c r="R12" s="126">
        <v>2.6</v>
      </c>
      <c r="S12" s="127">
        <v>15.4</v>
      </c>
      <c r="U12" s="123">
        <v>42</v>
      </c>
      <c r="V12" s="123">
        <v>34</v>
      </c>
      <c r="W12" s="123">
        <v>118</v>
      </c>
      <c r="X12" s="123">
        <v>327</v>
      </c>
      <c r="Y12" s="124">
        <v>522</v>
      </c>
      <c r="AA12" s="123">
        <v>255</v>
      </c>
    </row>
    <row r="13" spans="1:30" ht="12.4" customHeight="1" x14ac:dyDescent="0.2">
      <c r="A13" s="1"/>
      <c r="B13" s="74" t="s">
        <v>280</v>
      </c>
      <c r="C13" s="75"/>
      <c r="D13" s="123">
        <v>610</v>
      </c>
      <c r="E13" s="123">
        <v>160</v>
      </c>
      <c r="F13" s="123">
        <v>280</v>
      </c>
      <c r="G13" s="123">
        <v>80</v>
      </c>
      <c r="H13" s="123"/>
      <c r="I13" s="123">
        <v>370</v>
      </c>
      <c r="J13" s="123">
        <v>40</v>
      </c>
      <c r="K13" s="124">
        <v>1490</v>
      </c>
      <c r="L13" s="123"/>
      <c r="M13" s="126" t="s">
        <v>331</v>
      </c>
      <c r="N13" s="126">
        <v>0.1</v>
      </c>
      <c r="O13" s="126">
        <v>3.1</v>
      </c>
      <c r="P13" s="126">
        <v>11.5</v>
      </c>
      <c r="Q13" s="123"/>
      <c r="R13" s="126">
        <v>3</v>
      </c>
      <c r="S13" s="127">
        <v>17.7</v>
      </c>
      <c r="U13" s="123">
        <v>44</v>
      </c>
      <c r="V13" s="123">
        <v>33</v>
      </c>
      <c r="W13" s="123">
        <v>129</v>
      </c>
      <c r="X13" s="123">
        <v>486</v>
      </c>
      <c r="Y13" s="124">
        <v>692</v>
      </c>
      <c r="AA13" s="123">
        <v>388</v>
      </c>
    </row>
    <row r="14" spans="1:30" ht="12.4" customHeight="1" x14ac:dyDescent="0.2">
      <c r="A14" s="1"/>
      <c r="B14" s="74" t="s">
        <v>281</v>
      </c>
      <c r="C14" s="75"/>
      <c r="D14" s="123">
        <v>670</v>
      </c>
      <c r="E14" s="123">
        <v>200</v>
      </c>
      <c r="F14" s="123">
        <v>340</v>
      </c>
      <c r="G14" s="123">
        <v>100</v>
      </c>
      <c r="H14" s="123"/>
      <c r="I14" s="123">
        <v>390</v>
      </c>
      <c r="J14" s="123">
        <v>60</v>
      </c>
      <c r="K14" s="124">
        <v>1690</v>
      </c>
      <c r="L14" s="123"/>
      <c r="M14" s="126" t="s">
        <v>331</v>
      </c>
      <c r="N14" s="126">
        <v>0.1</v>
      </c>
      <c r="O14" s="126">
        <v>3.7</v>
      </c>
      <c r="P14" s="126">
        <v>13.7</v>
      </c>
      <c r="Q14" s="123"/>
      <c r="R14" s="126">
        <v>2.1</v>
      </c>
      <c r="S14" s="127">
        <v>19.600000000000001</v>
      </c>
      <c r="U14" s="123">
        <v>49</v>
      </c>
      <c r="V14" s="123">
        <v>39</v>
      </c>
      <c r="W14" s="123">
        <v>161</v>
      </c>
      <c r="X14" s="123">
        <v>411</v>
      </c>
      <c r="Y14" s="124">
        <v>660</v>
      </c>
      <c r="AA14" s="123">
        <v>319</v>
      </c>
    </row>
    <row r="15" spans="1:30" ht="12.4" customHeight="1" x14ac:dyDescent="0.2">
      <c r="A15" s="1"/>
      <c r="B15" s="74" t="s">
        <v>282</v>
      </c>
      <c r="C15" s="75"/>
      <c r="D15" s="123">
        <v>580</v>
      </c>
      <c r="E15" s="123">
        <v>180</v>
      </c>
      <c r="F15" s="123">
        <v>290</v>
      </c>
      <c r="G15" s="123">
        <v>110</v>
      </c>
      <c r="H15" s="123"/>
      <c r="I15" s="123">
        <v>400</v>
      </c>
      <c r="J15" s="123">
        <v>30</v>
      </c>
      <c r="K15" s="124">
        <v>1560</v>
      </c>
      <c r="L15" s="123"/>
      <c r="M15" s="126" t="s">
        <v>331</v>
      </c>
      <c r="N15" s="126">
        <v>0.1</v>
      </c>
      <c r="O15" s="126">
        <v>3</v>
      </c>
      <c r="P15" s="126">
        <v>14.4</v>
      </c>
      <c r="Q15" s="123"/>
      <c r="R15" s="126">
        <v>2.8</v>
      </c>
      <c r="S15" s="127">
        <v>20.3</v>
      </c>
      <c r="U15" s="123">
        <v>43</v>
      </c>
      <c r="V15" s="123">
        <v>35</v>
      </c>
      <c r="W15" s="123">
        <v>145</v>
      </c>
      <c r="X15" s="123">
        <v>538</v>
      </c>
      <c r="Y15" s="124">
        <v>761</v>
      </c>
      <c r="AA15" s="123">
        <v>328</v>
      </c>
    </row>
    <row r="16" spans="1:30" ht="26.45" customHeight="1" x14ac:dyDescent="0.2">
      <c r="A16" s="1"/>
      <c r="B16" s="74" t="s">
        <v>283</v>
      </c>
      <c r="C16" s="75"/>
      <c r="D16" s="123">
        <v>650</v>
      </c>
      <c r="E16" s="123">
        <v>200</v>
      </c>
      <c r="F16" s="123">
        <v>260</v>
      </c>
      <c r="G16" s="123">
        <v>60</v>
      </c>
      <c r="H16" s="123"/>
      <c r="I16" s="123">
        <v>350</v>
      </c>
      <c r="J16" s="123">
        <v>40</v>
      </c>
      <c r="K16" s="124">
        <v>1520</v>
      </c>
      <c r="L16" s="123"/>
      <c r="M16" s="126" t="s">
        <v>331</v>
      </c>
      <c r="N16" s="126">
        <v>0.1</v>
      </c>
      <c r="O16" s="126">
        <v>2.8</v>
      </c>
      <c r="P16" s="126">
        <v>6.7</v>
      </c>
      <c r="Q16" s="123"/>
      <c r="R16" s="126">
        <v>4.5999999999999996</v>
      </c>
      <c r="S16" s="127">
        <v>14.2</v>
      </c>
      <c r="U16" s="123">
        <v>46</v>
      </c>
      <c r="V16" s="123">
        <v>38</v>
      </c>
      <c r="W16" s="123">
        <v>121</v>
      </c>
      <c r="X16" s="123">
        <v>176</v>
      </c>
      <c r="Y16" s="124">
        <v>382</v>
      </c>
      <c r="AA16" s="123">
        <v>374</v>
      </c>
    </row>
    <row r="17" spans="1:30" ht="12.4" customHeight="1" x14ac:dyDescent="0.2">
      <c r="A17" s="1"/>
      <c r="B17" s="74" t="s">
        <v>284</v>
      </c>
      <c r="C17" s="75"/>
      <c r="D17" s="123">
        <v>550</v>
      </c>
      <c r="E17" s="123">
        <v>170</v>
      </c>
      <c r="F17" s="123">
        <v>300</v>
      </c>
      <c r="G17" s="123">
        <v>100</v>
      </c>
      <c r="H17" s="123"/>
      <c r="I17" s="123">
        <v>450</v>
      </c>
      <c r="J17" s="123">
        <v>30</v>
      </c>
      <c r="K17" s="124">
        <v>1560</v>
      </c>
      <c r="L17" s="123"/>
      <c r="M17" s="126" t="s">
        <v>331</v>
      </c>
      <c r="N17" s="126">
        <v>0.1</v>
      </c>
      <c r="O17" s="126">
        <v>3.3</v>
      </c>
      <c r="P17" s="126">
        <v>11.6</v>
      </c>
      <c r="Q17" s="123"/>
      <c r="R17" s="126">
        <v>2.1</v>
      </c>
      <c r="S17" s="127">
        <v>17.100000000000001</v>
      </c>
      <c r="U17" s="123">
        <v>41</v>
      </c>
      <c r="V17" s="123">
        <v>34</v>
      </c>
      <c r="W17" s="123">
        <v>144</v>
      </c>
      <c r="X17" s="123">
        <v>419</v>
      </c>
      <c r="Y17" s="124">
        <v>637</v>
      </c>
      <c r="AA17" s="123">
        <v>420</v>
      </c>
    </row>
    <row r="18" spans="1:30" ht="12.4" customHeight="1" x14ac:dyDescent="0.2">
      <c r="A18" s="1"/>
      <c r="B18" s="74" t="s">
        <v>285</v>
      </c>
      <c r="C18" s="75"/>
      <c r="D18" s="123">
        <v>630</v>
      </c>
      <c r="E18" s="123">
        <v>160</v>
      </c>
      <c r="F18" s="123">
        <v>290</v>
      </c>
      <c r="G18" s="123">
        <v>100</v>
      </c>
      <c r="H18" s="123"/>
      <c r="I18" s="123">
        <v>350</v>
      </c>
      <c r="J18" s="123">
        <v>30</v>
      </c>
      <c r="K18" s="124">
        <v>1520</v>
      </c>
      <c r="L18" s="123"/>
      <c r="M18" s="126" t="s">
        <v>331</v>
      </c>
      <c r="N18" s="126">
        <v>0.1</v>
      </c>
      <c r="O18" s="126">
        <v>3.5</v>
      </c>
      <c r="P18" s="126">
        <v>13.7</v>
      </c>
      <c r="Q18" s="123"/>
      <c r="R18" s="126">
        <v>2.9</v>
      </c>
      <c r="S18" s="127">
        <v>20.2</v>
      </c>
      <c r="U18" s="123">
        <v>47</v>
      </c>
      <c r="V18" s="123">
        <v>31</v>
      </c>
      <c r="W18" s="123">
        <v>145</v>
      </c>
      <c r="X18" s="123">
        <v>406</v>
      </c>
      <c r="Y18" s="124">
        <v>629</v>
      </c>
      <c r="AA18" s="123">
        <v>345</v>
      </c>
    </row>
    <row r="19" spans="1:30" ht="12.4" customHeight="1" x14ac:dyDescent="0.2">
      <c r="A19" s="1"/>
      <c r="B19" s="74" t="s">
        <v>286</v>
      </c>
      <c r="C19" s="75"/>
      <c r="D19" s="123">
        <v>590</v>
      </c>
      <c r="E19" s="123">
        <v>180</v>
      </c>
      <c r="F19" s="123">
        <v>290</v>
      </c>
      <c r="G19" s="123">
        <v>60</v>
      </c>
      <c r="H19" s="123"/>
      <c r="I19" s="123">
        <v>400</v>
      </c>
      <c r="J19" s="123">
        <v>70</v>
      </c>
      <c r="K19" s="124">
        <v>1510</v>
      </c>
      <c r="L19" s="123"/>
      <c r="M19" s="126" t="s">
        <v>320</v>
      </c>
      <c r="N19" s="126">
        <v>0.1</v>
      </c>
      <c r="O19" s="126">
        <v>2.9</v>
      </c>
      <c r="P19" s="126">
        <v>11.1</v>
      </c>
      <c r="Q19" s="123"/>
      <c r="R19" s="126">
        <v>2.8</v>
      </c>
      <c r="S19" s="127">
        <v>17</v>
      </c>
      <c r="U19" s="123">
        <v>45</v>
      </c>
      <c r="V19" s="123">
        <v>36</v>
      </c>
      <c r="W19" s="123">
        <v>134</v>
      </c>
      <c r="X19" s="123">
        <v>244</v>
      </c>
      <c r="Y19" s="124">
        <v>459</v>
      </c>
      <c r="AA19" s="123">
        <v>292</v>
      </c>
    </row>
    <row r="20" spans="1:30" ht="25.5" customHeight="1" x14ac:dyDescent="0.2">
      <c r="A20" s="1"/>
      <c r="B20" s="74" t="s">
        <v>287</v>
      </c>
      <c r="C20" s="75"/>
      <c r="D20" s="123">
        <v>480</v>
      </c>
      <c r="E20" s="123">
        <v>100</v>
      </c>
      <c r="F20" s="123">
        <v>130</v>
      </c>
      <c r="G20" s="123">
        <v>40</v>
      </c>
      <c r="H20" s="123"/>
      <c r="I20" s="123">
        <v>200</v>
      </c>
      <c r="J20" s="123">
        <v>10</v>
      </c>
      <c r="K20" s="124">
        <v>950</v>
      </c>
      <c r="L20" s="123"/>
      <c r="M20" s="126" t="s">
        <v>331</v>
      </c>
      <c r="N20" s="126">
        <v>0.1</v>
      </c>
      <c r="O20" s="126">
        <v>1.4</v>
      </c>
      <c r="P20" s="126">
        <v>6.5</v>
      </c>
      <c r="Q20" s="123"/>
      <c r="R20" s="126">
        <v>0.7</v>
      </c>
      <c r="S20" s="127">
        <v>8.6</v>
      </c>
      <c r="U20" s="123">
        <v>37</v>
      </c>
      <c r="V20" s="123">
        <v>21</v>
      </c>
      <c r="W20" s="123">
        <v>62</v>
      </c>
      <c r="X20" s="123">
        <v>141</v>
      </c>
      <c r="Y20" s="124">
        <v>260</v>
      </c>
      <c r="AA20" s="123">
        <v>118</v>
      </c>
    </row>
    <row r="21" spans="1:30" ht="26.45" customHeight="1" x14ac:dyDescent="0.2">
      <c r="A21" s="13" t="s">
        <v>288</v>
      </c>
      <c r="B21" s="13"/>
      <c r="C21" s="75"/>
      <c r="D21" s="123"/>
      <c r="E21" s="123"/>
      <c r="F21" s="123"/>
      <c r="G21" s="123"/>
      <c r="H21" s="123"/>
      <c r="I21" s="123"/>
      <c r="J21" s="123"/>
      <c r="K21" s="124"/>
      <c r="L21" s="123"/>
      <c r="M21" s="96"/>
      <c r="N21" s="96"/>
      <c r="O21" s="96"/>
      <c r="P21" s="96"/>
      <c r="Q21" s="123"/>
      <c r="R21" s="96"/>
      <c r="S21" s="128"/>
      <c r="Y21" s="124"/>
    </row>
    <row r="22" spans="1:30" x14ac:dyDescent="0.2">
      <c r="A22" s="1"/>
      <c r="B22" s="81" t="s">
        <v>289</v>
      </c>
      <c r="C22" s="13"/>
      <c r="D22" s="123">
        <v>200</v>
      </c>
      <c r="E22" s="123">
        <v>60</v>
      </c>
      <c r="F22" s="123">
        <v>80</v>
      </c>
      <c r="G22" s="123">
        <v>30</v>
      </c>
      <c r="H22" s="123"/>
      <c r="I22" s="123">
        <v>120</v>
      </c>
      <c r="J22" s="123">
        <v>10</v>
      </c>
      <c r="K22" s="124">
        <v>490</v>
      </c>
      <c r="L22" s="123"/>
      <c r="M22" s="126" t="s">
        <v>331</v>
      </c>
      <c r="N22" s="126" t="s">
        <v>331</v>
      </c>
      <c r="O22" s="126">
        <v>1</v>
      </c>
      <c r="P22" s="126">
        <v>3.6</v>
      </c>
      <c r="Q22" s="123"/>
      <c r="R22" s="126" t="s">
        <v>320</v>
      </c>
      <c r="S22" s="127">
        <v>6</v>
      </c>
      <c r="U22" s="123">
        <v>15</v>
      </c>
      <c r="V22" s="123">
        <v>12</v>
      </c>
      <c r="W22" s="123">
        <v>42</v>
      </c>
      <c r="X22" s="123">
        <v>148</v>
      </c>
      <c r="Y22" s="124">
        <v>217</v>
      </c>
      <c r="AA22" s="123">
        <v>123</v>
      </c>
    </row>
    <row r="23" spans="1:30" x14ac:dyDescent="0.2">
      <c r="A23" s="1"/>
      <c r="B23" s="81" t="s">
        <v>290</v>
      </c>
      <c r="C23" s="75"/>
      <c r="D23" s="123">
        <v>200</v>
      </c>
      <c r="E23" s="123">
        <v>50</v>
      </c>
      <c r="F23" s="123">
        <v>80</v>
      </c>
      <c r="G23" s="123">
        <v>20</v>
      </c>
      <c r="H23" s="123"/>
      <c r="I23" s="123">
        <v>110</v>
      </c>
      <c r="J23" s="123">
        <v>20</v>
      </c>
      <c r="K23" s="124">
        <v>460</v>
      </c>
      <c r="L23" s="123"/>
      <c r="M23" s="126" t="s">
        <v>331</v>
      </c>
      <c r="N23" s="126" t="s">
        <v>331</v>
      </c>
      <c r="O23" s="126">
        <v>0.8</v>
      </c>
      <c r="P23" s="126">
        <v>2.1</v>
      </c>
      <c r="Q23" s="123"/>
      <c r="R23" s="126">
        <v>0.6</v>
      </c>
      <c r="S23" s="127">
        <v>3.6</v>
      </c>
      <c r="U23" s="123">
        <v>14</v>
      </c>
      <c r="V23" s="123">
        <v>10</v>
      </c>
      <c r="W23" s="123">
        <v>36</v>
      </c>
      <c r="X23" s="123">
        <v>64</v>
      </c>
      <c r="Y23" s="124">
        <v>124</v>
      </c>
      <c r="AA23" s="123">
        <v>66</v>
      </c>
    </row>
    <row r="24" spans="1:30" x14ac:dyDescent="0.2">
      <c r="A24" s="1"/>
      <c r="B24" s="81" t="s">
        <v>291</v>
      </c>
      <c r="C24" s="75"/>
      <c r="D24" s="123">
        <v>180</v>
      </c>
      <c r="E24" s="123">
        <v>60</v>
      </c>
      <c r="F24" s="123">
        <v>80</v>
      </c>
      <c r="G24" s="123">
        <v>40</v>
      </c>
      <c r="H24" s="123"/>
      <c r="I24" s="123">
        <v>120</v>
      </c>
      <c r="J24" s="123">
        <v>10</v>
      </c>
      <c r="K24" s="124">
        <v>480</v>
      </c>
      <c r="L24" s="123"/>
      <c r="M24" s="126" t="s">
        <v>331</v>
      </c>
      <c r="N24" s="126" t="s">
        <v>331</v>
      </c>
      <c r="O24" s="126">
        <v>0.9</v>
      </c>
      <c r="P24" s="126">
        <v>4.2</v>
      </c>
      <c r="Q24" s="123"/>
      <c r="R24" s="126">
        <v>0.7</v>
      </c>
      <c r="S24" s="127">
        <v>5.8</v>
      </c>
      <c r="U24" s="123">
        <v>13</v>
      </c>
      <c r="V24" s="123">
        <v>12</v>
      </c>
      <c r="W24" s="123">
        <v>40</v>
      </c>
      <c r="X24" s="123">
        <v>115</v>
      </c>
      <c r="Y24" s="124">
        <v>180</v>
      </c>
      <c r="AA24" s="123">
        <v>66</v>
      </c>
    </row>
    <row r="25" spans="1:30" x14ac:dyDescent="0.2">
      <c r="A25" s="1"/>
      <c r="B25" s="81" t="s">
        <v>292</v>
      </c>
      <c r="C25" s="75"/>
      <c r="D25" s="123">
        <v>210</v>
      </c>
      <c r="E25" s="123">
        <v>60</v>
      </c>
      <c r="F25" s="123">
        <v>80</v>
      </c>
      <c r="G25" s="123">
        <v>30</v>
      </c>
      <c r="H25" s="123"/>
      <c r="I25" s="123">
        <v>110</v>
      </c>
      <c r="J25" s="123">
        <v>20</v>
      </c>
      <c r="K25" s="124">
        <v>490</v>
      </c>
      <c r="L25" s="123"/>
      <c r="M25" s="126" t="s">
        <v>331</v>
      </c>
      <c r="N25" s="126" t="s">
        <v>331</v>
      </c>
      <c r="O25" s="126">
        <v>1</v>
      </c>
      <c r="P25" s="126">
        <v>5.7</v>
      </c>
      <c r="Q25" s="123"/>
      <c r="R25" s="126">
        <v>1.3</v>
      </c>
      <c r="S25" s="127">
        <v>8</v>
      </c>
      <c r="U25" s="123">
        <v>15</v>
      </c>
      <c r="V25" s="123">
        <v>12</v>
      </c>
      <c r="W25" s="123">
        <v>39</v>
      </c>
      <c r="X25" s="123">
        <v>265</v>
      </c>
      <c r="Y25" s="124">
        <v>332</v>
      </c>
      <c r="AA25" s="123">
        <v>98</v>
      </c>
    </row>
    <row r="26" spans="1:30" x14ac:dyDescent="0.2">
      <c r="A26" s="1"/>
      <c r="B26" s="81" t="s">
        <v>293</v>
      </c>
      <c r="C26" s="75"/>
      <c r="D26" s="123">
        <v>230</v>
      </c>
      <c r="E26" s="123">
        <v>50</v>
      </c>
      <c r="F26" s="123">
        <v>110</v>
      </c>
      <c r="G26" s="123">
        <v>30</v>
      </c>
      <c r="H26" s="123"/>
      <c r="I26" s="123">
        <v>110</v>
      </c>
      <c r="J26" s="123">
        <v>10</v>
      </c>
      <c r="K26" s="124">
        <v>530</v>
      </c>
      <c r="L26" s="123"/>
      <c r="M26" s="126" t="s">
        <v>331</v>
      </c>
      <c r="N26" s="126" t="s">
        <v>331</v>
      </c>
      <c r="O26" s="126">
        <v>1.3</v>
      </c>
      <c r="P26" s="126">
        <v>2.2000000000000002</v>
      </c>
      <c r="Q26" s="123"/>
      <c r="R26" s="126">
        <v>0.2</v>
      </c>
      <c r="S26" s="127">
        <v>3.8</v>
      </c>
      <c r="U26" s="123">
        <v>16</v>
      </c>
      <c r="V26" s="123">
        <v>10</v>
      </c>
      <c r="W26" s="123">
        <v>53</v>
      </c>
      <c r="X26" s="123">
        <v>112</v>
      </c>
      <c r="Y26" s="124">
        <v>191</v>
      </c>
      <c r="AA26" s="123">
        <v>59</v>
      </c>
    </row>
    <row r="27" spans="1:30" s="13" customFormat="1" x14ac:dyDescent="0.2">
      <c r="A27" s="1"/>
      <c r="B27" s="81" t="s">
        <v>294</v>
      </c>
      <c r="C27" s="75"/>
      <c r="D27" s="123">
        <v>170</v>
      </c>
      <c r="E27" s="123">
        <v>50</v>
      </c>
      <c r="F27" s="123">
        <v>80</v>
      </c>
      <c r="G27" s="123">
        <v>20</v>
      </c>
      <c r="H27" s="123"/>
      <c r="I27" s="123">
        <v>150</v>
      </c>
      <c r="J27" s="123">
        <v>10</v>
      </c>
      <c r="K27" s="124">
        <v>470</v>
      </c>
      <c r="L27" s="123"/>
      <c r="M27" s="126" t="s">
        <v>331</v>
      </c>
      <c r="N27" s="126" t="s">
        <v>331</v>
      </c>
      <c r="O27" s="126">
        <v>0.8</v>
      </c>
      <c r="P27" s="126">
        <v>3.5</v>
      </c>
      <c r="Q27" s="123"/>
      <c r="R27" s="126">
        <v>1.5</v>
      </c>
      <c r="S27" s="127">
        <v>5.9</v>
      </c>
      <c r="T27" s="105"/>
      <c r="U27" s="123">
        <v>13</v>
      </c>
      <c r="V27" s="123">
        <v>11</v>
      </c>
      <c r="W27" s="123">
        <v>37</v>
      </c>
      <c r="X27" s="123">
        <v>109</v>
      </c>
      <c r="Y27" s="124">
        <v>170</v>
      </c>
      <c r="Z27" s="105"/>
      <c r="AA27" s="123">
        <v>231</v>
      </c>
      <c r="AB27" s="48"/>
      <c r="AC27" s="105"/>
      <c r="AD27" s="105"/>
    </row>
    <row r="28" spans="1:30" x14ac:dyDescent="0.2">
      <c r="A28" s="1"/>
      <c r="B28" s="81" t="s">
        <v>295</v>
      </c>
      <c r="C28" s="75"/>
      <c r="D28" s="123">
        <v>250</v>
      </c>
      <c r="E28" s="123">
        <v>70</v>
      </c>
      <c r="F28" s="123">
        <v>120</v>
      </c>
      <c r="G28" s="123">
        <v>30</v>
      </c>
      <c r="H28" s="123"/>
      <c r="I28" s="123">
        <v>140</v>
      </c>
      <c r="J28" s="123">
        <v>40</v>
      </c>
      <c r="K28" s="124">
        <v>600</v>
      </c>
      <c r="L28" s="123"/>
      <c r="M28" s="126" t="s">
        <v>331</v>
      </c>
      <c r="N28" s="126" t="s">
        <v>331</v>
      </c>
      <c r="O28" s="126">
        <v>1.3</v>
      </c>
      <c r="P28" s="126">
        <v>4</v>
      </c>
      <c r="Q28" s="123"/>
      <c r="R28" s="126">
        <v>1.2</v>
      </c>
      <c r="S28" s="127">
        <v>6.6</v>
      </c>
      <c r="U28" s="123">
        <v>18</v>
      </c>
      <c r="V28" s="123">
        <v>14</v>
      </c>
      <c r="W28" s="123">
        <v>58</v>
      </c>
      <c r="X28" s="123">
        <v>131</v>
      </c>
      <c r="Y28" s="124">
        <v>221</v>
      </c>
      <c r="AA28" s="123">
        <v>112</v>
      </c>
    </row>
    <row r="29" spans="1:30" x14ac:dyDescent="0.2">
      <c r="A29" s="1"/>
      <c r="B29" s="81" t="s">
        <v>296</v>
      </c>
      <c r="C29" s="75"/>
      <c r="D29" s="123">
        <v>200</v>
      </c>
      <c r="E29" s="123">
        <v>70</v>
      </c>
      <c r="F29" s="123">
        <v>110</v>
      </c>
      <c r="G29" s="123">
        <v>30</v>
      </c>
      <c r="H29" s="123"/>
      <c r="I29" s="123">
        <v>150</v>
      </c>
      <c r="J29" s="123">
        <v>10</v>
      </c>
      <c r="K29" s="124">
        <v>550</v>
      </c>
      <c r="L29" s="123"/>
      <c r="M29" s="126" t="s">
        <v>331</v>
      </c>
      <c r="N29" s="126" t="s">
        <v>331</v>
      </c>
      <c r="O29" s="126">
        <v>1.2</v>
      </c>
      <c r="P29" s="126">
        <v>4.0999999999999996</v>
      </c>
      <c r="Q29" s="123"/>
      <c r="R29" s="126">
        <v>0.2</v>
      </c>
      <c r="S29" s="127">
        <v>5.6</v>
      </c>
      <c r="T29" s="1"/>
      <c r="U29" s="123">
        <v>16</v>
      </c>
      <c r="V29" s="123">
        <v>13</v>
      </c>
      <c r="W29" s="123">
        <v>52</v>
      </c>
      <c r="X29" s="123">
        <v>96</v>
      </c>
      <c r="Y29" s="124">
        <v>177</v>
      </c>
      <c r="Z29" s="1"/>
      <c r="AA29" s="123">
        <v>113</v>
      </c>
      <c r="AC29" s="1"/>
      <c r="AD29" s="1"/>
    </row>
    <row r="30" spans="1:30" x14ac:dyDescent="0.2">
      <c r="A30" s="1"/>
      <c r="B30" s="81" t="s">
        <v>297</v>
      </c>
      <c r="C30" s="75"/>
      <c r="D30" s="123">
        <v>220</v>
      </c>
      <c r="E30" s="123">
        <v>60</v>
      </c>
      <c r="F30" s="123">
        <v>110</v>
      </c>
      <c r="G30" s="123">
        <v>40</v>
      </c>
      <c r="H30" s="123"/>
      <c r="I30" s="123">
        <v>110</v>
      </c>
      <c r="J30" s="123">
        <v>20</v>
      </c>
      <c r="K30" s="124">
        <v>530</v>
      </c>
      <c r="L30" s="123"/>
      <c r="M30" s="126" t="s">
        <v>320</v>
      </c>
      <c r="N30" s="126" t="s">
        <v>331</v>
      </c>
      <c r="O30" s="126">
        <v>1.1000000000000001</v>
      </c>
      <c r="P30" s="126">
        <v>5.6</v>
      </c>
      <c r="Q30" s="123"/>
      <c r="R30" s="126">
        <v>0.6</v>
      </c>
      <c r="S30" s="127">
        <v>7.5</v>
      </c>
      <c r="T30" s="1"/>
      <c r="U30" s="123">
        <v>14</v>
      </c>
      <c r="V30" s="123">
        <v>12</v>
      </c>
      <c r="W30" s="123">
        <v>51</v>
      </c>
      <c r="X30" s="123">
        <v>184</v>
      </c>
      <c r="Y30" s="124">
        <v>261</v>
      </c>
      <c r="Z30" s="1"/>
      <c r="AA30" s="123">
        <v>94</v>
      </c>
      <c r="AC30" s="1"/>
      <c r="AD30" s="1"/>
    </row>
    <row r="31" spans="1:30" x14ac:dyDescent="0.2">
      <c r="A31" s="1"/>
      <c r="B31" s="81" t="s">
        <v>298</v>
      </c>
      <c r="C31" s="75"/>
      <c r="D31" s="123">
        <v>170</v>
      </c>
      <c r="E31" s="123">
        <v>50</v>
      </c>
      <c r="F31" s="123">
        <v>80</v>
      </c>
      <c r="G31" s="123">
        <v>30</v>
      </c>
      <c r="H31" s="123"/>
      <c r="I31" s="123">
        <v>110</v>
      </c>
      <c r="J31" s="123">
        <v>10</v>
      </c>
      <c r="K31" s="124">
        <v>440</v>
      </c>
      <c r="L31" s="123"/>
      <c r="M31" s="126" t="s">
        <v>320</v>
      </c>
      <c r="N31" s="126" t="s">
        <v>331</v>
      </c>
      <c r="O31" s="126">
        <v>0.9</v>
      </c>
      <c r="P31" s="126">
        <v>5.5</v>
      </c>
      <c r="Q31" s="123"/>
      <c r="R31" s="126">
        <v>0.4</v>
      </c>
      <c r="S31" s="127">
        <v>6.9</v>
      </c>
      <c r="T31" s="1"/>
      <c r="U31" s="123">
        <v>13</v>
      </c>
      <c r="V31" s="123">
        <v>11</v>
      </c>
      <c r="W31" s="123">
        <v>39</v>
      </c>
      <c r="X31" s="123">
        <v>147</v>
      </c>
      <c r="Y31" s="124">
        <v>209</v>
      </c>
      <c r="Z31" s="1"/>
      <c r="AA31" s="123">
        <v>50</v>
      </c>
      <c r="AC31" s="1"/>
      <c r="AD31" s="1"/>
    </row>
    <row r="32" spans="1:30" x14ac:dyDescent="0.2">
      <c r="A32" s="1"/>
      <c r="B32" s="81" t="s">
        <v>299</v>
      </c>
      <c r="C32" s="75"/>
      <c r="D32" s="123">
        <v>160</v>
      </c>
      <c r="E32" s="123">
        <v>60</v>
      </c>
      <c r="F32" s="123">
        <v>80</v>
      </c>
      <c r="G32" s="123">
        <v>30</v>
      </c>
      <c r="H32" s="123"/>
      <c r="I32" s="123">
        <v>130</v>
      </c>
      <c r="J32" s="123">
        <v>10</v>
      </c>
      <c r="K32" s="124">
        <v>460</v>
      </c>
      <c r="L32" s="123"/>
      <c r="M32" s="126" t="s">
        <v>331</v>
      </c>
      <c r="N32" s="126" t="s">
        <v>331</v>
      </c>
      <c r="O32" s="126">
        <v>0.8</v>
      </c>
      <c r="P32" s="126">
        <v>3.2</v>
      </c>
      <c r="Q32" s="123"/>
      <c r="R32" s="126">
        <v>1.4</v>
      </c>
      <c r="S32" s="127">
        <v>5.4</v>
      </c>
      <c r="T32" s="1"/>
      <c r="U32" s="123">
        <v>12</v>
      </c>
      <c r="V32" s="123">
        <v>11</v>
      </c>
      <c r="W32" s="123">
        <v>39</v>
      </c>
      <c r="X32" s="123">
        <v>99</v>
      </c>
      <c r="Y32" s="124">
        <v>161</v>
      </c>
      <c r="Z32" s="1"/>
      <c r="AA32" s="123">
        <v>127</v>
      </c>
      <c r="AC32" s="1"/>
      <c r="AD32" s="1"/>
    </row>
    <row r="33" spans="1:30" x14ac:dyDescent="0.2">
      <c r="A33" s="1"/>
      <c r="B33" s="81" t="s">
        <v>300</v>
      </c>
      <c r="C33" s="75"/>
      <c r="D33" s="123">
        <v>250</v>
      </c>
      <c r="E33" s="123">
        <v>70</v>
      </c>
      <c r="F33" s="123">
        <v>140</v>
      </c>
      <c r="G33" s="123">
        <v>50</v>
      </c>
      <c r="H33" s="123"/>
      <c r="I33" s="123">
        <v>160</v>
      </c>
      <c r="J33" s="123">
        <v>10</v>
      </c>
      <c r="K33" s="124">
        <v>670</v>
      </c>
      <c r="L33" s="123"/>
      <c r="M33" s="126" t="s">
        <v>331</v>
      </c>
      <c r="N33" s="126" t="s">
        <v>331</v>
      </c>
      <c r="O33" s="126">
        <v>1.3</v>
      </c>
      <c r="P33" s="126">
        <v>5.7</v>
      </c>
      <c r="Q33" s="123"/>
      <c r="R33" s="126">
        <v>1</v>
      </c>
      <c r="S33" s="127">
        <v>8.1</v>
      </c>
      <c r="T33" s="1"/>
      <c r="U33" s="123">
        <v>18</v>
      </c>
      <c r="V33" s="123">
        <v>14</v>
      </c>
      <c r="W33" s="123">
        <v>67</v>
      </c>
      <c r="X33" s="123">
        <v>293</v>
      </c>
      <c r="Y33" s="124">
        <v>391</v>
      </c>
      <c r="Z33" s="1"/>
      <c r="AA33" s="123">
        <v>151</v>
      </c>
      <c r="AC33" s="1"/>
      <c r="AD33" s="1"/>
    </row>
    <row r="34" spans="1:30" ht="26.45" customHeight="1" x14ac:dyDescent="0.2">
      <c r="A34" s="1"/>
      <c r="B34" s="81" t="s">
        <v>301</v>
      </c>
      <c r="C34" s="75"/>
      <c r="D34" s="123">
        <v>230</v>
      </c>
      <c r="E34" s="123">
        <v>70</v>
      </c>
      <c r="F34" s="123">
        <v>100</v>
      </c>
      <c r="G34" s="123">
        <v>20</v>
      </c>
      <c r="H34" s="123"/>
      <c r="I34" s="123">
        <v>110</v>
      </c>
      <c r="J34" s="123">
        <v>10</v>
      </c>
      <c r="K34" s="124">
        <v>530</v>
      </c>
      <c r="L34" s="123"/>
      <c r="M34" s="126" t="s">
        <v>331</v>
      </c>
      <c r="N34" s="126" t="s">
        <v>331</v>
      </c>
      <c r="O34" s="126">
        <v>1.1000000000000001</v>
      </c>
      <c r="P34" s="126">
        <v>1.2</v>
      </c>
      <c r="Q34" s="123"/>
      <c r="R34" s="126">
        <v>0.6</v>
      </c>
      <c r="S34" s="127">
        <v>2.9</v>
      </c>
      <c r="T34" s="1"/>
      <c r="U34" s="123">
        <v>17</v>
      </c>
      <c r="V34" s="123">
        <v>14</v>
      </c>
      <c r="W34" s="123">
        <v>48</v>
      </c>
      <c r="X34" s="123">
        <v>55</v>
      </c>
      <c r="Y34" s="124">
        <v>133</v>
      </c>
      <c r="Z34" s="1"/>
      <c r="AA34" s="123">
        <v>63</v>
      </c>
      <c r="AC34" s="1"/>
      <c r="AD34" s="1"/>
    </row>
    <row r="35" spans="1:30" x14ac:dyDescent="0.2">
      <c r="A35" s="1"/>
      <c r="B35" s="81" t="s">
        <v>302</v>
      </c>
      <c r="C35" s="75"/>
      <c r="D35" s="123">
        <v>220</v>
      </c>
      <c r="E35" s="123">
        <v>60</v>
      </c>
      <c r="F35" s="123">
        <v>80</v>
      </c>
      <c r="G35" s="123">
        <v>20</v>
      </c>
      <c r="H35" s="123"/>
      <c r="I35" s="123">
        <v>150</v>
      </c>
      <c r="J35" s="123">
        <v>10</v>
      </c>
      <c r="K35" s="124">
        <v>530</v>
      </c>
      <c r="L35" s="123"/>
      <c r="M35" s="126" t="s">
        <v>331</v>
      </c>
      <c r="N35" s="126" t="s">
        <v>331</v>
      </c>
      <c r="O35" s="126">
        <v>0.9</v>
      </c>
      <c r="P35" s="126">
        <v>3.1</v>
      </c>
      <c r="Q35" s="123"/>
      <c r="R35" s="126">
        <v>3.7</v>
      </c>
      <c r="S35" s="127">
        <v>7.8</v>
      </c>
      <c r="U35" s="123">
        <v>16</v>
      </c>
      <c r="V35" s="123">
        <v>11</v>
      </c>
      <c r="W35" s="123">
        <v>39</v>
      </c>
      <c r="X35" s="123">
        <v>62</v>
      </c>
      <c r="Y35" s="124">
        <v>128</v>
      </c>
      <c r="AA35" s="123">
        <v>269</v>
      </c>
      <c r="AC35" s="1"/>
      <c r="AD35" s="1"/>
    </row>
    <row r="36" spans="1:30" x14ac:dyDescent="0.2">
      <c r="A36" s="1"/>
      <c r="B36" s="81" t="s">
        <v>303</v>
      </c>
      <c r="C36" s="75"/>
      <c r="D36" s="123">
        <v>210</v>
      </c>
      <c r="E36" s="123">
        <v>70</v>
      </c>
      <c r="F36" s="123">
        <v>70</v>
      </c>
      <c r="G36" s="123">
        <v>20</v>
      </c>
      <c r="H36" s="123"/>
      <c r="I36" s="123">
        <v>90</v>
      </c>
      <c r="J36" s="123">
        <v>10</v>
      </c>
      <c r="K36" s="124">
        <v>460</v>
      </c>
      <c r="L36" s="123"/>
      <c r="M36" s="126" t="s">
        <v>331</v>
      </c>
      <c r="N36" s="126" t="s">
        <v>331</v>
      </c>
      <c r="O36" s="126">
        <v>0.8</v>
      </c>
      <c r="P36" s="126">
        <v>2.4</v>
      </c>
      <c r="Q36" s="123"/>
      <c r="R36" s="126">
        <v>0.3</v>
      </c>
      <c r="S36" s="127">
        <v>3.5</v>
      </c>
      <c r="T36" s="1"/>
      <c r="U36" s="123">
        <v>13</v>
      </c>
      <c r="V36" s="123">
        <v>13</v>
      </c>
      <c r="W36" s="123">
        <v>35</v>
      </c>
      <c r="X36" s="123">
        <v>60</v>
      </c>
      <c r="Y36" s="124">
        <v>121</v>
      </c>
      <c r="Z36" s="1"/>
      <c r="AA36" s="123">
        <v>42</v>
      </c>
      <c r="AC36" s="1"/>
      <c r="AD36" s="1"/>
    </row>
    <row r="37" spans="1:30" x14ac:dyDescent="0.2">
      <c r="A37" s="1"/>
      <c r="B37" s="81" t="s">
        <v>304</v>
      </c>
      <c r="C37" s="75"/>
      <c r="D37" s="123">
        <v>220</v>
      </c>
      <c r="E37" s="123">
        <v>60</v>
      </c>
      <c r="F37" s="123">
        <v>130</v>
      </c>
      <c r="G37" s="123">
        <v>30</v>
      </c>
      <c r="H37" s="123"/>
      <c r="I37" s="123">
        <v>160</v>
      </c>
      <c r="J37" s="123">
        <v>10</v>
      </c>
      <c r="K37" s="124">
        <v>590</v>
      </c>
      <c r="L37" s="123"/>
      <c r="M37" s="126" t="s">
        <v>331</v>
      </c>
      <c r="N37" s="126" t="s">
        <v>331</v>
      </c>
      <c r="O37" s="126">
        <v>1.4</v>
      </c>
      <c r="P37" s="126">
        <v>2.8</v>
      </c>
      <c r="Q37" s="123"/>
      <c r="R37" s="126">
        <v>0.8</v>
      </c>
      <c r="S37" s="127">
        <v>5</v>
      </c>
      <c r="T37" s="1"/>
      <c r="U37" s="123">
        <v>17</v>
      </c>
      <c r="V37" s="123">
        <v>12</v>
      </c>
      <c r="W37" s="123">
        <v>62</v>
      </c>
      <c r="X37" s="123">
        <v>103</v>
      </c>
      <c r="Y37" s="124">
        <v>194</v>
      </c>
      <c r="Z37" s="1"/>
      <c r="AA37" s="123">
        <v>139</v>
      </c>
      <c r="AC37" s="1"/>
      <c r="AD37" s="1"/>
    </row>
    <row r="38" spans="1:30" x14ac:dyDescent="0.2">
      <c r="A38" s="1"/>
      <c r="B38" s="81" t="s">
        <v>305</v>
      </c>
      <c r="C38" s="75"/>
      <c r="D38" s="123">
        <v>170</v>
      </c>
      <c r="E38" s="123">
        <v>50</v>
      </c>
      <c r="F38" s="123">
        <v>90</v>
      </c>
      <c r="G38" s="123">
        <v>30</v>
      </c>
      <c r="H38" s="123"/>
      <c r="I38" s="123">
        <v>140</v>
      </c>
      <c r="J38" s="123">
        <v>10</v>
      </c>
      <c r="K38" s="124">
        <v>480</v>
      </c>
      <c r="L38" s="123"/>
      <c r="M38" s="126" t="s">
        <v>331</v>
      </c>
      <c r="N38" s="126" t="s">
        <v>331</v>
      </c>
      <c r="O38" s="126">
        <v>1</v>
      </c>
      <c r="P38" s="126">
        <v>2.4</v>
      </c>
      <c r="Q38" s="123"/>
      <c r="R38" s="126">
        <v>0.4</v>
      </c>
      <c r="S38" s="127">
        <v>3.8</v>
      </c>
      <c r="T38" s="1"/>
      <c r="U38" s="123">
        <v>12</v>
      </c>
      <c r="V38" s="123">
        <v>10</v>
      </c>
      <c r="W38" s="123">
        <v>43</v>
      </c>
      <c r="X38" s="123">
        <v>115</v>
      </c>
      <c r="Y38" s="124">
        <v>180</v>
      </c>
      <c r="Z38" s="1"/>
      <c r="AA38" s="123">
        <v>77</v>
      </c>
      <c r="AC38" s="1"/>
      <c r="AD38" s="1"/>
    </row>
    <row r="39" spans="1:30" x14ac:dyDescent="0.2">
      <c r="A39" s="1"/>
      <c r="B39" s="81" t="s">
        <v>306</v>
      </c>
      <c r="C39" s="75"/>
      <c r="D39" s="123">
        <v>170</v>
      </c>
      <c r="E39" s="123">
        <v>60</v>
      </c>
      <c r="F39" s="123">
        <v>80</v>
      </c>
      <c r="G39" s="123">
        <v>40</v>
      </c>
      <c r="H39" s="123"/>
      <c r="I39" s="123">
        <v>150</v>
      </c>
      <c r="J39" s="123">
        <v>10</v>
      </c>
      <c r="K39" s="124">
        <v>500</v>
      </c>
      <c r="L39" s="123"/>
      <c r="M39" s="126" t="s">
        <v>331</v>
      </c>
      <c r="N39" s="126" t="s">
        <v>331</v>
      </c>
      <c r="O39" s="126">
        <v>0.9</v>
      </c>
      <c r="P39" s="126">
        <v>6.4</v>
      </c>
      <c r="Q39" s="123"/>
      <c r="R39" s="126">
        <v>0.9</v>
      </c>
      <c r="S39" s="127">
        <v>8.3000000000000007</v>
      </c>
      <c r="T39" s="1"/>
      <c r="U39" s="123">
        <v>12</v>
      </c>
      <c r="V39" s="123">
        <v>13</v>
      </c>
      <c r="W39" s="123">
        <v>39</v>
      </c>
      <c r="X39" s="123">
        <v>200</v>
      </c>
      <c r="Y39" s="124">
        <v>263</v>
      </c>
      <c r="Z39" s="1"/>
      <c r="AA39" s="123">
        <v>203</v>
      </c>
      <c r="AC39" s="1"/>
      <c r="AD39" s="1"/>
    </row>
    <row r="40" spans="1:30" x14ac:dyDescent="0.2">
      <c r="A40" s="1"/>
      <c r="B40" s="81" t="s">
        <v>307</v>
      </c>
      <c r="C40" s="75"/>
      <c r="D40" s="123">
        <v>220</v>
      </c>
      <c r="E40" s="123">
        <v>60</v>
      </c>
      <c r="F40" s="123">
        <v>120</v>
      </c>
      <c r="G40" s="123">
        <v>30</v>
      </c>
      <c r="H40" s="123"/>
      <c r="I40" s="123">
        <v>110</v>
      </c>
      <c r="J40" s="123">
        <v>10</v>
      </c>
      <c r="K40" s="124">
        <v>530</v>
      </c>
      <c r="L40" s="123"/>
      <c r="M40" s="126" t="s">
        <v>331</v>
      </c>
      <c r="N40" s="126" t="s">
        <v>331</v>
      </c>
      <c r="O40" s="126">
        <v>1.4</v>
      </c>
      <c r="P40" s="126">
        <v>2.6</v>
      </c>
      <c r="Q40" s="123"/>
      <c r="R40" s="126">
        <v>0.4</v>
      </c>
      <c r="S40" s="127">
        <v>4.4000000000000004</v>
      </c>
      <c r="T40" s="1"/>
      <c r="U40" s="123">
        <v>15</v>
      </c>
      <c r="V40" s="123">
        <v>11</v>
      </c>
      <c r="W40" s="123">
        <v>55</v>
      </c>
      <c r="X40" s="123">
        <v>77</v>
      </c>
      <c r="Y40" s="124">
        <v>158</v>
      </c>
      <c r="Z40" s="1"/>
      <c r="AA40" s="123">
        <v>126</v>
      </c>
      <c r="AC40" s="1"/>
      <c r="AD40" s="1"/>
    </row>
    <row r="41" spans="1:30" x14ac:dyDescent="0.2">
      <c r="A41" s="1"/>
      <c r="B41" s="81" t="s">
        <v>308</v>
      </c>
      <c r="C41" s="75"/>
      <c r="D41" s="123">
        <v>210</v>
      </c>
      <c r="E41" s="123">
        <v>50</v>
      </c>
      <c r="F41" s="123">
        <v>80</v>
      </c>
      <c r="G41" s="123">
        <v>30</v>
      </c>
      <c r="H41" s="123"/>
      <c r="I41" s="123">
        <v>100</v>
      </c>
      <c r="J41" s="123">
        <v>10</v>
      </c>
      <c r="K41" s="124">
        <v>470</v>
      </c>
      <c r="L41" s="123"/>
      <c r="M41" s="126" t="s">
        <v>331</v>
      </c>
      <c r="N41" s="126" t="s">
        <v>331</v>
      </c>
      <c r="O41" s="126">
        <v>1.1000000000000001</v>
      </c>
      <c r="P41" s="126">
        <v>4.5999999999999996</v>
      </c>
      <c r="Q41" s="123"/>
      <c r="R41" s="126">
        <v>0.7</v>
      </c>
      <c r="S41" s="127">
        <v>6.4</v>
      </c>
      <c r="T41" s="1"/>
      <c r="U41" s="123">
        <v>17</v>
      </c>
      <c r="V41" s="123">
        <v>9</v>
      </c>
      <c r="W41" s="123">
        <v>42</v>
      </c>
      <c r="X41" s="123">
        <v>166</v>
      </c>
      <c r="Y41" s="124">
        <v>234</v>
      </c>
      <c r="Z41" s="1"/>
      <c r="AA41" s="123">
        <v>66</v>
      </c>
      <c r="AC41" s="1"/>
      <c r="AD41" s="1"/>
    </row>
    <row r="42" spans="1:30" x14ac:dyDescent="0.2">
      <c r="A42" s="1"/>
      <c r="B42" s="81" t="s">
        <v>309</v>
      </c>
      <c r="C42" s="75"/>
      <c r="D42" s="123">
        <v>200</v>
      </c>
      <c r="E42" s="123">
        <v>50</v>
      </c>
      <c r="F42" s="123">
        <v>90</v>
      </c>
      <c r="G42" s="123">
        <v>40</v>
      </c>
      <c r="H42" s="123"/>
      <c r="I42" s="123">
        <v>140</v>
      </c>
      <c r="J42" s="123">
        <v>10</v>
      </c>
      <c r="K42" s="124">
        <v>520</v>
      </c>
      <c r="L42" s="123"/>
      <c r="M42" s="126" t="s">
        <v>331</v>
      </c>
      <c r="N42" s="126" t="s">
        <v>331</v>
      </c>
      <c r="O42" s="126">
        <v>1.1000000000000001</v>
      </c>
      <c r="P42" s="126">
        <v>6.5</v>
      </c>
      <c r="Q42" s="123"/>
      <c r="R42" s="126">
        <v>1.9</v>
      </c>
      <c r="S42" s="127">
        <v>9.4</v>
      </c>
      <c r="T42" s="1"/>
      <c r="U42" s="123">
        <v>15</v>
      </c>
      <c r="V42" s="123">
        <v>10</v>
      </c>
      <c r="W42" s="123">
        <v>48</v>
      </c>
      <c r="X42" s="123">
        <v>163</v>
      </c>
      <c r="Y42" s="124">
        <v>237</v>
      </c>
      <c r="Z42" s="1"/>
      <c r="AA42" s="123">
        <v>153</v>
      </c>
      <c r="AC42" s="1"/>
      <c r="AD42" s="1"/>
    </row>
    <row r="43" spans="1:30" x14ac:dyDescent="0.2">
      <c r="A43" s="1"/>
      <c r="B43" s="81" t="s">
        <v>310</v>
      </c>
      <c r="C43" s="75"/>
      <c r="D43" s="123">
        <v>210</v>
      </c>
      <c r="E43" s="123">
        <v>50</v>
      </c>
      <c r="F43" s="123">
        <v>100</v>
      </c>
      <c r="G43" s="123">
        <v>20</v>
      </c>
      <c r="H43" s="123"/>
      <c r="I43" s="123">
        <v>150</v>
      </c>
      <c r="J43" s="123">
        <v>40</v>
      </c>
      <c r="K43" s="124">
        <v>530</v>
      </c>
      <c r="L43" s="123"/>
      <c r="M43" s="126" t="s">
        <v>331</v>
      </c>
      <c r="N43" s="126" t="s">
        <v>331</v>
      </c>
      <c r="O43" s="126">
        <v>1.2</v>
      </c>
      <c r="P43" s="126">
        <v>5.0999999999999996</v>
      </c>
      <c r="Q43" s="123"/>
      <c r="R43" s="126">
        <v>1.3</v>
      </c>
      <c r="S43" s="127">
        <v>7.6</v>
      </c>
      <c r="T43" s="1"/>
      <c r="U43" s="123">
        <v>16</v>
      </c>
      <c r="V43" s="123">
        <v>9</v>
      </c>
      <c r="W43" s="123">
        <v>52</v>
      </c>
      <c r="X43" s="123">
        <v>109</v>
      </c>
      <c r="Y43" s="124">
        <v>186</v>
      </c>
      <c r="Z43" s="1"/>
      <c r="AA43" s="123">
        <v>105</v>
      </c>
      <c r="AC43" s="1"/>
      <c r="AD43" s="1"/>
    </row>
    <row r="44" spans="1:30" x14ac:dyDescent="0.2">
      <c r="A44" s="1"/>
      <c r="B44" s="81" t="s">
        <v>311</v>
      </c>
      <c r="C44" s="75"/>
      <c r="D44" s="123">
        <v>180</v>
      </c>
      <c r="E44" s="123">
        <v>60</v>
      </c>
      <c r="F44" s="123">
        <v>70</v>
      </c>
      <c r="G44" s="123">
        <v>20</v>
      </c>
      <c r="H44" s="123"/>
      <c r="I44" s="123">
        <v>110</v>
      </c>
      <c r="J44" s="123">
        <v>10</v>
      </c>
      <c r="K44" s="124">
        <v>430</v>
      </c>
      <c r="L44" s="123"/>
      <c r="M44" s="126" t="s">
        <v>320</v>
      </c>
      <c r="N44" s="126" t="s">
        <v>331</v>
      </c>
      <c r="O44" s="126">
        <v>0.7</v>
      </c>
      <c r="P44" s="126">
        <v>2.9</v>
      </c>
      <c r="Q44" s="123"/>
      <c r="R44" s="126">
        <v>0.3</v>
      </c>
      <c r="S44" s="127">
        <v>4</v>
      </c>
      <c r="T44" s="1"/>
      <c r="U44" s="123">
        <v>13</v>
      </c>
      <c r="V44" s="123">
        <v>11</v>
      </c>
      <c r="W44" s="123">
        <v>32</v>
      </c>
      <c r="X44" s="123">
        <v>71</v>
      </c>
      <c r="Y44" s="124">
        <v>127</v>
      </c>
      <c r="Z44" s="1"/>
      <c r="AA44" s="123">
        <v>78</v>
      </c>
      <c r="AC44" s="1"/>
      <c r="AD44" s="1"/>
    </row>
    <row r="45" spans="1:30" x14ac:dyDescent="0.2">
      <c r="A45" s="1"/>
      <c r="B45" s="81" t="s">
        <v>312</v>
      </c>
      <c r="C45" s="75"/>
      <c r="D45" s="123">
        <v>210</v>
      </c>
      <c r="E45" s="123">
        <v>80</v>
      </c>
      <c r="F45" s="123">
        <v>110</v>
      </c>
      <c r="G45" s="123">
        <v>20</v>
      </c>
      <c r="H45" s="123"/>
      <c r="I45" s="123">
        <v>140</v>
      </c>
      <c r="J45" s="123">
        <v>20</v>
      </c>
      <c r="K45" s="124">
        <v>550</v>
      </c>
      <c r="L45" s="123"/>
      <c r="M45" s="126" t="s">
        <v>320</v>
      </c>
      <c r="N45" s="126" t="s">
        <v>331</v>
      </c>
      <c r="O45" s="126">
        <v>1</v>
      </c>
      <c r="P45" s="126">
        <v>3.1</v>
      </c>
      <c r="Q45" s="123"/>
      <c r="R45" s="126">
        <v>1.2</v>
      </c>
      <c r="S45" s="127">
        <v>5.4</v>
      </c>
      <c r="T45" s="1"/>
      <c r="U45" s="123">
        <v>15</v>
      </c>
      <c r="V45" s="123">
        <v>15</v>
      </c>
      <c r="W45" s="123">
        <v>50</v>
      </c>
      <c r="X45" s="123">
        <v>65</v>
      </c>
      <c r="Y45" s="124">
        <v>145</v>
      </c>
      <c r="Z45" s="1"/>
      <c r="AA45" s="123">
        <v>109</v>
      </c>
      <c r="AC45" s="1"/>
      <c r="AD45" s="1"/>
    </row>
    <row r="46" spans="1:30" ht="26.25" customHeight="1" x14ac:dyDescent="0.2">
      <c r="A46" s="1"/>
      <c r="B46" s="81" t="s">
        <v>313</v>
      </c>
      <c r="C46" s="75"/>
      <c r="D46" s="123">
        <v>200</v>
      </c>
      <c r="E46" s="123">
        <v>40</v>
      </c>
      <c r="F46" s="123">
        <v>40</v>
      </c>
      <c r="G46" s="123">
        <v>10</v>
      </c>
      <c r="H46" s="123"/>
      <c r="I46" s="123">
        <v>70</v>
      </c>
      <c r="J46" s="123" t="s">
        <v>320</v>
      </c>
      <c r="K46" s="124">
        <v>360</v>
      </c>
      <c r="L46" s="123"/>
      <c r="M46" s="126" t="s">
        <v>331</v>
      </c>
      <c r="N46" s="126" t="s">
        <v>331</v>
      </c>
      <c r="O46" s="126">
        <v>0.5</v>
      </c>
      <c r="P46" s="126">
        <v>4.5</v>
      </c>
      <c r="Q46" s="123"/>
      <c r="R46" s="126">
        <v>0.2</v>
      </c>
      <c r="S46" s="127">
        <v>5.2</v>
      </c>
      <c r="T46" s="1"/>
      <c r="U46" s="123">
        <v>15</v>
      </c>
      <c r="V46" s="123">
        <v>7</v>
      </c>
      <c r="W46" s="123">
        <v>20</v>
      </c>
      <c r="X46" s="123">
        <v>87</v>
      </c>
      <c r="Y46" s="124">
        <v>130</v>
      </c>
      <c r="Z46" s="1"/>
      <c r="AA46" s="123">
        <v>33</v>
      </c>
      <c r="AC46" s="1"/>
      <c r="AD46" s="1"/>
    </row>
    <row r="47" spans="1:30" ht="12.75" customHeight="1" x14ac:dyDescent="0.2">
      <c r="A47" s="1"/>
      <c r="B47" s="81" t="s">
        <v>314</v>
      </c>
      <c r="C47" s="75"/>
      <c r="D47" s="123">
        <v>120</v>
      </c>
      <c r="E47" s="123">
        <v>30</v>
      </c>
      <c r="F47" s="123">
        <v>40</v>
      </c>
      <c r="G47" s="123">
        <v>10</v>
      </c>
      <c r="H47" s="123"/>
      <c r="I47" s="123">
        <v>60</v>
      </c>
      <c r="J47" s="123" t="s">
        <v>320</v>
      </c>
      <c r="K47" s="124">
        <v>260</v>
      </c>
      <c r="L47" s="123"/>
      <c r="M47" s="126" t="s">
        <v>320</v>
      </c>
      <c r="N47" s="126" t="s">
        <v>331</v>
      </c>
      <c r="O47" s="126">
        <v>0.4</v>
      </c>
      <c r="P47" s="126">
        <v>0.7</v>
      </c>
      <c r="Q47" s="123"/>
      <c r="R47" s="126">
        <v>0.2</v>
      </c>
      <c r="S47" s="127">
        <v>1.3</v>
      </c>
      <c r="T47" s="1"/>
      <c r="U47" s="123">
        <v>10</v>
      </c>
      <c r="V47" s="123">
        <v>5</v>
      </c>
      <c r="W47" s="123">
        <v>19</v>
      </c>
      <c r="X47" s="123">
        <v>25</v>
      </c>
      <c r="Y47" s="124">
        <v>59</v>
      </c>
      <c r="Z47" s="1"/>
      <c r="AA47" s="123">
        <v>23</v>
      </c>
      <c r="AC47" s="1"/>
      <c r="AD47" s="1"/>
    </row>
    <row r="48" spans="1:30" ht="12.75" customHeight="1" x14ac:dyDescent="0.2">
      <c r="A48" s="1"/>
      <c r="B48" s="81" t="s">
        <v>315</v>
      </c>
      <c r="C48" s="75"/>
      <c r="D48" s="123">
        <v>160</v>
      </c>
      <c r="E48" s="123">
        <v>40</v>
      </c>
      <c r="F48" s="123">
        <v>50</v>
      </c>
      <c r="G48" s="123">
        <v>10</v>
      </c>
      <c r="H48" s="123"/>
      <c r="I48" s="123">
        <v>70</v>
      </c>
      <c r="J48" s="123">
        <v>10</v>
      </c>
      <c r="K48" s="124">
        <v>330</v>
      </c>
      <c r="L48" s="123"/>
      <c r="M48" s="126" t="s">
        <v>331</v>
      </c>
      <c r="N48" s="126" t="s">
        <v>331</v>
      </c>
      <c r="O48" s="126">
        <v>0.5</v>
      </c>
      <c r="P48" s="126">
        <v>1.3</v>
      </c>
      <c r="Q48" s="123"/>
      <c r="R48" s="126">
        <v>0.3</v>
      </c>
      <c r="S48" s="127">
        <v>2.1</v>
      </c>
      <c r="T48" s="1"/>
      <c r="U48" s="123">
        <v>12</v>
      </c>
      <c r="V48" s="123">
        <v>8</v>
      </c>
      <c r="W48" s="123">
        <v>23</v>
      </c>
      <c r="X48" s="123">
        <v>29</v>
      </c>
      <c r="Y48" s="124">
        <v>71</v>
      </c>
      <c r="Z48" s="1"/>
      <c r="AA48" s="123">
        <v>61</v>
      </c>
      <c r="AC48" s="1"/>
      <c r="AD48" s="1"/>
    </row>
    <row r="49" spans="1:30" ht="2.65" customHeight="1" x14ac:dyDescent="0.2">
      <c r="A49" s="89"/>
      <c r="B49" s="113"/>
      <c r="C49" s="102"/>
      <c r="D49" s="129"/>
      <c r="E49" s="129"/>
      <c r="F49" s="129"/>
      <c r="G49" s="129"/>
      <c r="H49" s="129"/>
      <c r="I49" s="129"/>
      <c r="J49" s="129"/>
      <c r="K49" s="130"/>
      <c r="L49" s="129"/>
      <c r="M49" s="131"/>
      <c r="N49" s="131"/>
      <c r="O49" s="131"/>
      <c r="P49" s="131"/>
      <c r="Q49" s="129"/>
      <c r="R49" s="131"/>
      <c r="S49" s="132"/>
      <c r="T49" s="89"/>
      <c r="U49" s="129"/>
      <c r="V49" s="129"/>
      <c r="W49" s="129"/>
      <c r="X49" s="129"/>
      <c r="Y49" s="130"/>
      <c r="Z49" s="89"/>
      <c r="AA49" s="129"/>
      <c r="AB49" s="1"/>
      <c r="AC49" s="1"/>
      <c r="AD49" s="1"/>
    </row>
    <row r="50" spans="1:30" x14ac:dyDescent="0.2">
      <c r="A50" s="1"/>
      <c r="R50" s="133"/>
      <c r="S50" s="13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x14ac:dyDescent="0.2">
      <c r="A51" s="100">
        <v>1</v>
      </c>
      <c r="B51" s="7" t="s">
        <v>363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1"/>
      <c r="AC51" s="1"/>
      <c r="AD51" s="1"/>
    </row>
    <row r="52" spans="1:30" ht="14.25" x14ac:dyDescent="0.2">
      <c r="A52" s="100">
        <v>2</v>
      </c>
      <c r="B52" s="7" t="s">
        <v>364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1"/>
      <c r="AC52" s="1"/>
      <c r="AD52" s="1"/>
    </row>
    <row r="53" spans="1:30" ht="16.149999999999999" customHeight="1" x14ac:dyDescent="0.2">
      <c r="A53" s="92">
        <v>3</v>
      </c>
      <c r="B53" s="7" t="s">
        <v>365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1"/>
      <c r="AC53" s="1"/>
      <c r="AD53" s="1"/>
    </row>
    <row r="54" spans="1:30" ht="14.25" x14ac:dyDescent="0.2">
      <c r="A54" s="92">
        <v>4</v>
      </c>
      <c r="B54" s="7" t="s">
        <v>346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6.65" customHeight="1" x14ac:dyDescent="0.2">
      <c r="A55" s="92">
        <v>5</v>
      </c>
      <c r="B55" s="7" t="s">
        <v>366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1"/>
      <c r="AC55" s="1"/>
      <c r="AD55" s="1"/>
    </row>
    <row r="56" spans="1:30" ht="14.25" x14ac:dyDescent="0.2">
      <c r="A56" s="92">
        <v>6</v>
      </c>
      <c r="B56" s="1" t="s">
        <v>367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1"/>
      <c r="AC56" s="1"/>
      <c r="AD56" s="1"/>
    </row>
    <row r="57" spans="1:30" x14ac:dyDescent="0.2">
      <c r="A57" s="1" t="s">
        <v>105</v>
      </c>
      <c r="B57" s="1" t="s">
        <v>327</v>
      </c>
      <c r="C57" s="1"/>
    </row>
    <row r="58" spans="1:30" x14ac:dyDescent="0.2">
      <c r="A58" s="1" t="s">
        <v>100</v>
      </c>
      <c r="B58" s="1" t="s">
        <v>328</v>
      </c>
      <c r="C58" s="1"/>
    </row>
    <row r="59" spans="1:30" x14ac:dyDescent="0.2">
      <c r="A59" s="1" t="s">
        <v>349</v>
      </c>
      <c r="B59" s="1" t="s">
        <v>368</v>
      </c>
      <c r="C59" s="1"/>
    </row>
    <row r="60" spans="1:30" x14ac:dyDescent="0.2">
      <c r="A60" s="9" t="s">
        <v>350</v>
      </c>
      <c r="B60" s="1" t="s">
        <v>369</v>
      </c>
      <c r="C60" s="9"/>
    </row>
    <row r="61" spans="1:30" ht="14.45" customHeight="1" x14ac:dyDescent="0.2">
      <c r="A61" s="9" t="s">
        <v>351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</row>
    <row r="62" spans="1:30" ht="14.45" customHeight="1" x14ac:dyDescent="0.2">
      <c r="A62" s="9"/>
    </row>
    <row r="63" spans="1:30" s="48" customFormat="1" ht="14.45" customHeight="1" x14ac:dyDescent="0.2">
      <c r="A63" s="9"/>
      <c r="B63" s="136"/>
      <c r="C63" s="9"/>
    </row>
    <row r="64" spans="1:30" s="48" customFormat="1" x14ac:dyDescent="0.2">
      <c r="A64" s="9"/>
      <c r="B64" s="136"/>
      <c r="C64" s="9"/>
    </row>
    <row r="65" spans="1:3" s="48" customFormat="1" x14ac:dyDescent="0.2">
      <c r="A65" s="9"/>
      <c r="B65" s="136"/>
      <c r="C65" s="9"/>
    </row>
    <row r="66" spans="1:3" s="48" customFormat="1" x14ac:dyDescent="0.2">
      <c r="A66" s="9"/>
      <c r="B66" s="136"/>
      <c r="C66" s="9"/>
    </row>
    <row r="67" spans="1:3" s="48" customFormat="1" x14ac:dyDescent="0.2">
      <c r="A67" s="9"/>
      <c r="B67" s="136"/>
      <c r="C67" s="9"/>
    </row>
  </sheetData>
  <mergeCells count="16">
    <mergeCell ref="AA5:AA6"/>
    <mergeCell ref="B51:AA51"/>
    <mergeCell ref="B52:AA52"/>
    <mergeCell ref="B53:AA53"/>
    <mergeCell ref="B54:S54"/>
    <mergeCell ref="B55:AA55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</mergeCells>
  <hyperlinks>
    <hyperlink ref="A1:B1" location="ContentsHead" display="ContentsHead" xr:uid="{678551D9-FCE5-4CB5-8618-4DD0AAA0A5A8}"/>
  </hyperlink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AB9E-E3F9-4B08-B598-F769496FB537}">
  <sheetPr codeName="Sheet17"/>
  <dimension ref="A1:Y59"/>
  <sheetViews>
    <sheetView workbookViewId="0">
      <selection sqref="A1:B1"/>
    </sheetView>
  </sheetViews>
  <sheetFormatPr defaultColWidth="0" defaultRowHeight="12.75" x14ac:dyDescent="0.2"/>
  <cols>
    <col min="1" max="1" width="2.7109375" style="1" customWidth="1"/>
    <col min="2" max="2" width="27.140625" style="1" customWidth="1"/>
    <col min="3" max="3" width="11.42578125" style="1" customWidth="1"/>
    <col min="4" max="4" width="16.28515625" style="1" customWidth="1"/>
    <col min="5" max="5" width="13.7109375" style="1" customWidth="1"/>
    <col min="6" max="6" width="11.7109375" style="1" customWidth="1"/>
    <col min="7" max="7" width="16.7109375" style="1" customWidth="1"/>
    <col min="8" max="8" width="12.7109375" style="1" customWidth="1"/>
    <col min="9" max="11" width="8.85546875" style="1" customWidth="1"/>
    <col min="12" max="25" width="0" style="1" hidden="1"/>
    <col min="26" max="16384" width="8.85546875" style="1" hidden="1"/>
  </cols>
  <sheetData>
    <row r="1" spans="1:8" x14ac:dyDescent="0.2">
      <c r="A1" s="49" t="s">
        <v>108</v>
      </c>
      <c r="B1" s="49"/>
    </row>
    <row r="2" spans="1:8" ht="14.45" customHeight="1" x14ac:dyDescent="0.2">
      <c r="A2" s="52" t="s">
        <v>371</v>
      </c>
      <c r="B2" s="52"/>
      <c r="C2" s="52"/>
      <c r="D2" s="52"/>
      <c r="E2" s="52"/>
      <c r="F2" s="52"/>
      <c r="G2" s="52"/>
      <c r="H2" s="52"/>
    </row>
    <row r="4" spans="1:8" ht="15" x14ac:dyDescent="0.35">
      <c r="A4" s="55" t="s">
        <v>260</v>
      </c>
      <c r="B4" s="55"/>
      <c r="C4" s="55" t="s">
        <v>372</v>
      </c>
      <c r="D4" s="55"/>
      <c r="E4" s="55"/>
      <c r="F4" s="55" t="s">
        <v>373</v>
      </c>
      <c r="G4" s="55"/>
      <c r="H4" s="55"/>
    </row>
    <row r="5" spans="1:8" ht="15" x14ac:dyDescent="0.35">
      <c r="A5" s="58"/>
      <c r="B5" s="58"/>
      <c r="C5" s="60" t="s">
        <v>264</v>
      </c>
      <c r="D5" s="104" t="s">
        <v>374</v>
      </c>
      <c r="E5" s="137" t="s">
        <v>343</v>
      </c>
      <c r="F5" s="60" t="s">
        <v>264</v>
      </c>
      <c r="G5" s="104" t="s">
        <v>374</v>
      </c>
      <c r="H5" s="137" t="s">
        <v>343</v>
      </c>
    </row>
    <row r="6" spans="1:8" x14ac:dyDescent="0.2">
      <c r="A6" s="15" t="s">
        <v>370</v>
      </c>
      <c r="B6" s="10"/>
      <c r="C6" s="138">
        <v>970</v>
      </c>
      <c r="D6" s="138">
        <v>420</v>
      </c>
      <c r="E6" s="139">
        <v>1380</v>
      </c>
      <c r="F6" s="140">
        <v>13.5</v>
      </c>
      <c r="G6" s="140">
        <v>56.4</v>
      </c>
      <c r="H6" s="141">
        <v>69.900000000000006</v>
      </c>
    </row>
    <row r="7" spans="1:8" x14ac:dyDescent="0.2">
      <c r="B7" s="10" t="s">
        <v>375</v>
      </c>
      <c r="C7" s="66">
        <v>220</v>
      </c>
      <c r="D7" s="66">
        <v>80</v>
      </c>
      <c r="E7" s="142">
        <v>300</v>
      </c>
      <c r="F7" s="76">
        <v>3.7</v>
      </c>
      <c r="G7" s="76">
        <v>8.8000000000000007</v>
      </c>
      <c r="H7" s="82">
        <v>12.5</v>
      </c>
    </row>
    <row r="8" spans="1:8" x14ac:dyDescent="0.2">
      <c r="B8" s="10" t="s">
        <v>376</v>
      </c>
      <c r="C8" s="66">
        <v>220</v>
      </c>
      <c r="D8" s="66">
        <v>80</v>
      </c>
      <c r="E8" s="142">
        <v>300</v>
      </c>
      <c r="F8" s="76">
        <v>2.4</v>
      </c>
      <c r="G8" s="76">
        <v>18.7</v>
      </c>
      <c r="H8" s="82">
        <v>21.1</v>
      </c>
    </row>
    <row r="9" spans="1:8" x14ac:dyDescent="0.2">
      <c r="B9" s="10" t="s">
        <v>377</v>
      </c>
      <c r="C9" s="66">
        <v>270</v>
      </c>
      <c r="D9" s="66">
        <v>120</v>
      </c>
      <c r="E9" s="142">
        <v>390</v>
      </c>
      <c r="F9" s="76">
        <v>3.1</v>
      </c>
      <c r="G9" s="76">
        <v>11.2</v>
      </c>
      <c r="H9" s="82">
        <v>14.3</v>
      </c>
    </row>
    <row r="10" spans="1:8" x14ac:dyDescent="0.2">
      <c r="B10" s="10" t="s">
        <v>378</v>
      </c>
      <c r="C10" s="66">
        <v>250</v>
      </c>
      <c r="D10" s="66">
        <v>140</v>
      </c>
      <c r="E10" s="142">
        <v>400</v>
      </c>
      <c r="F10" s="76">
        <v>4.3</v>
      </c>
      <c r="G10" s="76">
        <v>17.7</v>
      </c>
      <c r="H10" s="82">
        <v>22</v>
      </c>
    </row>
    <row r="11" spans="1:8" ht="26.45" customHeight="1" x14ac:dyDescent="0.2">
      <c r="A11" s="143" t="s">
        <v>276</v>
      </c>
      <c r="B11" s="10"/>
      <c r="C11" s="138">
        <v>1160</v>
      </c>
      <c r="D11" s="138">
        <v>360</v>
      </c>
      <c r="E11" s="139">
        <v>1520</v>
      </c>
      <c r="F11" s="140">
        <v>17.8</v>
      </c>
      <c r="G11" s="140">
        <v>32.799999999999997</v>
      </c>
      <c r="H11" s="141">
        <v>50.6</v>
      </c>
    </row>
    <row r="12" spans="1:8" x14ac:dyDescent="0.2">
      <c r="B12" s="10" t="s">
        <v>379</v>
      </c>
      <c r="C12" s="66">
        <v>270</v>
      </c>
      <c r="D12" s="66">
        <v>70</v>
      </c>
      <c r="E12" s="142">
        <v>340</v>
      </c>
      <c r="F12" s="76">
        <v>8.6999999999999993</v>
      </c>
      <c r="G12" s="76">
        <v>3.5</v>
      </c>
      <c r="H12" s="82">
        <v>12.2</v>
      </c>
    </row>
    <row r="13" spans="1:8" x14ac:dyDescent="0.2">
      <c r="B13" s="10" t="s">
        <v>380</v>
      </c>
      <c r="C13" s="66">
        <v>290</v>
      </c>
      <c r="D13" s="66">
        <v>100</v>
      </c>
      <c r="E13" s="142">
        <v>390</v>
      </c>
      <c r="F13" s="76">
        <v>2.4</v>
      </c>
      <c r="G13" s="76">
        <v>15.5</v>
      </c>
      <c r="H13" s="82">
        <v>17.899999999999999</v>
      </c>
    </row>
    <row r="14" spans="1:8" x14ac:dyDescent="0.2">
      <c r="B14" s="10" t="s">
        <v>381</v>
      </c>
      <c r="C14" s="66">
        <v>330</v>
      </c>
      <c r="D14" s="66">
        <v>90</v>
      </c>
      <c r="E14" s="142">
        <v>420</v>
      </c>
      <c r="F14" s="76">
        <v>3.3</v>
      </c>
      <c r="G14" s="76">
        <v>10.7</v>
      </c>
      <c r="H14" s="82">
        <v>14.1</v>
      </c>
    </row>
    <row r="15" spans="1:8" x14ac:dyDescent="0.2">
      <c r="B15" s="10" t="s">
        <v>286</v>
      </c>
      <c r="C15" s="66">
        <v>260</v>
      </c>
      <c r="D15" s="66">
        <v>110</v>
      </c>
      <c r="E15" s="142">
        <v>370</v>
      </c>
      <c r="F15" s="76">
        <v>3.3</v>
      </c>
      <c r="G15" s="76">
        <v>3.2</v>
      </c>
      <c r="H15" s="82">
        <v>6.4</v>
      </c>
    </row>
    <row r="16" spans="1:8" ht="25.5" customHeight="1" x14ac:dyDescent="0.2">
      <c r="A16" s="143" t="s">
        <v>277</v>
      </c>
      <c r="B16" s="10"/>
      <c r="C16" s="138">
        <v>110</v>
      </c>
      <c r="D16" s="138">
        <v>40</v>
      </c>
      <c r="E16" s="139">
        <v>150</v>
      </c>
      <c r="F16" s="140">
        <v>1.1000000000000001</v>
      </c>
      <c r="G16" s="140">
        <v>1.3</v>
      </c>
      <c r="H16" s="141">
        <v>2.4</v>
      </c>
    </row>
    <row r="17" spans="1:8" x14ac:dyDescent="0.2">
      <c r="B17" s="10" t="s">
        <v>287</v>
      </c>
      <c r="C17" s="66">
        <v>110</v>
      </c>
      <c r="D17" s="66">
        <v>40</v>
      </c>
      <c r="E17" s="142">
        <v>150</v>
      </c>
      <c r="F17" s="76">
        <v>1.1000000000000001</v>
      </c>
      <c r="G17" s="76">
        <v>1.3</v>
      </c>
      <c r="H17" s="82">
        <v>2.4</v>
      </c>
    </row>
    <row r="18" spans="1:8" ht="2.4500000000000002" customHeight="1" x14ac:dyDescent="0.2">
      <c r="A18" s="89"/>
      <c r="B18" s="144"/>
      <c r="C18" s="86"/>
      <c r="D18" s="86"/>
      <c r="E18" s="145"/>
      <c r="F18" s="146"/>
      <c r="G18" s="146"/>
      <c r="H18" s="147"/>
    </row>
    <row r="19" spans="1:8" ht="14.45" customHeight="1" x14ac:dyDescent="0.2">
      <c r="A19" s="10"/>
      <c r="B19" s="10"/>
    </row>
    <row r="20" spans="1:8" ht="14.25" x14ac:dyDescent="0.2">
      <c r="A20" s="100">
        <v>1</v>
      </c>
      <c r="B20" s="1" t="s">
        <v>382</v>
      </c>
    </row>
    <row r="21" spans="1:8" ht="65.25" customHeight="1" x14ac:dyDescent="0.2">
      <c r="A21" s="100">
        <v>2</v>
      </c>
      <c r="B21" s="7" t="s">
        <v>383</v>
      </c>
      <c r="C21" s="7"/>
      <c r="D21" s="7"/>
      <c r="E21" s="7"/>
      <c r="F21" s="7"/>
      <c r="G21" s="7"/>
      <c r="H21" s="7"/>
    </row>
    <row r="22" spans="1:8" ht="26.65" customHeight="1" x14ac:dyDescent="0.2">
      <c r="A22" s="92">
        <v>3</v>
      </c>
      <c r="B22" s="93" t="s">
        <v>384</v>
      </c>
      <c r="C22" s="93"/>
      <c r="D22" s="93"/>
      <c r="E22" s="93"/>
      <c r="F22" s="93"/>
      <c r="G22" s="93"/>
      <c r="H22" s="93"/>
    </row>
    <row r="23" spans="1:8" ht="14.25" x14ac:dyDescent="0.2">
      <c r="A23" s="100">
        <v>4</v>
      </c>
      <c r="B23" s="1" t="s">
        <v>325</v>
      </c>
    </row>
    <row r="24" spans="1:8" x14ac:dyDescent="0.2">
      <c r="A24" s="1" t="s">
        <v>105</v>
      </c>
      <c r="B24" s="1" t="s">
        <v>327</v>
      </c>
    </row>
    <row r="25" spans="1:8" x14ac:dyDescent="0.2">
      <c r="A25" s="1" t="s">
        <v>100</v>
      </c>
      <c r="B25" s="1" t="s">
        <v>328</v>
      </c>
    </row>
    <row r="28" spans="1:8" ht="28.15" customHeight="1" x14ac:dyDescent="0.2">
      <c r="A28" s="148" t="s">
        <v>385</v>
      </c>
      <c r="B28" s="148"/>
      <c r="C28" s="148"/>
      <c r="D28" s="148"/>
      <c r="E28" s="148"/>
      <c r="F28" s="148"/>
      <c r="G28" s="148"/>
      <c r="H28" s="148"/>
    </row>
    <row r="29" spans="1:8" x14ac:dyDescent="0.2">
      <c r="A29" s="13"/>
      <c r="B29" s="13"/>
    </row>
    <row r="30" spans="1:8" ht="15" x14ac:dyDescent="0.35">
      <c r="A30" s="55" t="s">
        <v>260</v>
      </c>
      <c r="B30" s="55"/>
      <c r="C30" s="55" t="s">
        <v>353</v>
      </c>
      <c r="D30" s="55"/>
      <c r="E30" s="55"/>
    </row>
    <row r="31" spans="1:8" ht="15" x14ac:dyDescent="0.35">
      <c r="A31" s="58"/>
      <c r="B31" s="58"/>
      <c r="C31" s="60" t="s">
        <v>264</v>
      </c>
      <c r="D31" s="60" t="s">
        <v>386</v>
      </c>
      <c r="E31" s="137" t="s">
        <v>343</v>
      </c>
    </row>
    <row r="32" spans="1:8" x14ac:dyDescent="0.2">
      <c r="A32" s="15" t="s">
        <v>370</v>
      </c>
      <c r="B32" s="10"/>
      <c r="C32" s="138">
        <v>330</v>
      </c>
      <c r="D32" s="138">
        <v>190</v>
      </c>
      <c r="E32" s="139">
        <v>510</v>
      </c>
    </row>
    <row r="33" spans="1:8" x14ac:dyDescent="0.2">
      <c r="B33" s="10" t="s">
        <v>375</v>
      </c>
      <c r="C33" s="66">
        <v>50</v>
      </c>
      <c r="D33" s="66">
        <v>30</v>
      </c>
      <c r="E33" s="142">
        <v>80</v>
      </c>
      <c r="G33" s="149"/>
    </row>
    <row r="34" spans="1:8" x14ac:dyDescent="0.2">
      <c r="B34" s="10" t="s">
        <v>376</v>
      </c>
      <c r="C34" s="66">
        <v>70</v>
      </c>
      <c r="D34" s="66">
        <v>40</v>
      </c>
      <c r="E34" s="142">
        <v>110</v>
      </c>
      <c r="G34" s="149"/>
    </row>
    <row r="35" spans="1:8" x14ac:dyDescent="0.2">
      <c r="B35" s="10" t="s">
        <v>377</v>
      </c>
      <c r="C35" s="66">
        <v>90</v>
      </c>
      <c r="D35" s="66">
        <v>50</v>
      </c>
      <c r="E35" s="142">
        <v>140</v>
      </c>
      <c r="G35" s="149"/>
    </row>
    <row r="36" spans="1:8" x14ac:dyDescent="0.2">
      <c r="B36" s="10" t="s">
        <v>378</v>
      </c>
      <c r="C36" s="66">
        <v>110</v>
      </c>
      <c r="D36" s="66">
        <v>70</v>
      </c>
      <c r="E36" s="142">
        <v>180</v>
      </c>
      <c r="G36" s="149"/>
    </row>
    <row r="37" spans="1:8" ht="26.45" customHeight="1" x14ac:dyDescent="0.2">
      <c r="A37" s="143" t="s">
        <v>276</v>
      </c>
      <c r="B37" s="10"/>
      <c r="C37" s="138">
        <v>400</v>
      </c>
      <c r="D37" s="138">
        <v>150</v>
      </c>
      <c r="E37" s="139">
        <v>550</v>
      </c>
      <c r="G37" s="149"/>
    </row>
    <row r="38" spans="1:8" x14ac:dyDescent="0.2">
      <c r="B38" s="10" t="s">
        <v>379</v>
      </c>
      <c r="C38" s="66">
        <v>80</v>
      </c>
      <c r="D38" s="66">
        <v>60</v>
      </c>
      <c r="E38" s="142">
        <v>140</v>
      </c>
      <c r="G38" s="149"/>
    </row>
    <row r="39" spans="1:8" x14ac:dyDescent="0.2">
      <c r="B39" s="10" t="s">
        <v>380</v>
      </c>
      <c r="C39" s="66">
        <v>70</v>
      </c>
      <c r="D39" s="66">
        <v>30</v>
      </c>
      <c r="E39" s="142">
        <v>100</v>
      </c>
      <c r="G39" s="149"/>
    </row>
    <row r="40" spans="1:8" x14ac:dyDescent="0.2">
      <c r="B40" s="10" t="s">
        <v>381</v>
      </c>
      <c r="C40" s="66">
        <v>90</v>
      </c>
      <c r="D40" s="66">
        <v>30</v>
      </c>
      <c r="E40" s="142">
        <v>120</v>
      </c>
      <c r="G40" s="149"/>
    </row>
    <row r="41" spans="1:8" x14ac:dyDescent="0.2">
      <c r="B41" s="10" t="s">
        <v>286</v>
      </c>
      <c r="C41" s="66">
        <v>160</v>
      </c>
      <c r="D41" s="66">
        <v>40</v>
      </c>
      <c r="E41" s="142">
        <v>200</v>
      </c>
      <c r="G41" s="149"/>
    </row>
    <row r="42" spans="1:8" ht="25.5" customHeight="1" x14ac:dyDescent="0.2">
      <c r="A42" s="143" t="s">
        <v>277</v>
      </c>
      <c r="B42" s="10"/>
      <c r="C42" s="138">
        <v>20</v>
      </c>
      <c r="D42" s="138">
        <v>30</v>
      </c>
      <c r="E42" s="139">
        <v>50</v>
      </c>
      <c r="G42" s="149"/>
    </row>
    <row r="43" spans="1:8" x14ac:dyDescent="0.2">
      <c r="B43" s="10" t="s">
        <v>287</v>
      </c>
      <c r="C43" s="66">
        <v>20</v>
      </c>
      <c r="D43" s="66">
        <v>30</v>
      </c>
      <c r="E43" s="142">
        <v>50</v>
      </c>
      <c r="G43" s="149"/>
    </row>
    <row r="44" spans="1:8" ht="2.65" customHeight="1" x14ac:dyDescent="0.2">
      <c r="A44" s="89"/>
      <c r="B44" s="144"/>
      <c r="C44" s="86"/>
      <c r="D44" s="86"/>
      <c r="E44" s="145"/>
      <c r="G44" s="149">
        <v>0</v>
      </c>
    </row>
    <row r="45" spans="1:8" x14ac:dyDescent="0.2">
      <c r="A45" s="10"/>
      <c r="B45" s="10"/>
    </row>
    <row r="46" spans="1:8" ht="14.25" x14ac:dyDescent="0.2">
      <c r="A46" s="100">
        <v>1</v>
      </c>
      <c r="B46" s="1" t="s">
        <v>321</v>
      </c>
    </row>
    <row r="47" spans="1:8" ht="66.75" customHeight="1" x14ac:dyDescent="0.2">
      <c r="A47" s="100">
        <v>2</v>
      </c>
      <c r="B47" s="150" t="s">
        <v>383</v>
      </c>
      <c r="C47" s="150"/>
      <c r="D47" s="150"/>
      <c r="E47" s="150"/>
      <c r="F47" s="150"/>
      <c r="G47" s="150"/>
      <c r="H47" s="150"/>
    </row>
    <row r="48" spans="1:8" ht="26.65" customHeight="1" x14ac:dyDescent="0.2">
      <c r="A48" s="92">
        <v>3</v>
      </c>
      <c r="B48" s="93" t="s">
        <v>384</v>
      </c>
      <c r="C48" s="93"/>
      <c r="D48" s="93"/>
      <c r="E48" s="93"/>
      <c r="F48" s="93"/>
      <c r="G48" s="93"/>
      <c r="H48" s="93"/>
    </row>
    <row r="49" spans="1:8" ht="14.25" x14ac:dyDescent="0.2">
      <c r="A49" s="100">
        <v>4</v>
      </c>
      <c r="B49" s="1" t="s">
        <v>325</v>
      </c>
    </row>
    <row r="50" spans="1:8" x14ac:dyDescent="0.2">
      <c r="A50" s="1" t="s">
        <v>105</v>
      </c>
      <c r="B50" s="1" t="s">
        <v>327</v>
      </c>
    </row>
    <row r="51" spans="1:8" x14ac:dyDescent="0.2">
      <c r="A51" s="1" t="s">
        <v>100</v>
      </c>
      <c r="B51" s="1" t="s">
        <v>328</v>
      </c>
    </row>
    <row r="52" spans="1:8" x14ac:dyDescent="0.2">
      <c r="A52" s="1" t="s">
        <v>349</v>
      </c>
      <c r="B52" s="1" t="s">
        <v>368</v>
      </c>
    </row>
    <row r="55" spans="1:8" x14ac:dyDescent="0.2">
      <c r="C55" s="97"/>
      <c r="D55" s="97"/>
      <c r="E55" s="151"/>
      <c r="G55" s="95"/>
      <c r="H55" s="95"/>
    </row>
    <row r="56" spans="1:8" x14ac:dyDescent="0.2">
      <c r="C56" s="97"/>
      <c r="D56" s="97"/>
      <c r="E56" s="151"/>
      <c r="G56" s="95"/>
      <c r="H56" s="95"/>
    </row>
    <row r="57" spans="1:8" x14ac:dyDescent="0.2">
      <c r="C57" s="97"/>
      <c r="D57" s="97"/>
      <c r="E57" s="151"/>
      <c r="G57" s="95"/>
      <c r="H57" s="95"/>
    </row>
    <row r="58" spans="1:8" x14ac:dyDescent="0.2">
      <c r="C58" s="97"/>
      <c r="D58" s="97"/>
      <c r="E58" s="151"/>
      <c r="G58" s="95"/>
      <c r="H58" s="95"/>
    </row>
    <row r="59" spans="1:8" x14ac:dyDescent="0.2">
      <c r="C59" s="97"/>
      <c r="D59" s="97"/>
      <c r="E59" s="151"/>
      <c r="G59" s="95"/>
      <c r="H59" s="95"/>
    </row>
  </sheetData>
  <mergeCells count="12">
    <mergeCell ref="B48:H48"/>
    <mergeCell ref="B21:H21"/>
    <mergeCell ref="B22:H22"/>
    <mergeCell ref="A28:H28"/>
    <mergeCell ref="A30:B31"/>
    <mergeCell ref="C30:E30"/>
    <mergeCell ref="B47:H47"/>
    <mergeCell ref="A1:B1"/>
    <mergeCell ref="A2:H2"/>
    <mergeCell ref="A4:B5"/>
    <mergeCell ref="C4:E4"/>
    <mergeCell ref="F4:H4"/>
  </mergeCells>
  <hyperlinks>
    <hyperlink ref="A1:B1" location="ContentsHead" display="ContentsHead" xr:uid="{1494BAC1-1788-4C73-B526-5893F1A0C9C3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1612-1686-4E2C-AE66-025DBAA23E0A}">
  <sheetPr codeName="Sheet18"/>
  <dimension ref="A1:Q53"/>
  <sheetViews>
    <sheetView zoomScaleNormal="100" workbookViewId="0">
      <pane ySplit="4" topLeftCell="A5" activePane="bottomLeft" state="frozen"/>
      <selection pane="bottomLeft" sqref="A1:B1"/>
    </sheetView>
  </sheetViews>
  <sheetFormatPr defaultColWidth="0" defaultRowHeight="12.75" x14ac:dyDescent="0.2"/>
  <cols>
    <col min="1" max="1" width="2.7109375" style="1" customWidth="1"/>
    <col min="2" max="2" width="24.42578125" style="1" customWidth="1"/>
    <col min="3" max="3" width="14.42578125" style="31" customWidth="1"/>
    <col min="4" max="4" width="19.28515625" style="152" customWidth="1"/>
    <col min="5" max="6" width="8.85546875" style="1" customWidth="1"/>
    <col min="7" max="17" width="0" style="1" hidden="1"/>
    <col min="18" max="16384" width="7" style="1" hidden="1"/>
  </cols>
  <sheetData>
    <row r="1" spans="1:6" x14ac:dyDescent="0.2">
      <c r="A1" s="49" t="s">
        <v>108</v>
      </c>
      <c r="B1" s="49"/>
    </row>
    <row r="2" spans="1:6" ht="29.45" customHeight="1" x14ac:dyDescent="0.2">
      <c r="A2" s="153" t="s">
        <v>387</v>
      </c>
      <c r="B2" s="153"/>
      <c r="C2" s="153"/>
      <c r="D2" s="153"/>
      <c r="E2" s="13"/>
      <c r="F2" s="13"/>
    </row>
    <row r="3" spans="1:6" ht="7.15" customHeight="1" x14ac:dyDescent="0.2"/>
    <row r="4" spans="1:6" ht="30" x14ac:dyDescent="0.35">
      <c r="A4" s="154" t="s">
        <v>260</v>
      </c>
      <c r="B4" s="154"/>
      <c r="C4" s="155" t="s">
        <v>353</v>
      </c>
      <c r="D4" s="156" t="s">
        <v>388</v>
      </c>
    </row>
    <row r="5" spans="1:6" x14ac:dyDescent="0.2">
      <c r="A5" s="13" t="s">
        <v>275</v>
      </c>
      <c r="B5" s="13"/>
      <c r="C5" s="157"/>
      <c r="D5" s="158"/>
    </row>
    <row r="6" spans="1:6" ht="12.4" customHeight="1" x14ac:dyDescent="0.2">
      <c r="B6" s="74" t="s">
        <v>370</v>
      </c>
      <c r="C6" s="157">
        <v>1560</v>
      </c>
      <c r="D6" s="159">
        <v>11.7</v>
      </c>
      <c r="E6" s="71"/>
    </row>
    <row r="7" spans="1:6" ht="12.4" customHeight="1" x14ac:dyDescent="0.2">
      <c r="B7" s="74" t="s">
        <v>276</v>
      </c>
      <c r="C7" s="157">
        <v>840</v>
      </c>
      <c r="D7" s="159">
        <v>6.9</v>
      </c>
      <c r="E7" s="71"/>
    </row>
    <row r="8" spans="1:6" ht="12.4" customHeight="1" x14ac:dyDescent="0.2">
      <c r="B8" s="74" t="s">
        <v>277</v>
      </c>
      <c r="C8" s="251">
        <v>10</v>
      </c>
      <c r="D8" s="251">
        <v>0.1</v>
      </c>
      <c r="E8" s="71"/>
    </row>
    <row r="9" spans="1:6" ht="26.45" customHeight="1" x14ac:dyDescent="0.2">
      <c r="A9" s="13" t="s">
        <v>278</v>
      </c>
      <c r="B9" s="13"/>
      <c r="C9" s="157"/>
      <c r="D9" s="158"/>
    </row>
    <row r="10" spans="1:6" ht="12.4" customHeight="1" x14ac:dyDescent="0.2">
      <c r="B10" s="74" t="s">
        <v>375</v>
      </c>
      <c r="C10" s="157">
        <v>410</v>
      </c>
      <c r="D10" s="159">
        <v>2.9</v>
      </c>
    </row>
    <row r="11" spans="1:6" ht="12.4" customHeight="1" x14ac:dyDescent="0.2">
      <c r="B11" s="74" t="s">
        <v>376</v>
      </c>
      <c r="C11" s="157">
        <v>480</v>
      </c>
      <c r="D11" s="159">
        <v>3.7</v>
      </c>
    </row>
    <row r="12" spans="1:6" ht="12.4" customHeight="1" x14ac:dyDescent="0.2">
      <c r="B12" s="74" t="s">
        <v>377</v>
      </c>
      <c r="C12" s="157">
        <v>400</v>
      </c>
      <c r="D12" s="159">
        <v>3.2</v>
      </c>
    </row>
    <row r="13" spans="1:6" ht="12.4" customHeight="1" x14ac:dyDescent="0.2">
      <c r="B13" s="74" t="s">
        <v>378</v>
      </c>
      <c r="C13" s="157">
        <v>270</v>
      </c>
      <c r="D13" s="159">
        <v>1.9</v>
      </c>
    </row>
    <row r="14" spans="1:6" ht="25.9" customHeight="1" x14ac:dyDescent="0.2">
      <c r="B14" s="74" t="s">
        <v>379</v>
      </c>
      <c r="C14" s="157">
        <v>310</v>
      </c>
      <c r="D14" s="159">
        <v>2.4</v>
      </c>
    </row>
    <row r="15" spans="1:6" ht="12.4" customHeight="1" x14ac:dyDescent="0.2">
      <c r="B15" s="74" t="s">
        <v>380</v>
      </c>
      <c r="C15" s="157">
        <v>260</v>
      </c>
      <c r="D15" s="159">
        <v>2.1</v>
      </c>
    </row>
    <row r="16" spans="1:6" ht="12.4" customHeight="1" x14ac:dyDescent="0.2">
      <c r="B16" s="74" t="s">
        <v>381</v>
      </c>
      <c r="C16" s="157">
        <v>190</v>
      </c>
      <c r="D16" s="159">
        <v>1.6</v>
      </c>
    </row>
    <row r="17" spans="1:4" ht="12.4" customHeight="1" x14ac:dyDescent="0.2">
      <c r="B17" s="74" t="s">
        <v>286</v>
      </c>
      <c r="C17" s="157">
        <v>90</v>
      </c>
      <c r="D17" s="159">
        <v>0.7</v>
      </c>
    </row>
    <row r="18" spans="1:4" ht="26.25" customHeight="1" x14ac:dyDescent="0.2">
      <c r="B18" s="74" t="s">
        <v>287</v>
      </c>
      <c r="C18" s="157">
        <v>10</v>
      </c>
      <c r="D18" s="159">
        <v>0.1</v>
      </c>
    </row>
    <row r="19" spans="1:4" ht="26.45" customHeight="1" x14ac:dyDescent="0.2">
      <c r="A19" s="13" t="s">
        <v>288</v>
      </c>
      <c r="B19" s="13"/>
      <c r="C19" s="157"/>
      <c r="D19" s="158"/>
    </row>
    <row r="20" spans="1:4" x14ac:dyDescent="0.2">
      <c r="B20" s="81" t="s">
        <v>389</v>
      </c>
      <c r="C20" s="157">
        <v>110</v>
      </c>
      <c r="D20" s="159">
        <v>0.8</v>
      </c>
    </row>
    <row r="21" spans="1:4" x14ac:dyDescent="0.2">
      <c r="B21" s="81" t="s">
        <v>390</v>
      </c>
      <c r="C21" s="157">
        <v>150</v>
      </c>
      <c r="D21" s="159">
        <v>1</v>
      </c>
    </row>
    <row r="22" spans="1:4" x14ac:dyDescent="0.2">
      <c r="B22" s="81" t="s">
        <v>391</v>
      </c>
      <c r="C22" s="157">
        <v>140</v>
      </c>
      <c r="D22" s="159">
        <v>1.1000000000000001</v>
      </c>
    </row>
    <row r="23" spans="1:4" x14ac:dyDescent="0.2">
      <c r="B23" s="81" t="s">
        <v>392</v>
      </c>
      <c r="C23" s="157">
        <v>160</v>
      </c>
      <c r="D23" s="159">
        <v>1.2</v>
      </c>
    </row>
    <row r="24" spans="1:4" x14ac:dyDescent="0.2">
      <c r="B24" s="81" t="s">
        <v>393</v>
      </c>
      <c r="C24" s="157">
        <v>170</v>
      </c>
      <c r="D24" s="159">
        <v>1.3</v>
      </c>
    </row>
    <row r="25" spans="1:4" x14ac:dyDescent="0.2">
      <c r="B25" s="81" t="s">
        <v>394</v>
      </c>
      <c r="C25" s="157">
        <v>150</v>
      </c>
      <c r="D25" s="159">
        <v>1.2</v>
      </c>
    </row>
    <row r="26" spans="1:4" x14ac:dyDescent="0.2">
      <c r="B26" s="81" t="s">
        <v>395</v>
      </c>
      <c r="C26" s="157">
        <v>120</v>
      </c>
      <c r="D26" s="159">
        <v>0.9</v>
      </c>
    </row>
    <row r="27" spans="1:4" x14ac:dyDescent="0.2">
      <c r="B27" s="81" t="s">
        <v>396</v>
      </c>
      <c r="C27" s="157">
        <v>150</v>
      </c>
      <c r="D27" s="159">
        <v>1.3</v>
      </c>
    </row>
    <row r="28" spans="1:4" x14ac:dyDescent="0.2">
      <c r="B28" s="81" t="s">
        <v>397</v>
      </c>
      <c r="C28" s="157">
        <v>130</v>
      </c>
      <c r="D28" s="159">
        <v>1</v>
      </c>
    </row>
    <row r="29" spans="1:4" x14ac:dyDescent="0.2">
      <c r="B29" s="81" t="s">
        <v>398</v>
      </c>
      <c r="C29" s="157">
        <v>90</v>
      </c>
      <c r="D29" s="159">
        <v>0.6</v>
      </c>
    </row>
    <row r="30" spans="1:4" x14ac:dyDescent="0.2">
      <c r="B30" s="81" t="s">
        <v>399</v>
      </c>
      <c r="C30" s="157">
        <v>70</v>
      </c>
      <c r="D30" s="159">
        <v>0.5</v>
      </c>
    </row>
    <row r="31" spans="1:4" x14ac:dyDescent="0.2">
      <c r="B31" s="81" t="s">
        <v>400</v>
      </c>
      <c r="C31" s="157">
        <v>110</v>
      </c>
      <c r="D31" s="159">
        <v>0.8</v>
      </c>
    </row>
    <row r="32" spans="1:4" ht="26.45" customHeight="1" x14ac:dyDescent="0.2">
      <c r="B32" s="81" t="s">
        <v>401</v>
      </c>
      <c r="C32" s="157">
        <v>110</v>
      </c>
      <c r="D32" s="159">
        <v>0.9</v>
      </c>
    </row>
    <row r="33" spans="1:4" x14ac:dyDescent="0.2">
      <c r="B33" s="81" t="s">
        <v>402</v>
      </c>
      <c r="C33" s="157">
        <v>100</v>
      </c>
      <c r="D33" s="159">
        <v>0.8</v>
      </c>
    </row>
    <row r="34" spans="1:4" x14ac:dyDescent="0.2">
      <c r="B34" s="81" t="s">
        <v>403</v>
      </c>
      <c r="C34" s="157">
        <v>100</v>
      </c>
      <c r="D34" s="159">
        <v>0.8</v>
      </c>
    </row>
    <row r="35" spans="1:4" x14ac:dyDescent="0.2">
      <c r="B35" s="81" t="s">
        <v>404</v>
      </c>
      <c r="C35" s="157">
        <v>90</v>
      </c>
      <c r="D35" s="159">
        <v>0.7</v>
      </c>
    </row>
    <row r="36" spans="1:4" x14ac:dyDescent="0.2">
      <c r="B36" s="81" t="s">
        <v>405</v>
      </c>
      <c r="C36" s="157">
        <v>100</v>
      </c>
      <c r="D36" s="159">
        <v>0.8</v>
      </c>
    </row>
    <row r="37" spans="1:4" x14ac:dyDescent="0.2">
      <c r="B37" s="81" t="s">
        <v>406</v>
      </c>
      <c r="C37" s="157">
        <v>60</v>
      </c>
      <c r="D37" s="159">
        <v>0.6</v>
      </c>
    </row>
    <row r="38" spans="1:4" x14ac:dyDescent="0.2">
      <c r="B38" s="81" t="s">
        <v>407</v>
      </c>
      <c r="C38" s="157">
        <v>70</v>
      </c>
      <c r="D38" s="159">
        <v>0.6</v>
      </c>
    </row>
    <row r="39" spans="1:4" x14ac:dyDescent="0.2">
      <c r="B39" s="81" t="s">
        <v>408</v>
      </c>
      <c r="C39" s="157">
        <v>60</v>
      </c>
      <c r="D39" s="159">
        <v>0.6</v>
      </c>
    </row>
    <row r="40" spans="1:4" x14ac:dyDescent="0.2">
      <c r="B40" s="81" t="s">
        <v>409</v>
      </c>
      <c r="C40" s="157">
        <v>50</v>
      </c>
      <c r="D40" s="159">
        <v>0.4</v>
      </c>
    </row>
    <row r="41" spans="1:4" x14ac:dyDescent="0.2">
      <c r="B41" s="81" t="s">
        <v>410</v>
      </c>
      <c r="C41" s="251">
        <v>50</v>
      </c>
      <c r="D41" s="251">
        <v>0.4</v>
      </c>
    </row>
    <row r="42" spans="1:4" x14ac:dyDescent="0.2">
      <c r="B42" s="81" t="s">
        <v>411</v>
      </c>
      <c r="C42" s="251">
        <v>20</v>
      </c>
      <c r="D42" s="251">
        <v>0.2</v>
      </c>
    </row>
    <row r="43" spans="1:4" x14ac:dyDescent="0.2">
      <c r="B43" s="81" t="s">
        <v>312</v>
      </c>
      <c r="C43" s="251">
        <v>20</v>
      </c>
      <c r="D43" s="251">
        <v>0.1</v>
      </c>
    </row>
    <row r="44" spans="1:4" ht="26.25" customHeight="1" x14ac:dyDescent="0.2">
      <c r="B44" s="81" t="s">
        <v>313</v>
      </c>
      <c r="C44" s="251">
        <v>10</v>
      </c>
      <c r="D44" s="251">
        <v>0.1</v>
      </c>
    </row>
    <row r="45" spans="1:4" ht="12.75" customHeight="1" x14ac:dyDescent="0.2">
      <c r="B45" s="81" t="s">
        <v>314</v>
      </c>
      <c r="C45" s="157" t="s">
        <v>320</v>
      </c>
      <c r="D45" s="159" t="s">
        <v>320</v>
      </c>
    </row>
    <row r="46" spans="1:4" ht="12.75" customHeight="1" x14ac:dyDescent="0.2">
      <c r="B46" s="81" t="s">
        <v>315</v>
      </c>
      <c r="C46" s="157" t="s">
        <v>320</v>
      </c>
      <c r="D46" s="159" t="s">
        <v>320</v>
      </c>
    </row>
    <row r="47" spans="1:4" ht="2.65" customHeight="1" x14ac:dyDescent="0.2">
      <c r="A47" s="89"/>
      <c r="B47" s="160"/>
      <c r="C47" s="161"/>
      <c r="D47" s="162"/>
    </row>
    <row r="48" spans="1:4" x14ac:dyDescent="0.2">
      <c r="A48" s="10"/>
      <c r="B48" s="10"/>
      <c r="C48" s="157"/>
      <c r="D48" s="158"/>
    </row>
    <row r="49" spans="1:4" ht="26.65" customHeight="1" x14ac:dyDescent="0.2">
      <c r="A49" s="100">
        <v>1</v>
      </c>
      <c r="B49" s="163" t="s">
        <v>412</v>
      </c>
      <c r="C49" s="163"/>
      <c r="D49" s="163"/>
    </row>
    <row r="50" spans="1:4" ht="25.15" customHeight="1" x14ac:dyDescent="0.2">
      <c r="A50" s="101" t="s">
        <v>105</v>
      </c>
      <c r="B50" s="163" t="s">
        <v>327</v>
      </c>
      <c r="C50" s="163"/>
      <c r="D50" s="163"/>
    </row>
    <row r="51" spans="1:4" ht="29.45" customHeight="1" x14ac:dyDescent="0.2">
      <c r="A51" s="101" t="s">
        <v>100</v>
      </c>
      <c r="B51" s="163" t="s">
        <v>328</v>
      </c>
      <c r="C51" s="163"/>
      <c r="D51" s="163"/>
    </row>
    <row r="52" spans="1:4" ht="25.15" customHeight="1" x14ac:dyDescent="0.2">
      <c r="A52" s="164" t="s">
        <v>350</v>
      </c>
      <c r="B52" s="163" t="s">
        <v>413</v>
      </c>
      <c r="C52" s="163"/>
      <c r="D52" s="163"/>
    </row>
    <row r="53" spans="1:4" x14ac:dyDescent="0.2">
      <c r="A53" s="1" t="s">
        <v>349</v>
      </c>
      <c r="B53" s="163" t="s">
        <v>368</v>
      </c>
      <c r="C53" s="163"/>
      <c r="D53" s="163"/>
    </row>
  </sheetData>
  <mergeCells count="8">
    <mergeCell ref="B51:D51"/>
    <mergeCell ref="B52:D52"/>
    <mergeCell ref="B53:D53"/>
    <mergeCell ref="A1:B1"/>
    <mergeCell ref="A2:D2"/>
    <mergeCell ref="A4:B4"/>
    <mergeCell ref="B49:D49"/>
    <mergeCell ref="B50:D50"/>
  </mergeCells>
  <hyperlinks>
    <hyperlink ref="A1:B1" location="ContentsHead" display="ContentsHead" xr:uid="{E0B537C6-D45F-40D5-B07E-CE068AA7D5B4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7D2A-D859-479C-B8CC-4E70EB20B9A4}">
  <sheetPr codeName="Sheet23"/>
  <dimension ref="A1:M52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75" x14ac:dyDescent="0.2"/>
  <cols>
    <col min="1" max="1" width="2.7109375" style="1" customWidth="1"/>
    <col min="2" max="2" width="20.7109375" style="1" customWidth="1"/>
    <col min="3" max="3" width="15.140625" style="1" customWidth="1"/>
    <col min="4" max="4" width="19.28515625" style="1" customWidth="1"/>
    <col min="5" max="5" width="8.85546875" style="1" customWidth="1"/>
    <col min="6" max="6" width="8.85546875" style="1" hidden="1" customWidth="1"/>
    <col min="7" max="7" width="0" style="1" hidden="1" customWidth="1"/>
    <col min="8" max="9" width="0" style="1" hidden="1"/>
    <col min="10" max="10" width="8.85546875" style="1" hidden="1"/>
    <col min="11" max="11" width="0" style="1" hidden="1"/>
    <col min="12" max="12" width="8.85546875" style="1" hidden="1"/>
    <col min="13" max="13" width="0" style="1" hidden="1"/>
    <col min="14" max="16384" width="8.85546875" style="1" hidden="1"/>
  </cols>
  <sheetData>
    <row r="1" spans="1:4" x14ac:dyDescent="0.2">
      <c r="A1" s="49" t="s">
        <v>108</v>
      </c>
      <c r="B1" s="49"/>
      <c r="C1" s="49"/>
    </row>
    <row r="2" spans="1:4" ht="31.15" customHeight="1" x14ac:dyDescent="0.2">
      <c r="A2" s="153" t="s">
        <v>414</v>
      </c>
      <c r="B2" s="153"/>
      <c r="C2" s="153"/>
      <c r="D2" s="153"/>
    </row>
    <row r="3" spans="1:4" ht="8.4499999999999993" customHeight="1" x14ac:dyDescent="0.2"/>
    <row r="4" spans="1:4" ht="16.149999999999999" customHeight="1" x14ac:dyDescent="0.35">
      <c r="A4" s="165"/>
      <c r="B4" s="165"/>
      <c r="C4" s="166" t="s">
        <v>415</v>
      </c>
      <c r="D4" s="166"/>
    </row>
    <row r="5" spans="1:4" ht="38.450000000000003" customHeight="1" x14ac:dyDescent="0.35">
      <c r="A5" s="167"/>
      <c r="B5" s="167"/>
      <c r="C5" s="168" t="s">
        <v>334</v>
      </c>
      <c r="D5" s="169" t="s">
        <v>416</v>
      </c>
    </row>
    <row r="6" spans="1:4" x14ac:dyDescent="0.2">
      <c r="A6" s="13" t="s">
        <v>275</v>
      </c>
      <c r="B6" s="13"/>
    </row>
    <row r="7" spans="1:4" x14ac:dyDescent="0.2">
      <c r="A7" s="75"/>
      <c r="B7" s="74" t="s">
        <v>317</v>
      </c>
      <c r="C7" s="170">
        <v>640</v>
      </c>
      <c r="D7" s="171">
        <v>5</v>
      </c>
    </row>
    <row r="8" spans="1:4" x14ac:dyDescent="0.2">
      <c r="A8" s="75"/>
      <c r="B8" s="74" t="s">
        <v>318</v>
      </c>
      <c r="C8" s="170">
        <v>1420</v>
      </c>
      <c r="D8" s="171">
        <v>10.9</v>
      </c>
    </row>
    <row r="9" spans="1:4" x14ac:dyDescent="0.2">
      <c r="A9" s="75"/>
      <c r="B9" s="74" t="s">
        <v>277</v>
      </c>
      <c r="C9" s="170">
        <v>280</v>
      </c>
      <c r="D9" s="171">
        <v>2.4</v>
      </c>
    </row>
    <row r="10" spans="1:4" ht="26.45" customHeight="1" x14ac:dyDescent="0.2">
      <c r="A10" s="13" t="s">
        <v>278</v>
      </c>
      <c r="B10" s="13"/>
      <c r="C10" s="172"/>
      <c r="D10" s="173"/>
    </row>
    <row r="11" spans="1:4" x14ac:dyDescent="0.2">
      <c r="B11" s="74" t="s">
        <v>279</v>
      </c>
      <c r="C11" s="170">
        <v>20</v>
      </c>
      <c r="D11" s="171">
        <v>0.1</v>
      </c>
    </row>
    <row r="12" spans="1:4" x14ac:dyDescent="0.2">
      <c r="B12" s="74" t="s">
        <v>280</v>
      </c>
      <c r="C12" s="170">
        <v>110</v>
      </c>
      <c r="D12" s="171">
        <v>0.9</v>
      </c>
    </row>
    <row r="13" spans="1:4" x14ac:dyDescent="0.2">
      <c r="B13" s="74" t="s">
        <v>281</v>
      </c>
      <c r="C13" s="170">
        <v>220</v>
      </c>
      <c r="D13" s="171">
        <v>1.7</v>
      </c>
    </row>
    <row r="14" spans="1:4" x14ac:dyDescent="0.2">
      <c r="B14" s="74" t="s">
        <v>282</v>
      </c>
      <c r="C14" s="170">
        <v>280</v>
      </c>
      <c r="D14" s="171">
        <v>2.2000000000000002</v>
      </c>
    </row>
    <row r="15" spans="1:4" ht="26.45" customHeight="1" x14ac:dyDescent="0.2">
      <c r="B15" s="74" t="s">
        <v>283</v>
      </c>
      <c r="C15" s="170">
        <v>280</v>
      </c>
      <c r="D15" s="171">
        <v>2</v>
      </c>
    </row>
    <row r="16" spans="1:4" x14ac:dyDescent="0.2">
      <c r="B16" s="74" t="s">
        <v>284</v>
      </c>
      <c r="C16" s="170">
        <v>390</v>
      </c>
      <c r="D16" s="171">
        <v>3.1</v>
      </c>
    </row>
    <row r="17" spans="1:4" x14ac:dyDescent="0.2">
      <c r="B17" s="74" t="s">
        <v>285</v>
      </c>
      <c r="C17" s="170">
        <v>350</v>
      </c>
      <c r="D17" s="171">
        <v>2.5</v>
      </c>
    </row>
    <row r="18" spans="1:4" x14ac:dyDescent="0.2">
      <c r="B18" s="74" t="s">
        <v>417</v>
      </c>
      <c r="C18" s="170">
        <v>410</v>
      </c>
      <c r="D18" s="171">
        <v>3.2</v>
      </c>
    </row>
    <row r="19" spans="1:4" ht="25.5" customHeight="1" x14ac:dyDescent="0.2">
      <c r="B19" s="74" t="s">
        <v>418</v>
      </c>
      <c r="C19" s="170">
        <v>280</v>
      </c>
      <c r="D19" s="171">
        <v>2.4</v>
      </c>
    </row>
    <row r="20" spans="1:4" ht="26.45" customHeight="1" x14ac:dyDescent="0.2">
      <c r="A20" s="13" t="s">
        <v>288</v>
      </c>
    </row>
    <row r="21" spans="1:4" x14ac:dyDescent="0.2">
      <c r="B21" s="81" t="s">
        <v>289</v>
      </c>
      <c r="C21" s="170">
        <v>0</v>
      </c>
      <c r="D21" s="171">
        <v>0</v>
      </c>
    </row>
    <row r="22" spans="1:4" x14ac:dyDescent="0.2">
      <c r="B22" s="81" t="s">
        <v>290</v>
      </c>
      <c r="C22" s="170" t="s">
        <v>331</v>
      </c>
      <c r="D22" s="171" t="s">
        <v>331</v>
      </c>
    </row>
    <row r="23" spans="1:4" x14ac:dyDescent="0.2">
      <c r="B23" s="81" t="s">
        <v>291</v>
      </c>
      <c r="C23" s="170">
        <v>20</v>
      </c>
      <c r="D23" s="171">
        <v>0.1</v>
      </c>
    </row>
    <row r="24" spans="1:4" x14ac:dyDescent="0.2">
      <c r="B24" s="81" t="s">
        <v>292</v>
      </c>
      <c r="C24" s="170">
        <v>20</v>
      </c>
      <c r="D24" s="171">
        <v>0.2</v>
      </c>
    </row>
    <row r="25" spans="1:4" x14ac:dyDescent="0.2">
      <c r="B25" s="81" t="s">
        <v>293</v>
      </c>
      <c r="C25" s="170">
        <v>30</v>
      </c>
      <c r="D25" s="171">
        <v>0.2</v>
      </c>
    </row>
    <row r="26" spans="1:4" x14ac:dyDescent="0.2">
      <c r="B26" s="81" t="s">
        <v>294</v>
      </c>
      <c r="C26" s="170">
        <v>70</v>
      </c>
      <c r="D26" s="171">
        <v>0.5</v>
      </c>
    </row>
    <row r="27" spans="1:4" x14ac:dyDescent="0.2">
      <c r="B27" s="81" t="s">
        <v>295</v>
      </c>
      <c r="C27" s="170">
        <v>70</v>
      </c>
      <c r="D27" s="171">
        <v>0.5</v>
      </c>
    </row>
    <row r="28" spans="1:4" x14ac:dyDescent="0.2">
      <c r="B28" s="81" t="s">
        <v>296</v>
      </c>
      <c r="C28" s="170">
        <v>100</v>
      </c>
      <c r="D28" s="171">
        <v>0.8</v>
      </c>
    </row>
    <row r="29" spans="1:4" x14ac:dyDescent="0.2">
      <c r="B29" s="81" t="s">
        <v>297</v>
      </c>
      <c r="C29" s="170">
        <v>50</v>
      </c>
      <c r="D29" s="171">
        <v>0.4</v>
      </c>
    </row>
    <row r="30" spans="1:4" x14ac:dyDescent="0.2">
      <c r="B30" s="81" t="s">
        <v>298</v>
      </c>
      <c r="C30" s="170">
        <v>100</v>
      </c>
      <c r="D30" s="171">
        <v>0.8</v>
      </c>
    </row>
    <row r="31" spans="1:4" x14ac:dyDescent="0.2">
      <c r="B31" s="81" t="s">
        <v>299</v>
      </c>
      <c r="C31" s="170">
        <v>100</v>
      </c>
      <c r="D31" s="171">
        <v>0.8</v>
      </c>
    </row>
    <row r="32" spans="1:4" x14ac:dyDescent="0.2">
      <c r="B32" s="81" t="s">
        <v>300</v>
      </c>
      <c r="C32" s="170">
        <v>90</v>
      </c>
      <c r="D32" s="171">
        <v>0.7</v>
      </c>
    </row>
    <row r="33" spans="1:4" ht="26.45" customHeight="1" x14ac:dyDescent="0.2">
      <c r="B33" s="81" t="s">
        <v>301</v>
      </c>
      <c r="C33" s="170">
        <v>110</v>
      </c>
      <c r="D33" s="171">
        <v>0.8</v>
      </c>
    </row>
    <row r="34" spans="1:4" x14ac:dyDescent="0.2">
      <c r="B34" s="81" t="s">
        <v>302</v>
      </c>
      <c r="C34" s="170">
        <v>90</v>
      </c>
      <c r="D34" s="171">
        <v>0.6</v>
      </c>
    </row>
    <row r="35" spans="1:4" x14ac:dyDescent="0.2">
      <c r="B35" s="81" t="s">
        <v>303</v>
      </c>
      <c r="C35" s="170">
        <v>90</v>
      </c>
      <c r="D35" s="171">
        <v>0.7</v>
      </c>
    </row>
    <row r="36" spans="1:4" x14ac:dyDescent="0.2">
      <c r="B36" s="81" t="s">
        <v>304</v>
      </c>
      <c r="C36" s="170">
        <v>140</v>
      </c>
      <c r="D36" s="171">
        <v>1.1000000000000001</v>
      </c>
    </row>
    <row r="37" spans="1:4" x14ac:dyDescent="0.2">
      <c r="B37" s="81" t="s">
        <v>305</v>
      </c>
      <c r="C37" s="170">
        <v>120</v>
      </c>
      <c r="D37" s="171">
        <v>1</v>
      </c>
    </row>
    <row r="38" spans="1:4" x14ac:dyDescent="0.2">
      <c r="B38" s="81" t="s">
        <v>306</v>
      </c>
      <c r="C38" s="170">
        <v>130</v>
      </c>
      <c r="D38" s="171">
        <v>1</v>
      </c>
    </row>
    <row r="39" spans="1:4" x14ac:dyDescent="0.2">
      <c r="B39" s="81" t="s">
        <v>307</v>
      </c>
      <c r="C39" s="170">
        <v>100</v>
      </c>
      <c r="D39" s="171">
        <v>0.8</v>
      </c>
    </row>
    <row r="40" spans="1:4" x14ac:dyDescent="0.2">
      <c r="B40" s="81" t="s">
        <v>308</v>
      </c>
      <c r="C40" s="170">
        <v>130</v>
      </c>
      <c r="D40" s="171">
        <v>0.9</v>
      </c>
    </row>
    <row r="41" spans="1:4" x14ac:dyDescent="0.2">
      <c r="B41" s="81" t="s">
        <v>309</v>
      </c>
      <c r="C41" s="170">
        <v>120</v>
      </c>
      <c r="D41" s="171">
        <v>0.8</v>
      </c>
    </row>
    <row r="42" spans="1:4" x14ac:dyDescent="0.2">
      <c r="B42" s="81" t="s">
        <v>310</v>
      </c>
      <c r="C42" s="170">
        <v>150</v>
      </c>
      <c r="D42" s="171">
        <v>1.2</v>
      </c>
    </row>
    <row r="43" spans="1:4" x14ac:dyDescent="0.2">
      <c r="B43" s="81" t="s">
        <v>311</v>
      </c>
      <c r="C43" s="170">
        <v>100</v>
      </c>
      <c r="D43" s="171">
        <v>0.7</v>
      </c>
    </row>
    <row r="44" spans="1:4" x14ac:dyDescent="0.2">
      <c r="B44" s="81" t="s">
        <v>419</v>
      </c>
      <c r="C44" s="170">
        <v>160</v>
      </c>
      <c r="D44" s="171">
        <v>1.3</v>
      </c>
    </row>
    <row r="45" spans="1:4" ht="26.25" customHeight="1" x14ac:dyDescent="0.2">
      <c r="B45" s="81" t="s">
        <v>420</v>
      </c>
      <c r="C45" s="170">
        <v>140</v>
      </c>
      <c r="D45" s="171">
        <v>1.2</v>
      </c>
    </row>
    <row r="46" spans="1:4" ht="12.75" customHeight="1" x14ac:dyDescent="0.2">
      <c r="B46" s="81" t="s">
        <v>421</v>
      </c>
      <c r="C46" s="170">
        <v>60</v>
      </c>
      <c r="D46" s="171">
        <v>0.5</v>
      </c>
    </row>
    <row r="47" spans="1:4" ht="12.75" customHeight="1" x14ac:dyDescent="0.2">
      <c r="B47" s="81" t="s">
        <v>422</v>
      </c>
      <c r="C47" s="170">
        <v>80</v>
      </c>
      <c r="D47" s="171">
        <v>0.7</v>
      </c>
    </row>
    <row r="48" spans="1:4" ht="2.65" customHeight="1" x14ac:dyDescent="0.2">
      <c r="A48" s="89"/>
      <c r="B48" s="174"/>
      <c r="C48" s="175"/>
      <c r="D48" s="176"/>
    </row>
    <row r="49" spans="1:4" x14ac:dyDescent="0.2">
      <c r="B49" s="72"/>
      <c r="C49" s="172"/>
      <c r="D49" s="173"/>
    </row>
    <row r="50" spans="1:4" ht="58.9" customHeight="1" x14ac:dyDescent="0.2">
      <c r="A50" s="100">
        <v>1</v>
      </c>
      <c r="B50" s="163" t="s">
        <v>423</v>
      </c>
      <c r="C50" s="163"/>
      <c r="D50" s="163"/>
    </row>
    <row r="51" spans="1:4" ht="57" customHeight="1" x14ac:dyDescent="0.2">
      <c r="A51" s="100">
        <v>2</v>
      </c>
      <c r="B51" s="163" t="s">
        <v>424</v>
      </c>
      <c r="C51" s="163"/>
      <c r="D51" s="163"/>
    </row>
    <row r="52" spans="1:4" x14ac:dyDescent="0.2">
      <c r="A52" s="1" t="s">
        <v>349</v>
      </c>
      <c r="B52" s="163" t="s">
        <v>368</v>
      </c>
      <c r="C52" s="163"/>
      <c r="D52" s="163"/>
    </row>
  </sheetData>
  <mergeCells count="7">
    <mergeCell ref="B52:D52"/>
    <mergeCell ref="A1:C1"/>
    <mergeCell ref="A2:D2"/>
    <mergeCell ref="A4:B5"/>
    <mergeCell ref="C4:D4"/>
    <mergeCell ref="B50:D50"/>
    <mergeCell ref="B51:D51"/>
  </mergeCells>
  <hyperlinks>
    <hyperlink ref="A1:B1" location="Contents!A1" display="Back to contents" xr:uid="{8A683513-D184-4364-9629-88B1F92C5285}"/>
    <hyperlink ref="A1:C1" location="ContentsHead" display="ContentsHead" xr:uid="{D64EAD46-3104-482D-92E9-0F0AEE51A1D5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D6B5A-FE14-447C-AB2C-4F132272F642}"/>
</file>

<file path=customXml/itemProps2.xml><?xml version="1.0" encoding="utf-8"?>
<ds:datastoreItem xmlns:ds="http://schemas.openxmlformats.org/officeDocument/2006/customXml" ds:itemID="{5F57B4DB-9351-44DA-9E4A-F64FCE6D01A0}"/>
</file>

<file path=customXml/itemProps3.xml><?xml version="1.0" encoding="utf-8"?>
<ds:datastoreItem xmlns:ds="http://schemas.openxmlformats.org/officeDocument/2006/customXml" ds:itemID="{257831E1-3262-4FCD-8FA2-7FB79A212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75</vt:i4>
      </vt:variant>
    </vt:vector>
  </HeadingPairs>
  <TitlesOfParts>
    <vt:vector size="93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Ffig2.2</vt:lpstr>
      <vt:lpstr>Ffig2.3</vt:lpstr>
      <vt:lpstr>Ffig2.4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Fig2.2Quarter</vt:lpstr>
      <vt:lpstr>Fig2.3Quarter</vt:lpstr>
      <vt:lpstr>Fig2.4Quarter</vt:lpstr>
      <vt:lpstr>fig2_1</vt:lpstr>
      <vt:lpstr>Fig2_2</vt:lpstr>
      <vt:lpstr>Fig2_3</vt:lpstr>
      <vt:lpstr>Fig2_4</vt:lpstr>
      <vt:lpstr>Fig2_5</vt:lpstr>
      <vt:lpstr>Fig2_6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2020-07-29T07:00:18Z</dcterms:created>
  <dcterms:modified xsi:type="dcterms:W3CDTF">2020-07-29T07:04:03Z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