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5.xml" ContentType="application/vnd.openxmlformats-officedocument.drawingml.chartshapes+xml"/>
  <Override PartName="/xl/drawings/drawing13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18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9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style15.xml" ContentType="application/vnd.ms-office.chart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5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style14.xml" ContentType="application/vnd.ms-office.chartstyle+xml"/>
  <Override PartName="/xl/charts/chart16.xml" ContentType="application/vnd.openxmlformats-officedocument.drawingml.chart+xml"/>
  <Override PartName="/xl/charts/colors14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1\2021-01-28\Final files\"/>
    </mc:Choice>
  </mc:AlternateContent>
  <xr:revisionPtr revIDLastSave="0" documentId="13_ncr:1_{8098F84A-0C0F-4A2D-ABCC-3FA26FCECDBB}" xr6:coauthVersionLast="46" xr6:coauthVersionMax="46" xr10:uidLastSave="{00000000-0000-0000-0000-000000000000}"/>
  <bookViews>
    <workbookView xWindow="-120" yWindow="-120" windowWidth="20640" windowHeight="11160" xr2:uid="{502C6FDD-6B84-4C2C-A8E8-DC1BC9DFEC87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Ffig1.1" sheetId="12" r:id="rId11"/>
    <sheet name="Ffig2.2" sheetId="13" r:id="rId12"/>
    <sheet name="Ffig2.3" sheetId="14" r:id="rId13"/>
    <sheet name="Ffig2.4" sheetId="15" r:id="rId14"/>
    <sheet name="TableA1Hide" sheetId="16" state="hidden" r:id="rId15"/>
    <sheet name="TableA2Hide" sheetId="17" state="hidden" r:id="rId16"/>
    <sheet name="TablA1" sheetId="18" r:id="rId17"/>
    <sheet name="TablA2" sheetId="19" r:id="rId18"/>
  </sheets>
  <externalReferences>
    <externalReference r:id="rId19"/>
  </externalReferences>
  <definedNames>
    <definedName name="CNRRounded">TableA1Hide!$B$129:$H$161</definedName>
    <definedName name="CNRRoundedHeader">TableA1Hide!$A$125</definedName>
    <definedName name="ContentsHead">Cynhwysion!$A$1</definedName>
    <definedName name="ContentsQuarterly">Cynhwysion!$27:$56</definedName>
    <definedName name="CRERounded">TableA1Hide!$B$47:$H$79</definedName>
    <definedName name="CRERoundedHeader">TableA1Hide!$A$43</definedName>
    <definedName name="CRHRounded">TableA1Hide!$B$88:$H$120</definedName>
    <definedName name="CRHRoundedHeader">TableA1Hide!$A$84</definedName>
    <definedName name="CTORounded">TableA1Hide!$B$6:$H$38</definedName>
    <definedName name="CTORoundedHeader">TableA1Hide!$A$2</definedName>
    <definedName name="DNRRounded">TableA2Hide!$B$133:$H$165</definedName>
    <definedName name="DNRRoundedHeader">TableA2Hide!$A$129</definedName>
    <definedName name="DRERounded">TableA2Hide!$B$49:$H$81</definedName>
    <definedName name="DRERoundedHeader">TableA2Hide!$A$45</definedName>
    <definedName name="DRHRounded">TableA2Hide!$B$90:$H$122</definedName>
    <definedName name="DRHRoundedHeader">TableA2Hide!$A$86</definedName>
    <definedName name="DTORounded">TableA2Hide!$B$6:$H$38</definedName>
    <definedName name="DTORoundedHeader">TableA2Hide!$A$2</definedName>
    <definedName name="EndRP">TableA1Hide!$S$2</definedName>
    <definedName name="Fig1_1">Ffig1.1!$A$2</definedName>
    <definedName name="Fig2.2Quarter">Ffig2.2!$B$7:$B$15</definedName>
    <definedName name="Fig2.3Quarter">Ffig2.3!$B$7:$B$15</definedName>
    <definedName name="Fig2.4Quarter">Ffig2.4!$B$7:$B$15</definedName>
    <definedName name="fig2_1">SiartData!$A$3</definedName>
    <definedName name="Fig2_2">Ffig2.2!$A$2</definedName>
    <definedName name="Fig2_3">Ffig2.3!$A$2</definedName>
    <definedName name="Fig2_4">Ffig2.4!$A$2</definedName>
    <definedName name="Fig2_5">SiartData!$A$62</definedName>
    <definedName name="Fig2_6a">SiartData!$A$82</definedName>
    <definedName name="Fig2_6b">SiartData!$A$103</definedName>
    <definedName name="Fig2_7">SiartData!$A$124</definedName>
    <definedName name="Fig3_1">SiartData!$A$137</definedName>
    <definedName name="Fig3_2">SiartData!$A$156</definedName>
    <definedName name="Fig3_3">SiartData!$A$176</definedName>
    <definedName name="Fig4_1">SiartData!$A$190</definedName>
    <definedName name="Fig4_2">SiartData!$A$210</definedName>
    <definedName name="Fig4_3">SiartData!$A$230</definedName>
    <definedName name="Fig4_4">SiartData!$A$248</definedName>
    <definedName name="Fig5_1">SiartData!$A$265</definedName>
    <definedName name="Fig5_2">SiartData!$A$284</definedName>
    <definedName name="Fig6_1">SiartData!$A$304</definedName>
    <definedName name="Fig7_1">SiartData!$A$324</definedName>
    <definedName name="FigA1">SiartData!$A$344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Tabl5!$A$31</definedName>
    <definedName name="Table5Quarter">Tabl5!$B$6:$B$19</definedName>
    <definedName name="Table6">Tabl6!$A$2</definedName>
    <definedName name="Table6a">Tabl6a!$A$2</definedName>
    <definedName name="Table7">Tabl7!$A$2</definedName>
    <definedName name="TableA1DeleteColumns" localSheetId="16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TablA1!$B$6:$H$38</definedName>
    <definedName name="TableA2DeleteColumns" localSheetId="17">TablA2!$K:$Q</definedName>
    <definedName name="TableA2DeleteColumns">TableA2Hide!$K:$Q</definedName>
    <definedName name="TableA2FormulasFootnotes">TablA2!$B$40:$H$42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TablA2!$B$6:$H$38</definedName>
    <definedName name="TableCNR">TableA1Hide!$B$129:$H$161</definedName>
    <definedName name="TableCRE">TableA1Hide!$B$47:$H$79</definedName>
    <definedName name="TableCRH">TableA1Hide!$B$88:$H$120</definedName>
    <definedName name="TableCTO" localSheetId="16">TablA1!$B$6:$H$25</definedName>
    <definedName name="TableCTO">TableA1Hide!$B$6:$H$38</definedName>
    <definedName name="TableDNR">TableA2Hide!$B$133:$H$165</definedName>
    <definedName name="TableDRE">TableA2Hide!$B$49:$H$81</definedName>
    <definedName name="TableDRH">TableA2Hide!$B$90:$H$122</definedName>
    <definedName name="TableDTO" localSheetId="17">TablA2!$B$6:$H$31</definedName>
    <definedName name="TableDTO">TableA2Hide!$B$6:$H$38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9" l="1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A42" i="19"/>
  <c r="V10" i="19"/>
  <c r="B40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V4" i="18"/>
  <c r="E30" i="19"/>
  <c r="G31" i="19"/>
  <c r="E34" i="19"/>
  <c r="G23" i="19"/>
  <c r="E22" i="19"/>
  <c r="E18" i="19"/>
  <c r="H15" i="19"/>
  <c r="D13" i="19"/>
  <c r="E9" i="19"/>
  <c r="G35" i="19"/>
  <c r="G27" i="19"/>
  <c r="E26" i="19"/>
  <c r="G19" i="19"/>
  <c r="D17" i="19"/>
  <c r="F14" i="19"/>
  <c r="H11" i="19"/>
  <c r="G6" i="19"/>
  <c r="G9" i="19"/>
  <c r="A1" i="19"/>
  <c r="G10" i="19"/>
  <c r="E38" i="19"/>
  <c r="D34" i="19"/>
  <c r="D26" i="19"/>
  <c r="G11" i="19"/>
  <c r="H33" i="19"/>
  <c r="H25" i="19"/>
  <c r="F18" i="19"/>
  <c r="D18" i="19"/>
  <c r="H32" i="19"/>
  <c r="H24" i="19"/>
  <c r="G17" i="19"/>
  <c r="F10" i="19"/>
  <c r="F31" i="19"/>
  <c r="F23" i="19"/>
  <c r="D9" i="19"/>
  <c r="F19" i="19"/>
  <c r="D38" i="19"/>
  <c r="D30" i="19"/>
  <c r="D22" i="19"/>
  <c r="G15" i="19"/>
  <c r="H8" i="19"/>
  <c r="H12" i="19"/>
  <c r="H37" i="19"/>
  <c r="H29" i="19"/>
  <c r="H21" i="19"/>
  <c r="G14" i="19"/>
  <c r="H7" i="19"/>
  <c r="F27" i="19"/>
  <c r="H36" i="19"/>
  <c r="H28" i="19"/>
  <c r="H20" i="19"/>
  <c r="F6" i="19"/>
  <c r="F35" i="19"/>
  <c r="H29" i="18"/>
  <c r="A1" i="18"/>
  <c r="H33" i="18"/>
  <c r="F32" i="18"/>
  <c r="D31" i="18"/>
  <c r="D35" i="18"/>
  <c r="F36" i="18"/>
  <c r="H37" i="18"/>
  <c r="F28" i="18"/>
  <c r="D27" i="18"/>
  <c r="H25" i="18"/>
  <c r="F24" i="18"/>
  <c r="D23" i="18"/>
  <c r="H21" i="18"/>
  <c r="F20" i="18"/>
  <c r="D19" i="18"/>
  <c r="H17" i="18"/>
  <c r="F16" i="18"/>
  <c r="D15" i="18"/>
  <c r="H13" i="18"/>
  <c r="F12" i="18"/>
  <c r="D11" i="18"/>
  <c r="H9" i="18"/>
  <c r="F8" i="18"/>
  <c r="D7" i="18"/>
  <c r="H31" i="18"/>
  <c r="H23" i="18"/>
  <c r="H15" i="18"/>
  <c r="H7" i="18"/>
  <c r="G37" i="18"/>
  <c r="G29" i="18"/>
  <c r="G21" i="18"/>
  <c r="G13" i="18"/>
  <c r="E24" i="18"/>
  <c r="E36" i="18"/>
  <c r="E28" i="18"/>
  <c r="E20" i="18"/>
  <c r="E12" i="18"/>
  <c r="E8" i="18"/>
  <c r="H35" i="18"/>
  <c r="H27" i="18"/>
  <c r="H19" i="18"/>
  <c r="H11" i="18"/>
  <c r="E16" i="18"/>
  <c r="A2" i="18"/>
  <c r="G33" i="18"/>
  <c r="G25" i="18"/>
  <c r="G17" i="18"/>
  <c r="G9" i="18"/>
  <c r="E32" i="18"/>
  <c r="H6" i="19"/>
  <c r="F22" i="19"/>
  <c r="D33" i="19"/>
  <c r="H14" i="19"/>
  <c r="E29" i="19"/>
  <c r="F8" i="19"/>
  <c r="H22" i="19"/>
  <c r="F33" i="19"/>
  <c r="F12" i="19"/>
  <c r="G25" i="19"/>
  <c r="F7" i="19"/>
  <c r="D23" i="19"/>
  <c r="E6" i="19"/>
  <c r="G20" i="19"/>
  <c r="G36" i="19"/>
  <c r="D8" i="19"/>
  <c r="H23" i="19"/>
  <c r="F34" i="19"/>
  <c r="D16" i="19"/>
  <c r="G30" i="19"/>
  <c r="H9" i="19"/>
  <c r="D24" i="19"/>
  <c r="H34" i="19"/>
  <c r="H13" i="19"/>
  <c r="E28" i="19"/>
  <c r="D10" i="19"/>
  <c r="F24" i="19"/>
  <c r="G7" i="19"/>
  <c r="E23" i="19"/>
  <c r="E14" i="19"/>
  <c r="F9" i="19"/>
  <c r="D25" i="19"/>
  <c r="H35" i="19"/>
  <c r="F17" i="19"/>
  <c r="E33" i="19"/>
  <c r="E12" i="19"/>
  <c r="F25" i="19"/>
  <c r="D36" i="19"/>
  <c r="D15" i="19"/>
  <c r="G29" i="19"/>
  <c r="E11" i="19"/>
  <c r="D27" i="19"/>
  <c r="E10" i="19"/>
  <c r="G24" i="19"/>
  <c r="F13" i="19"/>
  <c r="H10" i="19"/>
  <c r="F26" i="19"/>
  <c r="D37" i="19"/>
  <c r="G18" i="19"/>
  <c r="G34" i="19"/>
  <c r="G13" i="19"/>
  <c r="H26" i="19"/>
  <c r="F37" i="19"/>
  <c r="F16" i="19"/>
  <c r="E32" i="19"/>
  <c r="G12" i="19"/>
  <c r="F28" i="19"/>
  <c r="F11" i="19"/>
  <c r="E27" i="19"/>
  <c r="G26" i="19"/>
  <c r="E13" i="19"/>
  <c r="H27" i="19"/>
  <c r="F38" i="19"/>
  <c r="E21" i="19"/>
  <c r="E37" i="19"/>
  <c r="E16" i="19"/>
  <c r="D28" i="19"/>
  <c r="H38" i="19"/>
  <c r="H17" i="19"/>
  <c r="G33" i="19"/>
  <c r="E15" i="19"/>
  <c r="D31" i="19"/>
  <c r="D14" i="19"/>
  <c r="G28" i="19"/>
  <c r="D7" i="19"/>
  <c r="E17" i="19"/>
  <c r="D29" i="19"/>
  <c r="E8" i="19"/>
  <c r="G22" i="19"/>
  <c r="G38" i="19"/>
  <c r="H18" i="19"/>
  <c r="F29" i="19"/>
  <c r="E7" i="19"/>
  <c r="E20" i="19"/>
  <c r="E36" i="19"/>
  <c r="G16" i="19"/>
  <c r="F32" i="19"/>
  <c r="F15" i="19"/>
  <c r="E31" i="19"/>
  <c r="H31" i="19"/>
  <c r="F21" i="19"/>
  <c r="D11" i="19"/>
  <c r="D6" i="19"/>
  <c r="F36" i="19"/>
  <c r="E35" i="19"/>
  <c r="H19" i="19"/>
  <c r="F30" i="19"/>
  <c r="D12" i="19"/>
  <c r="E25" i="19"/>
  <c r="A2" i="19"/>
  <c r="D20" i="19"/>
  <c r="H30" i="19"/>
  <c r="G8" i="19"/>
  <c r="G21" i="19"/>
  <c r="G37" i="19"/>
  <c r="D19" i="19"/>
  <c r="D35" i="19"/>
  <c r="H16" i="19"/>
  <c r="G32" i="19"/>
  <c r="D21" i="19"/>
  <c r="D32" i="19"/>
  <c r="E24" i="19"/>
  <c r="F20" i="19"/>
  <c r="E19" i="19"/>
  <c r="E7" i="18"/>
  <c r="E23" i="18"/>
  <c r="D6" i="18"/>
  <c r="H16" i="18"/>
  <c r="F27" i="18"/>
  <c r="D38" i="18"/>
  <c r="G19" i="18"/>
  <c r="G35" i="18"/>
  <c r="F18" i="18"/>
  <c r="F34" i="18"/>
  <c r="E17" i="18"/>
  <c r="E33" i="18"/>
  <c r="D12" i="18"/>
  <c r="H22" i="18"/>
  <c r="F33" i="18"/>
  <c r="G8" i="18"/>
  <c r="G24" i="18"/>
  <c r="F7" i="18"/>
  <c r="D18" i="18"/>
  <c r="H28" i="18"/>
  <c r="E6" i="18"/>
  <c r="E22" i="18"/>
  <c r="E38" i="18"/>
  <c r="D21" i="18"/>
  <c r="D37" i="18"/>
  <c r="G18" i="18"/>
  <c r="G34" i="18"/>
  <c r="F13" i="18"/>
  <c r="D24" i="18"/>
  <c r="H34" i="18"/>
  <c r="E11" i="18"/>
  <c r="E27" i="18"/>
  <c r="H8" i="18"/>
  <c r="F19" i="18"/>
  <c r="D30" i="18"/>
  <c r="G7" i="18"/>
  <c r="G23" i="18"/>
  <c r="F6" i="18"/>
  <c r="F22" i="18"/>
  <c r="F38" i="18"/>
  <c r="E21" i="18"/>
  <c r="E37" i="18"/>
  <c r="H14" i="18"/>
  <c r="F25" i="18"/>
  <c r="D36" i="18"/>
  <c r="G12" i="18"/>
  <c r="G28" i="18"/>
  <c r="D10" i="18"/>
  <c r="H20" i="18"/>
  <c r="F31" i="18"/>
  <c r="E10" i="18"/>
  <c r="E26" i="18"/>
  <c r="D9" i="18"/>
  <c r="D25" i="18"/>
  <c r="G6" i="18"/>
  <c r="G22" i="18"/>
  <c r="G38" i="18"/>
  <c r="D16" i="18"/>
  <c r="H26" i="18"/>
  <c r="F37" i="18"/>
  <c r="E15" i="18"/>
  <c r="E31" i="18"/>
  <c r="F11" i="18"/>
  <c r="D22" i="18"/>
  <c r="H32" i="18"/>
  <c r="G11" i="18"/>
  <c r="G27" i="18"/>
  <c r="F10" i="18"/>
  <c r="F26" i="18"/>
  <c r="E9" i="18"/>
  <c r="E25" i="18"/>
  <c r="H6" i="18"/>
  <c r="F17" i="18"/>
  <c r="D28" i="18"/>
  <c r="H38" i="18"/>
  <c r="G16" i="18"/>
  <c r="G32" i="18"/>
  <c r="H12" i="18"/>
  <c r="F23" i="18"/>
  <c r="D34" i="18"/>
  <c r="E14" i="18"/>
  <c r="E30" i="18"/>
  <c r="D13" i="18"/>
  <c r="D29" i="18"/>
  <c r="G10" i="18"/>
  <c r="G26" i="18"/>
  <c r="D8" i="18"/>
  <c r="H18" i="18"/>
  <c r="F29" i="18"/>
  <c r="E19" i="18"/>
  <c r="E35" i="18"/>
  <c r="D14" i="18"/>
  <c r="H24" i="18"/>
  <c r="F35" i="18"/>
  <c r="G15" i="18"/>
  <c r="G31" i="18"/>
  <c r="F14" i="18"/>
  <c r="F30" i="18"/>
  <c r="E13" i="18"/>
  <c r="E29" i="18"/>
  <c r="F9" i="18"/>
  <c r="D20" i="18"/>
  <c r="H30" i="18"/>
  <c r="G20" i="18"/>
  <c r="G36" i="18"/>
  <c r="F15" i="18"/>
  <c r="D26" i="18"/>
  <c r="H36" i="18"/>
  <c r="E18" i="18"/>
  <c r="E34" i="18"/>
  <c r="D17" i="18"/>
  <c r="D33" i="18"/>
  <c r="G14" i="18"/>
  <c r="G30" i="18"/>
  <c r="H10" i="18"/>
  <c r="F21" i="18"/>
  <c r="D32" i="18"/>
</calcChain>
</file>

<file path=xl/sharedStrings.xml><?xml version="1.0" encoding="utf-8"?>
<sst xmlns="http://schemas.openxmlformats.org/spreadsheetml/2006/main" count="1946" uniqueCount="588">
  <si>
    <t>2.6a</t>
  </si>
  <si>
    <t>2.6b</t>
  </si>
  <si>
    <t>A1</t>
  </si>
  <si>
    <t>Figure A1</t>
  </si>
  <si>
    <t>Ar gyfer bob tablau a siartau (yn eithriol Tabl 5): Mae ffurflenni treth a diwygiadau i ffurflenni treth a ddaeth i law Awdurdod Cyllid Cymru hyd at 18.01.2021 (ac yn cynnwys y dyddiad hwn) yn cynnwys yn yr ystadegau hyn.</t>
  </si>
  <si>
    <t>Tabl 5: Mae ffurflenni treth a diwygiadau i ffurflenni treth a ddaeth i law Awdurdod Cyllid Cymru hyd at 18.01.21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</si>
  <si>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</si>
  <si>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</si>
  <si>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</si>
  <si>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</si>
  <si>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</si>
  <si>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</si>
  <si>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28.01.2021</t>
  </si>
  <si>
    <t>Diweddariad nesaf: 19.02.2021</t>
  </si>
  <si>
    <t>Cysylltiad ystadegydd: 03000 254 670,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</si>
  <si>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</si>
  <si>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</si>
  <si>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</si>
  <si>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</si>
  <si>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</si>
  <si>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</si>
  <si>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</si>
  <si>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</si>
  <si>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</si>
  <si>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</si>
  <si>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</si>
  <si>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</si>
  <si>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</si>
  <si>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</si>
  <si>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</si>
  <si>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</si>
  <si>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</si>
  <si>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</si>
  <si>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</si>
  <si>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</si>
  <si>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</si>
  <si>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</si>
  <si>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Rhestr o'r ffigurau a ddefnyddiwyd yn y datganiad ystadegol (cael ei diweddaru bob chwarter)</t>
  </si>
  <si>
    <t>Adran 1</t>
  </si>
  <si>
    <t>Ffigur 1.1</t>
  </si>
  <si>
    <t>Nifer y trafodiadau hysbysadwy a gofnodwyd, y dreth sy'n ddyledus a’r newid o ran % o’r amcangyfrif blaenorol flwyddyn ynghynt</t>
  </si>
  <si>
    <t>Adran 2</t>
  </si>
  <si>
    <t>Trafodiadau, treth oedd yn ddyledus a gwerth yr eiddo a drethwyd</t>
  </si>
  <si>
    <t>Ffigur 2.1</t>
  </si>
  <si>
    <t>Nifer wythnosol y trafodiadau y'i cyflwynwyd i Awdurdod Cyllid Cymru</t>
  </si>
  <si>
    <t>Ffigur 2.2</t>
  </si>
  <si>
    <t>Nifer y trafodiadau hysbysadwy a adroddwyd, yn ôl dyddiad dod i rym</t>
  </si>
  <si>
    <t>Ffigur 2.3</t>
  </si>
  <si>
    <t>Treth yn ddyledus ar drafodiadau hysbysadwy a adroddwyd, yn ôl dyddiad dod i rym</t>
  </si>
  <si>
    <t>Ffigur 2.4</t>
  </si>
  <si>
    <t>Gwerth a briodolir i eiddo sy’n agored i Dreth Trafodiadau Tir, yn ôl dyddiad dod i rym</t>
  </si>
  <si>
    <t>Ffigur 2.5</t>
  </si>
  <si>
    <t>Nifer y trafodiadau hysbysadwy a adroddwyd, yn ôl mis dod i rym</t>
  </si>
  <si>
    <t>Ffigur 2.6a</t>
  </si>
  <si>
    <t>Treth yn ddyledus ar y trafodiadau preswyl, yn ôl mis dod i rym</t>
  </si>
  <si>
    <t>Ffigur 2.6b</t>
  </si>
  <si>
    <t>Treth yn ddyledus ar y trafodiadau amrheswyl, yn ôl mis dod i rym</t>
  </si>
  <si>
    <t>Ffigur 2.7</t>
  </si>
  <si>
    <t>Trafodiadau yn ôl math o drafodiad, Hydref i Rhagfyr 2020</t>
  </si>
  <si>
    <t>Adran 3</t>
  </si>
  <si>
    <t>Trafodiadau preswyl yn ôl gwerth</t>
  </si>
  <si>
    <t>Ffigur 3.1</t>
  </si>
  <si>
    <t>Nifer y trafodiadau preswyl, yn ôl band treth preswyl a chwarter y daeth y trafodiad i rym</t>
  </si>
  <si>
    <t>Ffigur 3.2</t>
  </si>
  <si>
    <t>Y dreth sy'n ddyledus ar drafodiadau preswyl, yn ôl band treth preswyl a chwarter y daeth y trafodiad i rym</t>
  </si>
  <si>
    <t>Ffigur 3.3</t>
  </si>
  <si>
    <t>Nifer y trafodiadau preswyl a’r dreth sy’n ddyledus ar yr eiddo hynny, yn ôl band treth breswyl, Hydref i Rhagfyr 2020</t>
  </si>
  <si>
    <t>Adran 4</t>
  </si>
  <si>
    <t>Trafodiadau amhreswyl yn ôl gwerth</t>
  </si>
  <si>
    <t>Ffigur 4.1</t>
  </si>
  <si>
    <t>Nifer y trafodiadau amhreswyl, yn ôl gwerth a dyddiad dod i rym</t>
  </si>
  <si>
    <t>Ffigur 4.2</t>
  </si>
  <si>
    <t>Y dreth sy'n ddyledus ar drafodiadau amhreswyl, yn ôl gwerth a dyddiad dod i rym</t>
  </si>
  <si>
    <t>Ffigur 4.3</t>
  </si>
  <si>
    <t>Nifer y trafodiadau preswyl a’r dreth sy’n ddyledus ar yr eiddo hynny, yn ôl gwerth, Hydref i Rhagfyr 2020</t>
  </si>
  <si>
    <t>Ffigur 4.4</t>
  </si>
  <si>
    <t>Treth oedd yn ddyledus ar drafodiadau amhreswyl, yn ôl gwerth, Hydref i Rhagfyr 2020</t>
  </si>
  <si>
    <t>Adran 5</t>
  </si>
  <si>
    <t>Rhyddhadau</t>
  </si>
  <si>
    <t>Ffigur 5.1</t>
  </si>
  <si>
    <t>Nifer y trafodiadau sydd wedi'u rhyddhau, yn ôl chwarter y daeth y trafodiad i rym</t>
  </si>
  <si>
    <t>Ffigur 5.2</t>
  </si>
  <si>
    <t>Treth wedi’i rhyddhau, yn ôl chwarter y daeth y trafodiad i rym (£ miliwn)</t>
  </si>
  <si>
    <t>Adran 6</t>
  </si>
  <si>
    <t>Ad-daliadau cyfraddau uwch</t>
  </si>
  <si>
    <t>Ffigur 6.1</t>
  </si>
  <si>
    <t>Nifer a gwerth ad-daliadau preswyl cyfradd uwch a gyhoeddwyd, yn ôl dyddiad dod i rym</t>
  </si>
  <si>
    <t>Adran 7</t>
  </si>
  <si>
    <t>Treth a dalwyd</t>
  </si>
  <si>
    <t>Ffigur 7.1</t>
  </si>
  <si>
    <t>Atodiad A</t>
  </si>
  <si>
    <t>Canran y newid rhwng yr amcangyfrif cyntaf a’r ail amcangyfrif, yn ôl mis y daeth y trafodiad i rym</t>
  </si>
  <si>
    <t>Dadansoddiad o ddiwygiadau i ystadegau’r Dreth Trafodiadau Tir hyd at 
Dec-20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</si>
  <si>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</si>
  <si>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</si>
  <si>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</si>
  <si>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</si>
  <si>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</si>
  <si>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</si>
  <si>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</si>
  <si>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2020-21</t>
  </si>
  <si>
    <t>2019-20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</si>
  <si>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</si>
  <si>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</si>
  <si>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</si>
  <si>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</si>
  <si>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</si>
  <si>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</si>
  <si>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(p)</t>
  </si>
  <si>
    <t>£150,001 - £250,000</t>
  </si>
  <si>
    <t>£250,001 - £1m</t>
  </si>
  <si>
    <t>2018-19</t>
  </si>
  <si>
    <t>Nôl i'r dudalen cynnwys</t>
  </si>
  <si>
    <t>Ffigur 2.1  Nifer wythnosol y trafodiadau y'i cyflwynwyd i Awdurdod Cyllid Cymru</t>
  </si>
  <si>
    <t>Ffigur</t>
  </si>
  <si>
    <t>Teitl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</si>
  <si>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</si>
  <si>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</si>
  <si>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</si>
  <si>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</si>
  <si>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</si>
  <si>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January 2021.</t>
  </si>
  <si>
    <t>Ffigur 2.5  Nifer y trafodiadau hysbysadwy a adroddwyd, yn ôl mis dod i rym</t>
  </si>
  <si>
    <t>Mis dod i rym</t>
  </si>
  <si>
    <t>Nifer y trafodiadau</t>
  </si>
  <si>
    <t>Preswyl: 2019-20</t>
  </si>
  <si>
    <t>Preswyl: 2020-21 (p) (r)</t>
  </si>
  <si>
    <t>o'r rhain: cyfraddau uwch preswyl: 2019-20</t>
  </si>
  <si>
    <t>o'r rhain: cyfraddau uwch preswyl: 2020-21 (p) (r)</t>
  </si>
  <si>
    <t>Amhreswyl: 2019-20</t>
  </si>
  <si>
    <t>Amhreswyl: 2020-21 (p) (r)</t>
  </si>
  <si>
    <t>Ebr</t>
  </si>
  <si>
    <t>Mai</t>
  </si>
  <si>
    <t>Meh</t>
  </si>
  <si>
    <t>Gor</t>
  </si>
  <si>
    <t>Aws</t>
  </si>
  <si>
    <t>Med</t>
  </si>
  <si>
    <t>Hyd</t>
  </si>
  <si>
    <t>Tac</t>
  </si>
  <si>
    <t>Rha</t>
  </si>
  <si>
    <t>Ion</t>
  </si>
  <si>
    <t/>
  </si>
  <si>
    <t>Chw</t>
  </si>
  <si>
    <t>Maw</t>
  </si>
  <si>
    <t>(p) Mae'r gwerth ar gyfer Rhagfyr 2020 yn dros dro a chaiff ei adolygu mewn cyhoeddiad yn y dyfodol.</t>
  </si>
  <si>
    <t>(r) Mae'r gweth ar gyfer Medi i Tachwedd 2020 wedi’i ddiwygio yn y cyhoeddiad hwn.</t>
  </si>
  <si>
    <t>Ffigur 2.6a  Treth yn ddyledus ar y trafodiadau preswyl, yn ôl mis dod i rym ¹</t>
  </si>
  <si>
    <t>Treth yn ddyledus 
(£ miliwn)</t>
  </si>
  <si>
    <t>Preswyl: 2019-20 (r)</t>
  </si>
  <si>
    <t>o'r rhain: refeniw ychwanegol o’r gyfradd uwch: 2019-20 (r)</t>
  </si>
  <si>
    <t>o'r rhain: refeniw ychwanegol o’r gyfradd uwch: 2020-21 (p) (r)</t>
  </si>
  <si>
    <t>¹ Sylwch fod y siart hon yn gwahardd unrhyw dreth yn ddyledus o'r trafodiadau ychwanegol a ddangosir yn Ffigur 2.3.</t>
  </si>
  <si>
    <t>Ffigur 2.6b  Treth yn ddyledus ar y trafodiadau amrheswyl, yn ôl mis dod i rym ¹</t>
  </si>
  <si>
    <t>Ffigur 2.7  Trafodiadau yn ôl math o drafodiad, Hydref i Rhagfyr 2020 (p)</t>
  </si>
  <si>
    <t>Trafodiadau yn ôl math o drafodiad, Hydref i Rhagfyr 2020 (p)</t>
  </si>
  <si>
    <t>Math o drafodiad</t>
  </si>
  <si>
    <t>Canran y trafodiadau</t>
  </si>
  <si>
    <t>Preswyl</t>
  </si>
  <si>
    <t>Amhreswyl</t>
  </si>
  <si>
    <t>Trawsgludo / trosglwyddo perchnogaeth ¹</t>
  </si>
  <si>
    <t>Rhoi les newydd</t>
  </si>
  <si>
    <t>Aseinio les</t>
  </si>
  <si>
    <t>Cyfanswm</t>
  </si>
  <si>
    <t>¹ Mae trawsgludo / trosglwyddo perchnogaeth yn cynnwys nifer bach o drafodiadau sydd yn y categori ‘Arall’.</t>
  </si>
  <si>
    <t>(p) Mae'r gwerth yn un dros dro a chaiff ei adolygu mewn cyhoeddiad yn y dyfodol.</t>
  </si>
  <si>
    <t>Ffigur 3.1  Nifer y trafodiadau preswyl, yn ôl band treth preswyl a chwarter y daeth y trafodiad i rym</t>
  </si>
  <si>
    <t>Chwarter dod i rym</t>
  </si>
  <si>
    <t>Hyd at a gan gynnwys £180,000</t>
  </si>
  <si>
    <t>Dros £400,000</t>
  </si>
  <si>
    <t xml:space="preserve">Ebr - Meh 18 </t>
  </si>
  <si>
    <t xml:space="preserve">Gor - Med 18 </t>
  </si>
  <si>
    <t xml:space="preserve">Hyd - Rha 18 </t>
  </si>
  <si>
    <t xml:space="preserve">Ion - Maw 19 </t>
  </si>
  <si>
    <t xml:space="preserve">Ebr - Meh 19 </t>
  </si>
  <si>
    <t xml:space="preserve">Gor - Med 19 </t>
  </si>
  <si>
    <t xml:space="preserve">Hyd - Rha 19 </t>
  </si>
  <si>
    <t xml:space="preserve">Ion - Maw 20 </t>
  </si>
  <si>
    <t xml:space="preserve">Ebr - Meh 20 </t>
  </si>
  <si>
    <t xml:space="preserve">Gor - Med 20 (r) </t>
  </si>
  <si>
    <t>Hyd - Rha 20 (p)</t>
  </si>
  <si>
    <t>(r) Mae’r gwerth wedi’i ddiwygio yn y cyhoeddiad hwn.</t>
  </si>
  <si>
    <t xml:space="preserve">Ffigur 3.2  Y dreth sy'n ddyledus ar drafodiadau preswyl, yn ôl band treth preswyl a chwarter y daeth y trafodiad i rym ¹ </t>
  </si>
  <si>
    <t xml:space="preserve">Y dreth sy'n ddyledus ar drafodiadau preswyl, yn ôl band treth preswyl a chwarter y daeth y trafodiad i rym ¹ </t>
  </si>
  <si>
    <t xml:space="preserve">Ebr - Meh 18 (r) </t>
  </si>
  <si>
    <t xml:space="preserve">Gor - Med 18 (r) </t>
  </si>
  <si>
    <t xml:space="preserve">Hyd - Rha 18 (r) </t>
  </si>
  <si>
    <t xml:space="preserve">Ion - Maw 19 (r) </t>
  </si>
  <si>
    <t xml:space="preserve">Ebr - Meh 19 (r) </t>
  </si>
  <si>
    <t xml:space="preserve">Gor - Med 19 (r) </t>
  </si>
  <si>
    <t xml:space="preserve">Hyd - Rha 19 (r) </t>
  </si>
  <si>
    <t xml:space="preserve">Ion - Maw 20 (r) </t>
  </si>
  <si>
    <t xml:space="preserve">Ebr - Meh 20 (r) </t>
  </si>
  <si>
    <t>Ffigur 3.3  Nifer y trafodiadau preswyl a’r dreth sy’n ddyledus ar yr eiddo hynny, yn ôl band treth breswyl, Hydref i Rhagfyr 2020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</si>
  <si>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</si>
  <si>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</si>
  <si>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</si>
  <si>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</si>
  <si>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</si>
  <si>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 xml:space="preserve">Ffigur 4.1  Nifer y trafodiadau amhreswyl, yn ôl gwerth a dyddiad dod i rym </t>
  </si>
  <si>
    <t xml:space="preserve">Nifer y trafodiadau amhreswyl, yn ôl gwerth a dyddiad dod i rym </t>
  </si>
  <si>
    <t>Gwerth nad yw’n werth rhent: Hyd at a gan gynnwys £250,000</t>
  </si>
  <si>
    <t>Gwerth nad yw’n werth rhent: £250,001 - £1m</t>
  </si>
  <si>
    <t>Gwerth nad yw’n werth rhent: £1m+</t>
  </si>
  <si>
    <t>Gwerth rhent</t>
  </si>
  <si>
    <t>¹ Cofiwch fod gan nifer fach o'r prydlesau newydd a ganiatawyd bremiwm a gwerth rhent. Felly, mae'r trafodiadau hyn wedi'u cynnwys ddwywaith yn Ffigur 4.1, o dan y gwerth nad yw'n werth rhent a'r gwerth rhent.</t>
  </si>
  <si>
    <t xml:space="preserve">Ffigur 4.2  Y dreth sy'n ddyledus ar drafodiadau amhreswyl, yn ôl gwerth a dyddiad dod i rym ¹ </t>
  </si>
  <si>
    <t xml:space="preserve">Y dreth sy'n ddyledus ar drafodiadau amhreswyl, yn ôl gwerth a dyddiad dod i rym ¹ </t>
  </si>
  <si>
    <t xml:space="preserve">Hyd - Rha 20 (p) </t>
  </si>
  <si>
    <t>Ffigur 4.3  Nifer y trafodiadau preswyl a’r dreth sy’n ddyledus ar yr eiddo hynny, yn ôl gwerth, Hydref i Rhagfyr 2020 (p)</t>
  </si>
  <si>
    <t>Nifer y trafodiadau preswyl a’r dreth sy’n ddyledus ar yr eiddo hynny, yn ôl gwerth, Hydref i Rhagfyr 2020 (p)</t>
  </si>
  <si>
    <t>Gwerth</t>
  </si>
  <si>
    <t>Gwerth nad yw’n werth rhent</t>
  </si>
  <si>
    <t>Hyd at a gan gynnwys £250,000</t>
  </si>
  <si>
    <t>Dros £1m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</si>
  <si>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</si>
  <si>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</si>
  <si>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</si>
  <si>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</si>
  <si>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</si>
  <si>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Hydref i Rhagfyr 2020 (p)</t>
  </si>
  <si>
    <t>Treth oedd yn ddyledus ar drafodiadau amhreswyl, yn ôl gwerth, Hydref i Rhagfyr 2020 (p)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</si>
  <si>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</si>
  <si>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</si>
  <si>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</si>
  <si>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</si>
  <si>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</si>
  <si>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</si>
  <si>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</si>
  <si>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</si>
  <si>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 xml:space="preserve">Ffigur 6.1  Nifer a gwerth ad-daliadau preswyl cyfradd uwch a gyhoeddwyd, yn ôl dyddiad dod i rym </t>
  </si>
  <si>
    <t xml:space="preserve">Nifer a gwerth ad-daliadau preswyl cyfradd uwch a gyhoeddwyd, yn ôl dyddiad dod i rym </t>
  </si>
  <si>
    <t>Teitl echelin Y 1</t>
  </si>
  <si>
    <t>Nifer yr ad-daliadau</t>
  </si>
  <si>
    <t>Teitl echelin Y 2</t>
  </si>
  <si>
    <t>Ad-daliadau (£ miliwn)</t>
  </si>
  <si>
    <t>Ffigur 7.1  Treth Trafodiadau Tir a dalwyd i Awdurdod Cyllid Cymru ¹</t>
  </si>
  <si>
    <t>Treth Trafodiadau Tir a dalwyd i Awdurdod Cyllid Cymru ¹</t>
  </si>
  <si>
    <t>Mis</t>
  </si>
  <si>
    <t>Gwerth taliadau Treth Trafodiadau Tir (£ miliwn)</t>
  </si>
  <si>
    <t>¹ Syler, ar gyfer Ebrill 2020 (oherwydd ei faint annodweddiadol), nad yw’r £28.2 miliwn a dalwyd am drafodiad prif linellau’r cymoedd Trafnidiaeth Cymru wedi'i chynnwys yn y siart hon.</t>
  </si>
  <si>
    <t>Ffigur A1  Canran y newid rhwng yr amcangyfrif cyntaf a’r ail amcangyfrif, yn ôl mis y daeth y trafodiad i rym</t>
  </si>
  <si>
    <t>Canran y newid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</si>
  <si>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</si>
  <si>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</si>
  <si>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</si>
  <si>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</si>
  <si>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</si>
  <si>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</si>
  <si>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</si>
  <si>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</si>
  <si>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</si>
  <si>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</si>
  <si>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</si>
  <si>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</si>
  <si>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</si>
  <si>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</si>
  <si>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</si>
  <si>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</si>
  <si>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</si>
  <si>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</si>
  <si>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</si>
  <si>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</si>
  <si>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</si>
  <si>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</si>
  <si>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</si>
  <si>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Maw 20</t>
  </si>
  <si>
    <t>Ebr 20</t>
  </si>
  <si>
    <t>Mai 20</t>
  </si>
  <si>
    <t>Meh 20</t>
  </si>
  <si>
    <t>Gor 20</t>
  </si>
  <si>
    <t>Aws 20</t>
  </si>
  <si>
    <t>Med 20</t>
  </si>
  <si>
    <t>Hyd 20</t>
  </si>
  <si>
    <t>Tac 20</t>
  </si>
  <si>
    <t>¹ Rydym wedi cywirio un trafodiad amrheswyl sy'n effeithiol ym mis Ebrill 2019. Cofnodwyd y trafodiad yn anghywir ei fod yn rhy fawr pan nad oedd hynny'n wir. Arweiniodd hyn at ddiwygio gostyngiad yn y dreth amrheswyl sy'n ddyledus yn y mis hwn.</t>
  </si>
  <si>
    <t>(r)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</si>
  <si>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</si>
  <si>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</si>
  <si>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</si>
  <si>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</si>
  <si>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</si>
  <si>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</si>
  <si>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</si>
  <si>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</si>
  <si>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</si>
  <si>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</si>
  <si>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</si>
  <si>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</si>
  <si>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</si>
  <si>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</si>
  <si>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</si>
  <si>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</si>
  <si>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</si>
  <si>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</si>
  <si>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2020-21 hyd yn hyn ⁷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</si>
  <si>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</si>
  <si>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</si>
  <si>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</si>
  <si>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</si>
  <si>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</si>
  <si>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</si>
  <si>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</si>
  <si>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</si>
  <si>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</si>
  <si>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</si>
  <si>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>Gorffenaf - Medi 20 ⁷ (r)</t>
  </si>
  <si>
    <t>Hydref - Rhagfyr 20 ⁷ (p)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</si>
  <si>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</si>
  <si>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</si>
  <si>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</si>
  <si>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</si>
  <si>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</si>
  <si>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</si>
  <si>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</si>
  <si>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</si>
  <si>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</si>
  <si>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</si>
  <si>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</si>
  <si>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</si>
  <si>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</si>
  <si>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</si>
  <si>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</si>
  <si>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</si>
  <si>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</si>
  <si>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</si>
  <si>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</si>
  <si>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</si>
  <si>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</si>
  <si>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</si>
  <si>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</si>
  <si>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</si>
  <si>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</si>
  <si>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</si>
  <si>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</si>
  <si>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</si>
  <si>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</si>
  <si>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 xml:space="preserve">Awst 20 ⁷ </t>
  </si>
  <si>
    <t>Medi 20 ⁷ (r)</t>
  </si>
  <si>
    <t>Hydref 20 ⁷ (r)</t>
  </si>
  <si>
    <t>Tachwedd 20 ⁷ (r)</t>
  </si>
  <si>
    <t>Rhagfyr 20 ⁷ (p)</t>
  </si>
  <si>
    <t>Trafodiadau ychwanegol a oedd yn annodweddiadol o fawr</t>
  </si>
  <si>
    <t xml:space="preserve">2018-19 </t>
  </si>
  <si>
    <t xml:space="preserve">2019-20 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</si>
  <si>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</si>
  <si>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</si>
  <si>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</si>
  <si>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</si>
  <si>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</si>
  <si>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</si>
  <si>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</si>
  <si>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</si>
  <si>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yr achosion o coronafeirws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31 Mawrth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</si>
  <si>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</si>
  <si>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</si>
  <si>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</si>
  <si>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</si>
  <si>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</si>
  <si>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</si>
  <si>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</si>
  <si>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</si>
  <si>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>2020-21 hyd yn hyn ³ (p)</t>
  </si>
  <si>
    <t xml:space="preserve">Ebrill - Mehefin 20 ³ </t>
  </si>
  <si>
    <t>Gorffenaf - Medi 20 ³ (r)</t>
  </si>
  <si>
    <t>Hydref - Rhagfyr 20 ³ (p)</t>
  </si>
  <si>
    <t xml:space="preserve">Ebrill 20 ³ </t>
  </si>
  <si>
    <t xml:space="preserve">Mai 20 ³ </t>
  </si>
  <si>
    <t xml:space="preserve">Mehefin 20 ³ </t>
  </si>
  <si>
    <t xml:space="preserve">Gorffenaf 20 ³ </t>
  </si>
  <si>
    <t xml:space="preserve">Awst 20 ³ </t>
  </si>
  <si>
    <t>Medi 20 ³ (r)</t>
  </si>
  <si>
    <t>Hydref 20 ³ (r)</t>
  </si>
  <si>
    <t>Tachwedd 20 ³ (r)</t>
  </si>
  <si>
    <t>Rhagfyr 20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</si>
  <si>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</si>
  <si>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</si>
  <si>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</si>
  <si>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</si>
  <si>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</si>
  <si>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</si>
  <si>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</si>
  <si>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</si>
  <si>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2020-21 hyd yn hyn ⁵ (p)</t>
  </si>
  <si>
    <t xml:space="preserve">Ebrill - Mehefin 20 ⁵ </t>
  </si>
  <si>
    <t>Gorffenaf - Medi 20 ⁵ (r)</t>
  </si>
  <si>
    <t>Hydref - Rhagfyr 20 ⁵ (p)</t>
  </si>
  <si>
    <t xml:space="preserve">Ebrill 20 ⁵ </t>
  </si>
  <si>
    <t xml:space="preserve">Mai 20 ⁵ </t>
  </si>
  <si>
    <t xml:space="preserve">Mehefin 20 ⁵ </t>
  </si>
  <si>
    <t xml:space="preserve">Gorffenaf 20 ⁵ </t>
  </si>
  <si>
    <t xml:space="preserve">Awst 20 ⁵ </t>
  </si>
  <si>
    <t>Medi 20 ⁵ (r)</t>
  </si>
  <si>
    <t>Hydref 20 ⁵ (r)</t>
  </si>
  <si>
    <t>Tachwedd 20 ⁵ (r)</t>
  </si>
  <si>
    <t>Rhagfyr 20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</si>
  <si>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</si>
  <si>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</si>
  <si>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</si>
  <si>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</si>
  <si>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</si>
  <si>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</si>
  <si>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</si>
  <si>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</si>
  <si>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</si>
  <si>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</si>
  <si>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</si>
  <si>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</si>
  <si>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</si>
  <si>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 xml:space="preserve">Hyd at a gan gynnwys £150,000 </t>
  </si>
  <si>
    <t>Dim premiwm wedi ei dalu  ²</t>
  </si>
  <si>
    <t>Premiwm wedi ei dalu  ² ³</t>
  </si>
  <si>
    <t>Cyfanswm ³ ⁴</t>
  </si>
  <si>
    <t>Cyfanswm  ⁴ ⁵</t>
  </si>
  <si>
    <t>2020-21 hyd yn hyn ⁶ (p)</t>
  </si>
  <si>
    <t>~</t>
  </si>
  <si>
    <t xml:space="preserve">Ebrill - Mehefin 20 ⁶ </t>
  </si>
  <si>
    <t>Gorffenaf - Medi 20 ⁶ (r)</t>
  </si>
  <si>
    <t>Hydref - Rhagfyr 20 ⁶ (p)</t>
  </si>
  <si>
    <t xml:space="preserve">Ebrill 20 ⁶ </t>
  </si>
  <si>
    <t xml:space="preserve">Mai 20 ⁶ </t>
  </si>
  <si>
    <t xml:space="preserve">Mehefin 20 ⁶ </t>
  </si>
  <si>
    <t xml:space="preserve">Gorffenaf 20 ⁶ </t>
  </si>
  <si>
    <t xml:space="preserve">Awst 20 ⁶ </t>
  </si>
  <si>
    <t>Medi 20 ⁶ (r)</t>
  </si>
  <si>
    <t>Hydref 20 ⁶ (r)</t>
  </si>
  <si>
    <t>Tachwedd 20 ⁶ (r)</t>
  </si>
  <si>
    <t>Rhagfyr 20 ⁶ (p)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</si>
  <si>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</si>
  <si>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</si>
  <si>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</si>
  <si>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</si>
  <si>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Fydd dim mwy na 10 trafodiad ym mis Rhagfyr 2020 yn y band 'Hyd at a chan gynnwys £150,000' yn disgyn i'r band '£150,001 - £250,000' pan fyddwn yn ail-weithio'r tabl hwn yn y datganiad nesaf er mwyn adlewyrchu'r newid mewn cyfraddau amhreswyl a weithredwyd ar 22 Rhagfyr 2020.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</si>
  <si>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</si>
  <si>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</si>
  <si>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</si>
  <si>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</si>
  <si>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</si>
  <si>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</si>
  <si>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</si>
  <si>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</si>
  <si>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</si>
  <si>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</si>
  <si>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</si>
  <si>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</si>
  <si>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</si>
  <si>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</si>
  <si>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</si>
  <si>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</si>
  <si>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Ebrill - Mehefin 20 ⁵ (r)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</si>
  <si>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</si>
  <si>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</si>
  <si>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</si>
  <si>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</si>
  <si>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</si>
  <si>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</si>
  <si>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</si>
  <si>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2020-21 hyd yn hyn (p)</t>
  </si>
  <si>
    <t>Ebrill - Mehefin 20 (r)</t>
  </si>
  <si>
    <t>Gorffenaf - Medi 20 (r)</t>
  </si>
  <si>
    <t>Hydref - Rhagfyr 20 (r)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</si>
  <si>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</si>
  <si>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</si>
  <si>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</si>
  <si>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</si>
  <si>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</si>
  <si>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</si>
  <si>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</si>
  <si>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</si>
  <si>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</si>
  <si>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</si>
  <si>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</si>
  <si>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</si>
  <si>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</si>
  <si>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</si>
  <si>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</si>
  <si>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</si>
  <si>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</si>
  <si>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</si>
  <si>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</si>
  <si>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</si>
  <si>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</si>
  <si>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</si>
  <si>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</si>
  <si>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</si>
  <si>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</si>
  <si>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</si>
  <si>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</si>
  <si>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</si>
  <si>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</si>
  <si>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</si>
  <si>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</si>
  <si>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(r)</t>
  </si>
  <si>
    <t>Rhagfyr 20 (p)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</si>
  <si>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</si>
  <si>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</si>
  <si>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</si>
  <si>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</si>
  <si>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</si>
  <si>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Ebrill - Mehefin 20 </t>
  </si>
  <si>
    <t xml:space="preserve">Gorffenaf - Medi 20 </t>
  </si>
  <si>
    <t xml:space="preserve">Hydref - Rhagfyr 20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</si>
  <si>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</si>
  <si>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</si>
  <si>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</si>
  <si>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</si>
  <si>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</si>
  <si>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</si>
  <si>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</si>
  <si>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</si>
  <si>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 xml:space="preserve">Rhagfyr 20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</si>
  <si>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</si>
  <si>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</si>
  <si>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</si>
  <si>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>2020-21 hyd yn hyn ² (p)</t>
  </si>
  <si>
    <t xml:space="preserve">Ebrill - Mehefin 20 ² </t>
  </si>
  <si>
    <t xml:space="preserve">Gorffenaf - Medi 20 ² </t>
  </si>
  <si>
    <t xml:space="preserve">Hydref - Rhagfyr 20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</si>
  <si>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</si>
  <si>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</si>
  <si>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</si>
  <si>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</si>
  <si>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</si>
  <si>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</si>
  <si>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</si>
  <si>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</si>
  <si>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 xml:space="preserve">Rhagfyr 20 ² </t>
  </si>
  <si>
    <t>Mae'r gwerthoedd yn y tabl hwn wedi cael eu talgrynnu i'r £0.1 miliwn agosaf, a'r £1 miliwn agosaf ar gyfer trafodiadau ychwanegol gyda manylion cyfyngedig.</t>
  </si>
  <si>
    <t>Ffigur 1.1: Nifer y trafodiadau hysbysadwy a gofnodwyd, y dreth sy'n ddyledus a’r newid o ran % o’r amcangyfrif blaenorol flwyddyn ynghynt ¹</t>
  </si>
  <si>
    <t>Hydref i Ragfyr  2020 (p)</t>
  </si>
  <si>
    <t>Newid o ran % (o gymharu â Hydref i Ragfyr 2019) ⁴</t>
  </si>
  <si>
    <t xml:space="preserve">o'r rhain: Refeniw ychwanegol o’r gyfradd uwch </t>
  </si>
  <si>
    <t>Amhreswyl ²</t>
  </si>
  <si>
    <t>Pob trafodiadau ³</t>
  </si>
  <si>
    <t>Mae'r gwerthoedd yn y tabl hwn wedi cael eu talgrynnu i'r 10 trafodiad agosaf a’r £0.1 miliwn agosaf ar gyfer treth yn ddyledus.</t>
  </si>
  <si>
    <t>Amcangyfrifon ar gyfer Hydref i Ragfyr 2019 a wnaed ym mis Ionawr 2020.</t>
  </si>
  <si>
    <t>Mae'r gwerth yn un dros dro a chaiff ei adolygu mewn cyhoeddiad yn y dyfodol.</t>
  </si>
  <si>
    <t>Ffigur 2.2: Nifer y trafodiadau hysbysadwy a adroddwyd, yn ôl dyddiad dod i rym¹</t>
  </si>
  <si>
    <t>Cyfanswm nifer y trafodiadau ³ (r)</t>
  </si>
  <si>
    <t>Cyfraddau uwch (r)</t>
  </si>
  <si>
    <t>Gor - Med 20 (r)</t>
  </si>
  <si>
    <t>Mae’r gwerth wedi’i ddiwygio yn y cyhoeddiad hwn.</t>
  </si>
  <si>
    <t>Ffigur 2.3  Treth yn ddyledus ar drafodiadau hysbysadwy a adroddwyd, yn ôl dyddiad dod i rym ¹</t>
  </si>
  <si>
    <t>Preswyl (r)</t>
  </si>
  <si>
    <t>Cyfanswm treth yn ddyledus ⁴ (r)</t>
  </si>
  <si>
    <t>Refeniw ychwanegol o’r gyfradd uwch ² (r)</t>
  </si>
  <si>
    <t>Ffigur 2.4  Gwerth a briodolir i eiddo sy’n agored i Dreth Trafodiadau Tir, yn ôl dyddiad dod i rym ¹</t>
  </si>
  <si>
    <t>Gwerth yr eiddo a drethwyd (£ miliwn) ¹</t>
  </si>
  <si>
    <t>Amhreswyl ¹ ²</t>
  </si>
  <si>
    <t>Cyfanswm ¹ ³</t>
  </si>
  <si>
    <t>Gwerth rhent ar gyfer lesoedd amhreswyl a roddwyd o’r newydd ¹</t>
  </si>
  <si>
    <t xml:space="preserve">Cyfraddau uwch  (r) </t>
  </si>
  <si>
    <t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Adran 4 yn y datganaid hwn.</t>
  </si>
  <si>
    <t>Mae unrhyw werth eiddo sy'n gysylltiedig â'r trafodiadau ychwanegol a ddangosir yn Ffigur 2.3 wedi'i hepgor.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</si>
  <si>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</si>
  <si>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</si>
  <si>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</si>
  <si>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</si>
  <si>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</si>
  <si>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</si>
  <si>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</si>
  <si>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</si>
  <si>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</si>
  <si>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</si>
  <si>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</si>
  <si>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</si>
  <si>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</si>
  <si>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</si>
  <si>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Amrheswyl</t>
  </si>
  <si>
    <t>Rha 20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</si>
  <si>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</si>
  <si>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</si>
  <si>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</si>
  <si>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</si>
  <si>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</si>
  <si>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</si>
  <si>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</si>
  <si>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</si>
  <si>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</si>
  <si>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</si>
  <si>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</si>
  <si>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</si>
  <si>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</si>
  <si>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</si>
  <si>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</si>
  <si>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</si>
  <si>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</si>
  <si>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</si>
  <si>
    <t>Ystadegau’r Dreth Trafodiadau Tir: Hydref i Ragfyr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</si>
</sst>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d\.m;@"/>
    <numFmt numFmtId="166" formatCode="#,##0.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,##0.0000_ ;\-#,##0.0000\ "/>
    <numFmt numFmtId="171" formatCode="#,##0.00000_ ;\-#,##0.00000\ "/>
    <numFmt numFmtId="172" formatCode="#,##0.000_ ;\-#,##0.000\ "/>
    <numFmt numFmtId="174" formatCode="#,##0_ ;\-#,##0\ "/>
    <numFmt numFmtId="175" formatCode="#,##0.0_ ;\-#,##0.0\ "/>
    <numFmt numFmtId="176" formatCode="0.000"/>
    <numFmt numFmtId="177" formatCode="#,##0.0_);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u val="singleAccounting"/>
      <sz val="9"/>
      <color indexed="8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3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2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0" xfId="0" applyNumberFormat="1" applyFont="1"/>
    <xf numFmtId="3" fontId="3" fillId="2" borderId="0" xfId="0" applyNumberFormat="1" applyFont="1" applyFill="1"/>
    <xf numFmtId="9" fontId="3" fillId="0" borderId="0" xfId="0" applyNumberFormat="1" applyFont="1"/>
    <xf numFmtId="0" fontId="6" fillId="0" borderId="0" xfId="0" applyFont="1"/>
    <xf numFmtId="3" fontId="3" fillId="0" borderId="0" xfId="0" applyNumberFormat="1" applyFont="1" applyAlignment="1">
      <alignment horizontal="left"/>
    </xf>
    <xf numFmtId="166" fontId="3" fillId="2" borderId="0" xfId="0" applyNumberFormat="1" applyFont="1" applyFill="1"/>
    <xf numFmtId="0" fontId="3" fillId="0" borderId="0" xfId="0" applyFont="1" applyAlignment="1">
      <alignment horizontal="left" wrapText="1"/>
    </xf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3" fillId="0" borderId="0" xfId="2" applyNumberFormat="1" applyFont="1" applyAlignment="1">
      <alignment horizontal="left"/>
    </xf>
    <xf numFmtId="167" fontId="3" fillId="0" borderId="0" xfId="2" applyNumberFormat="1" applyFont="1" applyAlignment="1">
      <alignment horizontal="left"/>
    </xf>
    <xf numFmtId="164" fontId="3" fillId="0" borderId="0" xfId="0" applyNumberFormat="1" applyFont="1"/>
    <xf numFmtId="0" fontId="7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8" fillId="2" borderId="0" xfId="0" applyFont="1" applyFill="1"/>
    <xf numFmtId="168" fontId="19" fillId="3" borderId="0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>
      <alignment horizontal="right"/>
    </xf>
    <xf numFmtId="169" fontId="19" fillId="2" borderId="0" xfId="1" applyNumberFormat="1" applyFont="1" applyFill="1" applyBorder="1" applyAlignment="1" applyProtection="1">
      <alignment horizontal="right"/>
    </xf>
    <xf numFmtId="169" fontId="20" fillId="2" borderId="0" xfId="1" applyNumberFormat="1" applyFont="1" applyFill="1" applyBorder="1" applyAlignment="1" applyProtection="1">
      <alignment horizontal="right"/>
    </xf>
    <xf numFmtId="169" fontId="19" fillId="3" borderId="0" xfId="1" applyNumberFormat="1" applyFont="1" applyFill="1" applyBorder="1" applyAlignment="1" applyProtection="1">
      <alignment horizontal="right"/>
    </xf>
    <xf numFmtId="168" fontId="20" fillId="2" borderId="0" xfId="1" applyNumberFormat="1" applyFont="1" applyFill="1" applyBorder="1" applyAlignment="1" applyProtection="1">
      <alignment horizontal="right"/>
    </xf>
    <xf numFmtId="0" fontId="15" fillId="2" borderId="0" xfId="0" applyFont="1" applyFill="1"/>
    <xf numFmtId="0" fontId="3" fillId="2" borderId="0" xfId="0" quotePrefix="1" applyFont="1" applyFill="1"/>
    <xf numFmtId="17" fontId="3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3" fontId="19" fillId="2" borderId="0" xfId="1" applyNumberFormat="1" applyFont="1" applyFill="1" applyBorder="1" applyAlignment="1" applyProtection="1">
      <alignment horizontal="right"/>
    </xf>
    <xf numFmtId="9" fontId="19" fillId="2" borderId="0" xfId="1" applyNumberFormat="1" applyFont="1" applyFill="1" applyBorder="1" applyAlignment="1" applyProtection="1">
      <alignment horizontal="right"/>
    </xf>
    <xf numFmtId="10" fontId="19" fillId="2" borderId="0" xfId="1" applyNumberFormat="1" applyFont="1" applyFill="1" applyBorder="1" applyAlignment="1" applyProtection="1">
      <alignment horizontal="right"/>
    </xf>
    <xf numFmtId="170" fontId="19" fillId="2" borderId="0" xfId="1" applyNumberFormat="1" applyFont="1" applyFill="1" applyBorder="1" applyAlignment="1" applyProtection="1">
      <alignment horizontal="right"/>
    </xf>
    <xf numFmtId="167" fontId="19" fillId="2" borderId="0" xfId="1" applyNumberFormat="1" applyFont="1" applyFill="1" applyBorder="1" applyAlignment="1" applyProtection="1">
      <alignment horizontal="right"/>
    </xf>
    <xf numFmtId="17" fontId="19" fillId="2" borderId="0" xfId="0" quotePrefix="1" applyNumberFormat="1" applyFont="1" applyFill="1"/>
    <xf numFmtId="17" fontId="19" fillId="0" borderId="0" xfId="0" quotePrefix="1" applyNumberFormat="1" applyFont="1"/>
    <xf numFmtId="171" fontId="19" fillId="2" borderId="0" xfId="1" applyNumberFormat="1" applyFont="1" applyFill="1" applyBorder="1" applyAlignment="1" applyProtection="1">
      <alignment horizontal="right"/>
    </xf>
    <xf numFmtId="172" fontId="19" fillId="2" borderId="0" xfId="1" applyNumberFormat="1" applyFont="1" applyFill="1" applyBorder="1" applyAlignment="1" applyProtection="1">
      <alignment horizontal="right"/>
    </xf>
    <xf numFmtId="171" fontId="19" fillId="3" borderId="0" xfId="1" applyNumberFormat="1" applyFont="1" applyFill="1" applyBorder="1" applyAlignment="1" applyProtection="1">
      <alignment horizontal="right"/>
    </xf>
    <xf numFmtId="164" fontId="19" fillId="3" borderId="0" xfId="1" applyNumberFormat="1" applyFont="1" applyFill="1" applyBorder="1" applyAlignment="1" applyProtection="1">
      <alignment horizontal="right"/>
    </xf>
    <xf numFmtId="1" fontId="19" fillId="2" borderId="0" xfId="1" applyNumberFormat="1" applyFont="1" applyFill="1" applyBorder="1" applyAlignment="1" applyProtection="1">
      <alignment horizontal="right"/>
    </xf>
    <xf numFmtId="1" fontId="19" fillId="3" borderId="0" xfId="1" applyNumberFormat="1" applyFont="1" applyFill="1" applyBorder="1" applyAlignment="1" applyProtection="1">
      <alignment horizontal="right"/>
    </xf>
    <xf numFmtId="0" fontId="19" fillId="2" borderId="2" xfId="0" applyFont="1" applyFill="1" applyBorder="1"/>
    <xf numFmtId="168" fontId="19" fillId="2" borderId="2" xfId="1" applyNumberFormat="1" applyFont="1" applyFill="1" applyBorder="1" applyAlignment="1" applyProtection="1">
      <alignment horizontal="right"/>
    </xf>
    <xf numFmtId="168" fontId="19" fillId="3" borderId="2" xfId="1" applyNumberFormat="1" applyFont="1" applyFill="1" applyBorder="1" applyAlignment="1" applyProtection="1">
      <alignment horizontal="right"/>
    </xf>
    <xf numFmtId="169" fontId="19" fillId="2" borderId="2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19" fillId="2" borderId="0" xfId="0" applyFont="1" applyFill="1"/>
    <xf numFmtId="0" fontId="21" fillId="2" borderId="0" xfId="0" quotePrefix="1" applyFont="1" applyFill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1" fillId="2" borderId="0" xfId="0" quotePrefix="1" applyFont="1" applyFill="1" applyAlignment="1">
      <alignment horizontal="left" vertical="top"/>
    </xf>
    <xf numFmtId="164" fontId="3" fillId="2" borderId="0" xfId="0" applyNumberFormat="1" applyFont="1" applyFill="1"/>
    <xf numFmtId="164" fontId="19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0" fontId="16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right"/>
    </xf>
    <xf numFmtId="3" fontId="22" fillId="3" borderId="0" xfId="1" applyNumberFormat="1" applyFont="1" applyFill="1" applyBorder="1" applyAlignment="1" applyProtection="1">
      <alignment horizontal="right"/>
    </xf>
    <xf numFmtId="166" fontId="22" fillId="2" borderId="0" xfId="1" applyNumberFormat="1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 applyProtection="1">
      <alignment horizontal="right"/>
    </xf>
    <xf numFmtId="3" fontId="19" fillId="3" borderId="0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right"/>
    </xf>
    <xf numFmtId="166" fontId="19" fillId="3" borderId="0" xfId="1" applyNumberFormat="1" applyFont="1" applyFill="1" applyBorder="1" applyAlignment="1" applyProtection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 applyProtection="1">
      <alignment horizontal="right"/>
    </xf>
    <xf numFmtId="3" fontId="19" fillId="3" borderId="2" xfId="1" applyNumberFormat="1" applyFont="1" applyFill="1" applyBorder="1" applyAlignment="1" applyProtection="1">
      <alignment horizontal="right"/>
    </xf>
    <xf numFmtId="166" fontId="19" fillId="2" borderId="2" xfId="1" applyNumberFormat="1" applyFont="1" applyFill="1" applyBorder="1" applyAlignment="1" applyProtection="1">
      <alignment horizontal="right"/>
    </xf>
    <xf numFmtId="166" fontId="19" fillId="3" borderId="2" xfId="1" applyNumberFormat="1" applyFont="1" applyFill="1" applyBorder="1" applyAlignment="1" applyProtection="1">
      <alignment horizontal="right"/>
    </xf>
    <xf numFmtId="0" fontId="21" fillId="2" borderId="0" xfId="0" quotePrefix="1" applyFont="1" applyFill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6" fillId="0" borderId="0" xfId="0" applyFont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68" fontId="19" fillId="2" borderId="0" xfId="4" applyNumberFormat="1" applyFont="1" applyFill="1" applyBorder="1" applyAlignment="1" applyProtection="1">
      <alignment horizontal="right"/>
    </xf>
    <xf numFmtId="0" fontId="0" fillId="2" borderId="0" xfId="0" applyFill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6" fillId="3" borderId="0" xfId="0" quotePrefix="1" applyFont="1" applyFill="1" applyAlignment="1">
      <alignment horizontal="center" wrapText="1"/>
    </xf>
    <xf numFmtId="168" fontId="22" fillId="2" borderId="0" xfId="1" applyNumberFormat="1" applyFont="1" applyFill="1" applyBorder="1" applyAlignment="1" applyProtection="1">
      <alignment horizontal="right"/>
    </xf>
    <xf numFmtId="174" fontId="22" fillId="3" borderId="0" xfId="1" applyNumberFormat="1" applyFont="1" applyFill="1" applyBorder="1" applyAlignment="1" applyProtection="1">
      <alignment horizontal="right"/>
    </xf>
    <xf numFmtId="164" fontId="22" fillId="2" borderId="0" xfId="1" applyNumberFormat="1" applyFont="1" applyFill="1" applyBorder="1" applyAlignment="1" applyProtection="1">
      <alignment horizontal="right"/>
    </xf>
    <xf numFmtId="164" fontId="22" fillId="3" borderId="0" xfId="1" applyNumberFormat="1" applyFont="1" applyFill="1" applyBorder="1" applyAlignment="1" applyProtection="1">
      <alignment horizontal="right"/>
    </xf>
    <xf numFmtId="174" fontId="19" fillId="3" borderId="0" xfId="1" applyNumberFormat="1" applyFont="1" applyFill="1" applyBorder="1" applyAlignment="1" applyProtection="1">
      <alignment horizontal="right"/>
    </xf>
    <xf numFmtId="17" fontId="22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174" fontId="19" fillId="3" borderId="2" xfId="1" applyNumberFormat="1" applyFont="1" applyFill="1" applyBorder="1" applyAlignment="1" applyProtection="1">
      <alignment horizontal="right"/>
    </xf>
    <xf numFmtId="164" fontId="19" fillId="2" borderId="2" xfId="1" applyNumberFormat="1" applyFont="1" applyFill="1" applyBorder="1" applyAlignment="1" applyProtection="1">
      <alignment horizontal="right"/>
    </xf>
    <xf numFmtId="164" fontId="19" fillId="3" borderId="2" xfId="1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168" fontId="6" fillId="2" borderId="0" xfId="0" applyNumberFormat="1" applyFont="1" applyFill="1"/>
    <xf numFmtId="174" fontId="3" fillId="2" borderId="0" xfId="0" applyNumberFormat="1" applyFont="1" applyFill="1"/>
    <xf numFmtId="49" fontId="3" fillId="2" borderId="0" xfId="0" applyNumberFormat="1" applyFont="1" applyFill="1"/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7" fillId="4" borderId="0" xfId="0" applyNumberFormat="1" applyFont="1" applyFill="1" applyAlignment="1">
      <alignment horizontal="right"/>
    </xf>
    <xf numFmtId="49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Alignment="1">
      <alignment horizontal="right"/>
    </xf>
    <xf numFmtId="2" fontId="7" fillId="4" borderId="0" xfId="0" applyNumberFormat="1" applyFont="1" applyFill="1" applyAlignment="1">
      <alignment horizontal="right"/>
    </xf>
    <xf numFmtId="1" fontId="7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7" fillId="4" borderId="2" xfId="0" applyNumberFormat="1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3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166" fontId="7" fillId="2" borderId="0" xfId="0" applyNumberFormat="1" applyFont="1" applyFill="1"/>
    <xf numFmtId="0" fontId="3" fillId="2" borderId="2" xfId="0" quotePrefix="1" applyFont="1" applyFill="1" applyBorder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164" fontId="24" fillId="2" borderId="1" xfId="0" applyNumberFormat="1" applyFont="1" applyFill="1" applyBorder="1" applyAlignment="1">
      <alignment horizontal="center" wrapText="1"/>
    </xf>
    <xf numFmtId="17" fontId="3" fillId="2" borderId="2" xfId="0" quotePrefix="1" applyNumberFormat="1" applyFont="1" applyFill="1" applyBorder="1"/>
    <xf numFmtId="164" fontId="3" fillId="2" borderId="2" xfId="0" applyNumberFormat="1" applyFont="1" applyFill="1" applyBorder="1"/>
    <xf numFmtId="0" fontId="3" fillId="2" borderId="0" xfId="0" applyFont="1" applyFill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17" fontId="19" fillId="2" borderId="0" xfId="0" applyNumberFormat="1" applyFont="1" applyFill="1" applyAlignment="1">
      <alignment vertical="top"/>
    </xf>
    <xf numFmtId="9" fontId="19" fillId="2" borderId="0" xfId="2" applyFont="1" applyFill="1" applyBorder="1" applyAlignment="1" applyProtection="1">
      <alignment horizontal="right"/>
    </xf>
    <xf numFmtId="17" fontId="19" fillId="2" borderId="0" xfId="0" applyNumberFormat="1" applyFont="1" applyFill="1" applyAlignment="1">
      <alignment wrapText="1"/>
    </xf>
    <xf numFmtId="3" fontId="20" fillId="2" borderId="0" xfId="1" applyNumberFormat="1" applyFont="1" applyFill="1" applyBorder="1" applyAlignment="1" applyProtection="1">
      <alignment horizontal="right"/>
    </xf>
    <xf numFmtId="9" fontId="20" fillId="2" borderId="0" xfId="2" applyFont="1" applyFill="1" applyBorder="1" applyAlignment="1" applyProtection="1">
      <alignment horizontal="right"/>
    </xf>
    <xf numFmtId="0" fontId="18" fillId="0" borderId="0" xfId="0" applyFont="1"/>
    <xf numFmtId="9" fontId="22" fillId="2" borderId="0" xfId="2" applyFont="1" applyFill="1" applyBorder="1" applyAlignment="1" applyProtection="1">
      <alignment horizontal="right"/>
    </xf>
    <xf numFmtId="0" fontId="3" fillId="0" borderId="2" xfId="0" applyFont="1" applyBorder="1"/>
    <xf numFmtId="168" fontId="19" fillId="2" borderId="2" xfId="1" applyNumberFormat="1" applyFont="1" applyFill="1" applyBorder="1" applyAlignment="1" applyProtection="1"/>
    <xf numFmtId="174" fontId="19" fillId="2" borderId="2" xfId="1" applyNumberFormat="1" applyFont="1" applyFill="1" applyBorder="1" applyAlignment="1" applyProtection="1">
      <alignment horizontal="right"/>
    </xf>
    <xf numFmtId="174" fontId="20" fillId="2" borderId="2" xfId="1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3" fontId="26" fillId="2" borderId="0" xfId="1" applyNumberFormat="1" applyFont="1" applyFill="1" applyBorder="1" applyAlignment="1" applyProtection="1">
      <alignment horizontal="right"/>
    </xf>
    <xf numFmtId="169" fontId="22" fillId="2" borderId="0" xfId="1" applyNumberFormat="1" applyFont="1" applyFill="1" applyBorder="1" applyAlignment="1" applyProtection="1">
      <alignment horizontal="right"/>
    </xf>
    <xf numFmtId="169" fontId="26" fillId="2" borderId="0" xfId="1" applyNumberFormat="1" applyFont="1" applyFill="1" applyBorder="1" applyAlignment="1" applyProtection="1">
      <alignment horizontal="right"/>
    </xf>
    <xf numFmtId="169" fontId="22" fillId="3" borderId="0" xfId="1" applyNumberFormat="1" applyFont="1" applyFill="1" applyBorder="1" applyAlignment="1" applyProtection="1">
      <alignment horizontal="right"/>
    </xf>
    <xf numFmtId="43" fontId="3" fillId="0" borderId="0" xfId="0" applyNumberFormat="1" applyFont="1"/>
    <xf numFmtId="17" fontId="22" fillId="2" borderId="0" xfId="0" applyNumberFormat="1" applyFont="1" applyFill="1" applyAlignment="1">
      <alignment horizontal="left" wrapText="1"/>
    </xf>
    <xf numFmtId="175" fontId="19" fillId="2" borderId="0" xfId="1" applyNumberFormat="1" applyFont="1" applyFill="1" applyBorder="1" applyAlignment="1" applyProtection="1">
      <alignment horizontal="right"/>
    </xf>
    <xf numFmtId="175" fontId="20" fillId="2" borderId="0" xfId="1" applyNumberFormat="1" applyFont="1" applyFill="1" applyBorder="1" applyAlignment="1" applyProtection="1">
      <alignment horizontal="right"/>
    </xf>
    <xf numFmtId="169" fontId="20" fillId="2" borderId="2" xfId="1" applyNumberFormat="1" applyFont="1" applyFill="1" applyBorder="1" applyAlignment="1" applyProtection="1">
      <alignment horizontal="right"/>
    </xf>
    <xf numFmtId="169" fontId="19" fillId="3" borderId="2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7" fillId="2" borderId="0" xfId="0" applyFont="1" applyFill="1" applyAlignment="1">
      <alignment horizontal="center" wrapText="1"/>
    </xf>
    <xf numFmtId="17" fontId="22" fillId="2" borderId="0" xfId="0" applyNumberFormat="1" applyFont="1" applyFill="1" applyAlignment="1">
      <alignment horizontal="left"/>
    </xf>
    <xf numFmtId="3" fontId="20" fillId="2" borderId="2" xfId="1" applyNumberFormat="1" applyFont="1" applyFill="1" applyBorder="1" applyAlignment="1" applyProtection="1">
      <alignment horizontal="right"/>
    </xf>
    <xf numFmtId="3" fontId="19" fillId="0" borderId="0" xfId="1" applyNumberFormat="1" applyFont="1" applyFill="1" applyBorder="1" applyAlignment="1" applyProtection="1">
      <alignment horizontal="right"/>
    </xf>
    <xf numFmtId="0" fontId="2" fillId="2" borderId="0" xfId="3" applyFill="1" applyAlignment="1">
      <alignment horizontal="left"/>
    </xf>
    <xf numFmtId="0" fontId="28" fillId="2" borderId="0" xfId="0" applyFont="1" applyFill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Border="1" applyAlignment="1" applyProtection="1">
      <alignment horizontal="right" vertical="center"/>
    </xf>
    <xf numFmtId="168" fontId="19" fillId="2" borderId="0" xfId="1" quotePrefix="1" applyNumberFormat="1" applyFont="1" applyFill="1" applyBorder="1" applyAlignment="1" applyProtection="1">
      <alignment vertical="center"/>
    </xf>
    <xf numFmtId="3" fontId="19" fillId="2" borderId="0" xfId="1" applyNumberFormat="1" applyFont="1" applyFill="1" applyBorder="1" applyAlignment="1" applyProtection="1">
      <alignment horizontal="right" vertical="center"/>
    </xf>
    <xf numFmtId="37" fontId="19" fillId="2" borderId="0" xfId="1" applyNumberFormat="1" applyFont="1" applyFill="1" applyBorder="1" applyAlignment="1" applyProtection="1">
      <alignment horizontal="right" vertical="center"/>
    </xf>
    <xf numFmtId="9" fontId="19" fillId="2" borderId="0" xfId="1" applyNumberFormat="1" applyFont="1" applyFill="1" applyBorder="1" applyAlignment="1" applyProtection="1">
      <alignment horizontal="right" vertical="center"/>
    </xf>
    <xf numFmtId="17" fontId="28" fillId="2" borderId="0" xfId="0" applyNumberFormat="1" applyFont="1" applyFill="1"/>
    <xf numFmtId="176" fontId="28" fillId="2" borderId="0" xfId="0" applyNumberFormat="1" applyFont="1" applyFill="1"/>
    <xf numFmtId="0" fontId="3" fillId="2" borderId="0" xfId="0" applyFont="1" applyFill="1" applyAlignment="1">
      <alignment vertical="center"/>
    </xf>
    <xf numFmtId="0" fontId="0" fillId="2" borderId="2" xfId="0" applyFill="1" applyBorder="1"/>
    <xf numFmtId="168" fontId="19" fillId="2" borderId="2" xfId="1" quotePrefix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168" fontId="19" fillId="2" borderId="2" xfId="1" applyNumberFormat="1" applyFont="1" applyFill="1" applyBorder="1" applyAlignment="1" applyProtection="1">
      <alignment horizontal="right" vertical="center"/>
    </xf>
    <xf numFmtId="0" fontId="29" fillId="2" borderId="0" xfId="0" applyFont="1" applyFill="1" applyAlignment="1">
      <alignment horizontal="right" vertical="top"/>
    </xf>
    <xf numFmtId="168" fontId="19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7" fontId="19" fillId="2" borderId="0" xfId="1" applyNumberFormat="1" applyFont="1" applyFill="1" applyBorder="1" applyAlignment="1" applyProtection="1">
      <alignment horizontal="right" vertical="center"/>
    </xf>
    <xf numFmtId="0" fontId="29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8" fillId="2" borderId="0" xfId="3" applyFont="1" applyFill="1" applyAlignment="1">
      <alignment horizontal="left"/>
    </xf>
    <xf numFmtId="0" fontId="16" fillId="2" borderId="1" xfId="0" applyFont="1" applyFill="1" applyBorder="1" applyAlignment="1">
      <alignment horizontal="centerContinuous" wrapText="1"/>
    </xf>
    <xf numFmtId="17" fontId="19" fillId="2" borderId="0" xfId="1" quotePrefix="1" applyNumberFormat="1" applyFont="1" applyFill="1" applyBorder="1" applyAlignment="1" applyProtection="1">
      <alignment horizontal="right"/>
    </xf>
    <xf numFmtId="37" fontId="19" fillId="2" borderId="0" xfId="1" applyNumberFormat="1" applyFont="1" applyFill="1" applyBorder="1" applyAlignment="1" applyProtection="1">
      <alignment horizontal="right"/>
    </xf>
    <xf numFmtId="0" fontId="29" fillId="2" borderId="0" xfId="0" applyFont="1" applyFill="1" applyAlignment="1">
      <alignment horizontal="left" vertical="center"/>
    </xf>
    <xf numFmtId="177" fontId="19" fillId="2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vertical="top"/>
    </xf>
    <xf numFmtId="0" fontId="7" fillId="4" borderId="0" xfId="0" applyNumberFormat="1" applyFont="1" applyFill="1" applyAlignment="1">
      <alignment horizontal="right"/>
    </xf>
  </cellXfs>
  <cellStyles count="5">
    <cellStyle name="Comma" xfId="1" builtinId="3"/>
    <cellStyle name="Comma 3" xfId="4" xr:uid="{9ABC93F0-F11A-416F-9108-8F221282EEB6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8518518518522E-2"/>
          <c:y val="0.17343858195451692"/>
          <c:w val="0.89488740740740758"/>
          <c:h val="0.51864752200092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SiartData!$K$329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Ref>
              <c:f>SiartData!$J$330:$J$341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SiartData!$K$330:$K$341</c:f>
              <c:numCache>
                <c:formatCode>0.0</c:formatCode>
                <c:ptCount val="12"/>
                <c:pt idx="0">
                  <c:v>6.1</c:v>
                </c:pt>
                <c:pt idx="1">
                  <c:v>17</c:v>
                </c:pt>
                <c:pt idx="2">
                  <c:v>15.5</c:v>
                </c:pt>
                <c:pt idx="3">
                  <c:v>20.5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</c:v>
                </c:pt>
                <c:pt idx="8">
                  <c:v>22</c:v>
                </c:pt>
                <c:pt idx="9">
                  <c:v>20.6</c:v>
                </c:pt>
                <c:pt idx="10">
                  <c:v>14.4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5-4CFC-AAAB-6B28DF27B547}"/>
            </c:ext>
          </c:extLst>
        </c:ser>
        <c:ser>
          <c:idx val="1"/>
          <c:order val="1"/>
          <c:tx>
            <c:strRef>
              <c:f>SiartData!$L$329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SiartData!$J$330:$J$341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SiartData!$L$330:$L$341</c:f>
              <c:numCache>
                <c:formatCode>0.0</c:formatCode>
                <c:ptCount val="12"/>
                <c:pt idx="0">
                  <c:v>16.899999999999999</c:v>
                </c:pt>
                <c:pt idx="1">
                  <c:v>16</c:v>
                </c:pt>
                <c:pt idx="2">
                  <c:v>14.9</c:v>
                </c:pt>
                <c:pt idx="3">
                  <c:v>20.100000000000001</c:v>
                </c:pt>
                <c:pt idx="4">
                  <c:v>21.5</c:v>
                </c:pt>
                <c:pt idx="5">
                  <c:v>18.8</c:v>
                </c:pt>
                <c:pt idx="6">
                  <c:v>23.6</c:v>
                </c:pt>
                <c:pt idx="7">
                  <c:v>18</c:v>
                </c:pt>
                <c:pt idx="8">
                  <c:v>30.5</c:v>
                </c:pt>
                <c:pt idx="9">
                  <c:v>15</c:v>
                </c:pt>
                <c:pt idx="10">
                  <c:v>19.399999999999999</c:v>
                </c:pt>
                <c:pt idx="11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5-4CFC-AAAB-6B28DF27B547}"/>
            </c:ext>
          </c:extLst>
        </c:ser>
        <c:ser>
          <c:idx val="2"/>
          <c:order val="2"/>
          <c:tx>
            <c:strRef>
              <c:f>SiartData!$M$329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SiartData!$J$330:$J$341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SiartData!$M$330:$M$341</c:f>
              <c:numCache>
                <c:formatCode>0.0</c:formatCode>
                <c:ptCount val="12"/>
                <c:pt idx="0">
                  <c:v>9.5</c:v>
                </c:pt>
                <c:pt idx="1">
                  <c:v>9.1</c:v>
                </c:pt>
                <c:pt idx="2">
                  <c:v>8.5</c:v>
                </c:pt>
                <c:pt idx="3">
                  <c:v>10.9</c:v>
                </c:pt>
                <c:pt idx="4">
                  <c:v>12.1</c:v>
                </c:pt>
                <c:pt idx="5">
                  <c:v>14.5</c:v>
                </c:pt>
                <c:pt idx="6">
                  <c:v>17.600000000000001</c:v>
                </c:pt>
                <c:pt idx="7">
                  <c:v>23</c:v>
                </c:pt>
                <c:pt idx="8">
                  <c:v>29.4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5-4CFC-AAAB-6B28DF27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SiartData!$K$326</c:f>
              <c:strCache>
                <c:ptCount val="1"/>
                <c:pt idx="0">
                  <c:v>Mis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12401741948671"/>
          <c:y val="4.4269886312554062E-3"/>
          <c:w val="0.15291327386760384"/>
          <c:h val="0.16865747826779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63746468988441E-2"/>
          <c:y val="0.1848628890713814"/>
          <c:w val="0.80423753580196211"/>
          <c:h val="0.39552722353612862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SiartData!$K$160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SiartData!$J$161:$J$171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SiartData!$K$161:$K$171</c:f>
              <c:numCache>
                <c:formatCode>#,##0.0</c:formatCode>
                <c:ptCount val="11"/>
                <c:pt idx="0">
                  <c:v>7</c:v>
                </c:pt>
                <c:pt idx="1">
                  <c:v>6.9</c:v>
                </c:pt>
                <c:pt idx="2">
                  <c:v>7.4</c:v>
                </c:pt>
                <c:pt idx="3">
                  <c:v>6.3</c:v>
                </c:pt>
                <c:pt idx="4">
                  <c:v>6.7</c:v>
                </c:pt>
                <c:pt idx="5">
                  <c:v>7.4</c:v>
                </c:pt>
                <c:pt idx="6">
                  <c:v>7.3</c:v>
                </c:pt>
                <c:pt idx="7">
                  <c:v>6.6</c:v>
                </c:pt>
                <c:pt idx="8">
                  <c:v>3.1</c:v>
                </c:pt>
                <c:pt idx="9">
                  <c:v>5.4</c:v>
                </c:pt>
                <c:pt idx="10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6-4E2B-AA90-944B0E0205E3}"/>
            </c:ext>
          </c:extLst>
        </c:ser>
        <c:ser>
          <c:idx val="1"/>
          <c:order val="1"/>
          <c:tx>
            <c:strRef>
              <c:f>SiartData!$L$160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SiartData!$J$161:$J$171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SiartData!$L$161:$L$171</c:f>
              <c:numCache>
                <c:formatCode>#,##0.0</c:formatCode>
                <c:ptCount val="11"/>
                <c:pt idx="0">
                  <c:v>4.9000000000000004</c:v>
                </c:pt>
                <c:pt idx="1">
                  <c:v>5.9</c:v>
                </c:pt>
                <c:pt idx="2">
                  <c:v>6</c:v>
                </c:pt>
                <c:pt idx="3">
                  <c:v>4.5</c:v>
                </c:pt>
                <c:pt idx="4">
                  <c:v>5.2</c:v>
                </c:pt>
                <c:pt idx="5">
                  <c:v>6.4</c:v>
                </c:pt>
                <c:pt idx="6">
                  <c:v>6.6</c:v>
                </c:pt>
                <c:pt idx="7">
                  <c:v>5.2</c:v>
                </c:pt>
                <c:pt idx="8">
                  <c:v>2.6</c:v>
                </c:pt>
                <c:pt idx="9">
                  <c:v>3</c:v>
                </c:pt>
                <c:pt idx="1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6-4E2B-AA90-944B0E0205E3}"/>
            </c:ext>
          </c:extLst>
        </c:ser>
        <c:ser>
          <c:idx val="2"/>
          <c:order val="2"/>
          <c:tx>
            <c:strRef>
              <c:f>SiartData!$M$160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SiartData!$J$161:$J$171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SiartData!$M$161:$M$171</c:f>
              <c:numCache>
                <c:formatCode>#,##0.0</c:formatCode>
                <c:ptCount val="11"/>
                <c:pt idx="0">
                  <c:v>10.9</c:v>
                </c:pt>
                <c:pt idx="1">
                  <c:v>14.4</c:v>
                </c:pt>
                <c:pt idx="2">
                  <c:v>15.3</c:v>
                </c:pt>
                <c:pt idx="3">
                  <c:v>10.7</c:v>
                </c:pt>
                <c:pt idx="4">
                  <c:v>12.8</c:v>
                </c:pt>
                <c:pt idx="5">
                  <c:v>14.8</c:v>
                </c:pt>
                <c:pt idx="6">
                  <c:v>16.3</c:v>
                </c:pt>
                <c:pt idx="7">
                  <c:v>11.8</c:v>
                </c:pt>
                <c:pt idx="8">
                  <c:v>5.3</c:v>
                </c:pt>
                <c:pt idx="9">
                  <c:v>9</c:v>
                </c:pt>
                <c:pt idx="10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6-4E2B-AA90-944B0E0205E3}"/>
            </c:ext>
          </c:extLst>
        </c:ser>
        <c:ser>
          <c:idx val="3"/>
          <c:order val="3"/>
          <c:tx>
            <c:strRef>
              <c:f>SiartData!$N$160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SiartData!$J$161:$J$171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SiartData!$N$161:$N$171</c:f>
              <c:numCache>
                <c:formatCode>#,##0.0</c:formatCode>
                <c:ptCount val="11"/>
                <c:pt idx="0">
                  <c:v>8.9</c:v>
                </c:pt>
                <c:pt idx="1">
                  <c:v>14.1</c:v>
                </c:pt>
                <c:pt idx="2">
                  <c:v>15.4</c:v>
                </c:pt>
                <c:pt idx="3">
                  <c:v>9.6</c:v>
                </c:pt>
                <c:pt idx="4">
                  <c:v>10.4</c:v>
                </c:pt>
                <c:pt idx="5">
                  <c:v>15.5</c:v>
                </c:pt>
                <c:pt idx="6">
                  <c:v>15.6</c:v>
                </c:pt>
                <c:pt idx="7">
                  <c:v>13.6</c:v>
                </c:pt>
                <c:pt idx="8">
                  <c:v>6.7</c:v>
                </c:pt>
                <c:pt idx="9">
                  <c:v>12.5</c:v>
                </c:pt>
                <c:pt idx="10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6-4E2B-AA90-944B0E0205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SiartData!$K$158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369787812005133"/>
          <c:y val="6.0644811876382635E-3"/>
          <c:w val="0.45898500000000009"/>
          <c:h val="0.1791813599987118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0817089442889"/>
          <c:y val="0.20189773136948583"/>
          <c:w val="0.83497565576625898"/>
          <c:h val="0.4349305334061242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SiartData!$K$141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SiartData!$J$142:$J$152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SiartData!$K$142:$K$152</c:f>
              <c:numCache>
                <c:formatCode>#,##0</c:formatCode>
                <c:ptCount val="11"/>
                <c:pt idx="0">
                  <c:v>8750</c:v>
                </c:pt>
                <c:pt idx="1">
                  <c:v>9210</c:v>
                </c:pt>
                <c:pt idx="2">
                  <c:v>9850</c:v>
                </c:pt>
                <c:pt idx="3">
                  <c:v>7790</c:v>
                </c:pt>
                <c:pt idx="4">
                  <c:v>8350</c:v>
                </c:pt>
                <c:pt idx="5">
                  <c:v>9170</c:v>
                </c:pt>
                <c:pt idx="6">
                  <c:v>9080</c:v>
                </c:pt>
                <c:pt idx="7">
                  <c:v>7430</c:v>
                </c:pt>
                <c:pt idx="8">
                  <c:v>4020</c:v>
                </c:pt>
                <c:pt idx="9">
                  <c:v>5760</c:v>
                </c:pt>
                <c:pt idx="10">
                  <c:v>8790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A-4820-815B-E7A81161311D}"/>
            </c:ext>
          </c:extLst>
        </c:ser>
        <c:ser>
          <c:idx val="1"/>
          <c:order val="1"/>
          <c:tx>
            <c:strRef>
              <c:f>SiartData!$L$141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SiartData!$J$142:$J$152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SiartData!$L$142:$L$152</c:f>
              <c:numCache>
                <c:formatCode>#,##0</c:formatCode>
                <c:ptCount val="11"/>
                <c:pt idx="0">
                  <c:v>2370</c:v>
                </c:pt>
                <c:pt idx="1">
                  <c:v>2800</c:v>
                </c:pt>
                <c:pt idx="2">
                  <c:v>2960</c:v>
                </c:pt>
                <c:pt idx="3">
                  <c:v>2050</c:v>
                </c:pt>
                <c:pt idx="4">
                  <c:v>2440</c:v>
                </c:pt>
                <c:pt idx="5">
                  <c:v>2900</c:v>
                </c:pt>
                <c:pt idx="6">
                  <c:v>2990</c:v>
                </c:pt>
                <c:pt idx="7">
                  <c:v>2170</c:v>
                </c:pt>
                <c:pt idx="8">
                  <c:v>1210</c:v>
                </c:pt>
                <c:pt idx="9">
                  <c:v>1960</c:v>
                </c:pt>
                <c:pt idx="10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A-4820-815B-E7A81161311D}"/>
            </c:ext>
          </c:extLst>
        </c:ser>
        <c:ser>
          <c:idx val="2"/>
          <c:order val="2"/>
          <c:tx>
            <c:strRef>
              <c:f>SiartData!$M$141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SiartData!$J$142:$J$152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SiartData!$M$142:$M$152</c:f>
              <c:numCache>
                <c:formatCode>#,##0</c:formatCode>
                <c:ptCount val="11"/>
                <c:pt idx="0">
                  <c:v>1680</c:v>
                </c:pt>
                <c:pt idx="1">
                  <c:v>2170</c:v>
                </c:pt>
                <c:pt idx="2">
                  <c:v>2280</c:v>
                </c:pt>
                <c:pt idx="3">
                  <c:v>1570</c:v>
                </c:pt>
                <c:pt idx="4">
                  <c:v>1950</c:v>
                </c:pt>
                <c:pt idx="5">
                  <c:v>2190</c:v>
                </c:pt>
                <c:pt idx="6">
                  <c:v>2430</c:v>
                </c:pt>
                <c:pt idx="7">
                  <c:v>1720</c:v>
                </c:pt>
                <c:pt idx="8">
                  <c:v>790</c:v>
                </c:pt>
                <c:pt idx="9">
                  <c:v>1680</c:v>
                </c:pt>
                <c:pt idx="10">
                  <c:v>3260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8A-4820-815B-E7A81161311D}"/>
            </c:ext>
          </c:extLst>
        </c:ser>
        <c:ser>
          <c:idx val="3"/>
          <c:order val="3"/>
          <c:tx>
            <c:strRef>
              <c:f>SiartData!$N$141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SiartData!$J$142:$J$152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SiartData!$N$142:$N$152</c:f>
              <c:numCache>
                <c:formatCode>#,##0</c:formatCode>
                <c:ptCount val="11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  <c:pt idx="6">
                  <c:v>700</c:v>
                </c:pt>
                <c:pt idx="7">
                  <c:v>580</c:v>
                </c:pt>
                <c:pt idx="8">
                  <c:v>260</c:v>
                </c:pt>
                <c:pt idx="9">
                  <c:v>540</c:v>
                </c:pt>
                <c:pt idx="10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A-4820-815B-E7A8116131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000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SiartData!$K$139</c:f>
              <c:strCache>
                <c:ptCount val="1"/>
                <c:pt idx="0">
                  <c:v>Chwarter dod i rym</c:v>
                </c:pt>
              </c:strCache>
            </c:strRef>
          </c:tx>
          <c:layout>
            <c:manualLayout>
              <c:xMode val="edge"/>
              <c:yMode val="edge"/>
              <c:x val="0.44381470913802401"/>
              <c:y val="0.82848739243337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195040379684546"/>
          <c:y val="8.4523965289435756E-3"/>
          <c:w val="0.43851274347285546"/>
          <c:h val="0.1797257475456260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54921149190244"/>
          <c:y val="0.11519361021115272"/>
          <c:w val="0.74946771480583052"/>
          <c:h val="0.86231666026570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SiartData!$L$348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-0.17376160408272162"/>
                  <c:y val="3.13206672700800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F0-4720-9CD9-36F4CC866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SiartData!$J$349:$J$380</c:f>
              <c:strCache>
                <c:ptCount val="32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  <c:pt idx="20">
                  <c:v>Rha 19</c:v>
                </c:pt>
                <c:pt idx="21">
                  <c:v>Ion 20</c:v>
                </c:pt>
                <c:pt idx="22">
                  <c:v>Chw 20</c:v>
                </c:pt>
                <c:pt idx="23">
                  <c:v>Maw 20</c:v>
                </c:pt>
                <c:pt idx="24">
                  <c:v>Ebr 20</c:v>
                </c:pt>
                <c:pt idx="25">
                  <c:v>Mai 20</c:v>
                </c:pt>
                <c:pt idx="26">
                  <c:v>Meh 20</c:v>
                </c:pt>
                <c:pt idx="27">
                  <c:v>Gor 20</c:v>
                </c:pt>
                <c:pt idx="28">
                  <c:v>Aws 20</c:v>
                </c:pt>
                <c:pt idx="29">
                  <c:v>Med 20</c:v>
                </c:pt>
                <c:pt idx="30">
                  <c:v>Hyd 20</c:v>
                </c:pt>
                <c:pt idx="31">
                  <c:v>Tac 20</c:v>
                </c:pt>
              </c:strCache>
            </c:strRef>
          </c:cat>
          <c:val>
            <c:numRef>
              <c:f>SiartData!$L$349:$L$380</c:f>
              <c:numCache>
                <c:formatCode>0%</c:formatCode>
                <c:ptCount val="32"/>
                <c:pt idx="0">
                  <c:v>0.29799999999999999</c:v>
                </c:pt>
                <c:pt idx="1">
                  <c:v>6.0999999999999999E-2</c:v>
                </c:pt>
                <c:pt idx="2">
                  <c:v>9.0999999999999998E-2</c:v>
                </c:pt>
                <c:pt idx="3">
                  <c:v>0.122</c:v>
                </c:pt>
                <c:pt idx="4">
                  <c:v>5.0999999999999997E-2</c:v>
                </c:pt>
                <c:pt idx="5">
                  <c:v>2.7E-2</c:v>
                </c:pt>
                <c:pt idx="6">
                  <c:v>2.4E-2</c:v>
                </c:pt>
                <c:pt idx="7">
                  <c:v>2.7E-2</c:v>
                </c:pt>
                <c:pt idx="8">
                  <c:v>5.0000000000000001E-3</c:v>
                </c:pt>
                <c:pt idx="9">
                  <c:v>2.5000000000000001E-2</c:v>
                </c:pt>
                <c:pt idx="10">
                  <c:v>3.5999999999999997E-2</c:v>
                </c:pt>
                <c:pt idx="11">
                  <c:v>1.7999999999999999E-2</c:v>
                </c:pt>
                <c:pt idx="12">
                  <c:v>-3.1E-2</c:v>
                </c:pt>
                <c:pt idx="13">
                  <c:v>1.4999999999999999E-2</c:v>
                </c:pt>
                <c:pt idx="14">
                  <c:v>8.8999999999999996E-2</c:v>
                </c:pt>
                <c:pt idx="15">
                  <c:v>1.0999999999999999E-2</c:v>
                </c:pt>
                <c:pt idx="16">
                  <c:v>3.1E-2</c:v>
                </c:pt>
                <c:pt idx="17">
                  <c:v>0.158</c:v>
                </c:pt>
                <c:pt idx="18">
                  <c:v>1.9E-2</c:v>
                </c:pt>
                <c:pt idx="19">
                  <c:v>1.2999999999999999E-2</c:v>
                </c:pt>
                <c:pt idx="20">
                  <c:v>-2E-3</c:v>
                </c:pt>
                <c:pt idx="21">
                  <c:v>0.26600000000000001</c:v>
                </c:pt>
                <c:pt idx="22">
                  <c:v>8.9999999999999993E-3</c:v>
                </c:pt>
                <c:pt idx="23">
                  <c:v>5.5E-2</c:v>
                </c:pt>
                <c:pt idx="24">
                  <c:v>2.1999999999999999E-2</c:v>
                </c:pt>
                <c:pt idx="25">
                  <c:v>1.7000000000000001E-2</c:v>
                </c:pt>
                <c:pt idx="26">
                  <c:v>1.6E-2</c:v>
                </c:pt>
                <c:pt idx="27">
                  <c:v>3.7999999999999999E-2</c:v>
                </c:pt>
                <c:pt idx="28">
                  <c:v>4.0000000000000001E-3</c:v>
                </c:pt>
                <c:pt idx="29">
                  <c:v>3.4000000000000002E-2</c:v>
                </c:pt>
                <c:pt idx="30">
                  <c:v>3.1E-2</c:v>
                </c:pt>
                <c:pt idx="31">
                  <c:v>2.4993999999999999E-2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0-4720-9CD9-36F4CC866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ax val="0.4"/>
          <c:min val="-0.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  <c:majorUnit val="0.1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766114932554"/>
          <c:y val="0.11662559329170437"/>
          <c:w val="0.75912228840617024"/>
          <c:h val="0.85939812715385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SiartData!$K$348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SiartData!$J$349:$J$380</c:f>
              <c:strCache>
                <c:ptCount val="32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  <c:pt idx="20">
                  <c:v>Rha 19</c:v>
                </c:pt>
                <c:pt idx="21">
                  <c:v>Ion 20</c:v>
                </c:pt>
                <c:pt idx="22">
                  <c:v>Chw 20</c:v>
                </c:pt>
                <c:pt idx="23">
                  <c:v>Maw 20</c:v>
                </c:pt>
                <c:pt idx="24">
                  <c:v>Ebr 20</c:v>
                </c:pt>
                <c:pt idx="25">
                  <c:v>Mai 20</c:v>
                </c:pt>
                <c:pt idx="26">
                  <c:v>Meh 20</c:v>
                </c:pt>
                <c:pt idx="27">
                  <c:v>Gor 20</c:v>
                </c:pt>
                <c:pt idx="28">
                  <c:v>Aws 20</c:v>
                </c:pt>
                <c:pt idx="29">
                  <c:v>Med 20</c:v>
                </c:pt>
                <c:pt idx="30">
                  <c:v>Hyd 20</c:v>
                </c:pt>
                <c:pt idx="31">
                  <c:v>Tac 20</c:v>
                </c:pt>
              </c:strCache>
            </c:strRef>
          </c:cat>
          <c:val>
            <c:numRef>
              <c:f>SiartData!$K$349:$K$380</c:f>
              <c:numCache>
                <c:formatCode>0%</c:formatCode>
                <c:ptCount val="32"/>
                <c:pt idx="0">
                  <c:v>0.105</c:v>
                </c:pt>
                <c:pt idx="1">
                  <c:v>7.1999999999999995E-2</c:v>
                </c:pt>
                <c:pt idx="2">
                  <c:v>5.8000000000000003E-2</c:v>
                </c:pt>
                <c:pt idx="3">
                  <c:v>7.4999999999999997E-2</c:v>
                </c:pt>
                <c:pt idx="4">
                  <c:v>0.05</c:v>
                </c:pt>
                <c:pt idx="5">
                  <c:v>0.04</c:v>
                </c:pt>
                <c:pt idx="6">
                  <c:v>2.8000000000000001E-2</c:v>
                </c:pt>
                <c:pt idx="7">
                  <c:v>3.5000000000000003E-2</c:v>
                </c:pt>
                <c:pt idx="8">
                  <c:v>1.2999999999999999E-2</c:v>
                </c:pt>
                <c:pt idx="9">
                  <c:v>2.5999999999999999E-2</c:v>
                </c:pt>
                <c:pt idx="10">
                  <c:v>1.2999999999999999E-2</c:v>
                </c:pt>
                <c:pt idx="11">
                  <c:v>2.8000000000000001E-2</c:v>
                </c:pt>
                <c:pt idx="12">
                  <c:v>1.4999999999999999E-2</c:v>
                </c:pt>
                <c:pt idx="13">
                  <c:v>1.7999999999999999E-2</c:v>
                </c:pt>
                <c:pt idx="14">
                  <c:v>3.3000000000000002E-2</c:v>
                </c:pt>
                <c:pt idx="15">
                  <c:v>1.2E-2</c:v>
                </c:pt>
                <c:pt idx="16">
                  <c:v>2.7E-2</c:v>
                </c:pt>
                <c:pt idx="17">
                  <c:v>1.2E-2</c:v>
                </c:pt>
                <c:pt idx="18">
                  <c:v>1.4999999999999999E-2</c:v>
                </c:pt>
                <c:pt idx="19">
                  <c:v>2.5000000000000001E-2</c:v>
                </c:pt>
                <c:pt idx="20">
                  <c:v>4.0000000000000001E-3</c:v>
                </c:pt>
                <c:pt idx="21">
                  <c:v>3.4000000000000002E-2</c:v>
                </c:pt>
                <c:pt idx="22">
                  <c:v>2.5000000000000001E-2</c:v>
                </c:pt>
                <c:pt idx="23">
                  <c:v>1.0999999999999999E-2</c:v>
                </c:pt>
                <c:pt idx="24">
                  <c:v>0.02</c:v>
                </c:pt>
                <c:pt idx="25">
                  <c:v>1.7000000000000001E-2</c:v>
                </c:pt>
                <c:pt idx="26">
                  <c:v>1.4E-2</c:v>
                </c:pt>
                <c:pt idx="27">
                  <c:v>4.2999999999999997E-2</c:v>
                </c:pt>
                <c:pt idx="28">
                  <c:v>1.47E-2</c:v>
                </c:pt>
                <c:pt idx="29">
                  <c:v>2.3E-2</c:v>
                </c:pt>
                <c:pt idx="30">
                  <c:v>4.7E-2</c:v>
                </c:pt>
                <c:pt idx="31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B-43CE-BF15-5F3003D7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36323256795705E-2"/>
          <c:y val="0.15078908996024618"/>
          <c:w val="0.91868270836774757"/>
          <c:h val="0.58538625654249354"/>
        </c:manualLayout>
      </c:layout>
      <c:lineChart>
        <c:grouping val="standard"/>
        <c:varyColors val="0"/>
        <c:ser>
          <c:idx val="1"/>
          <c:order val="0"/>
          <c:tx>
            <c:strRef>
              <c:f>SiartData!$N$7</c:f>
              <c:strCache>
                <c:ptCount val="1"/>
                <c:pt idx="0">
                  <c:v>2019-20</c:v>
                </c:pt>
              </c:strCache>
            </c:strRef>
          </c:tx>
          <c:spPr>
            <a:ln w="22225" cap="rnd">
              <a:solidFill>
                <a:srgbClr val="629DF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SiartData!$J$8:$J$59</c:f>
              <c:numCache>
                <c:formatCode>d\.m;@</c:formatCode>
                <c:ptCount val="52"/>
                <c:pt idx="0">
                  <c:v>43918</c:v>
                </c:pt>
                <c:pt idx="1">
                  <c:v>43925</c:v>
                </c:pt>
                <c:pt idx="2">
                  <c:v>43932</c:v>
                </c:pt>
                <c:pt idx="3">
                  <c:v>43939</c:v>
                </c:pt>
                <c:pt idx="4">
                  <c:v>43946</c:v>
                </c:pt>
                <c:pt idx="5">
                  <c:v>43953</c:v>
                </c:pt>
                <c:pt idx="6">
                  <c:v>43960</c:v>
                </c:pt>
                <c:pt idx="7">
                  <c:v>43967</c:v>
                </c:pt>
                <c:pt idx="8">
                  <c:v>43974</c:v>
                </c:pt>
                <c:pt idx="9">
                  <c:v>43981</c:v>
                </c:pt>
                <c:pt idx="10">
                  <c:v>43988</c:v>
                </c:pt>
                <c:pt idx="11">
                  <c:v>43995</c:v>
                </c:pt>
                <c:pt idx="12">
                  <c:v>44002</c:v>
                </c:pt>
                <c:pt idx="13">
                  <c:v>44009</c:v>
                </c:pt>
                <c:pt idx="14">
                  <c:v>44016</c:v>
                </c:pt>
                <c:pt idx="15">
                  <c:v>44023</c:v>
                </c:pt>
                <c:pt idx="16">
                  <c:v>44030</c:v>
                </c:pt>
                <c:pt idx="17">
                  <c:v>44037</c:v>
                </c:pt>
                <c:pt idx="18">
                  <c:v>44044</c:v>
                </c:pt>
                <c:pt idx="19">
                  <c:v>44051</c:v>
                </c:pt>
                <c:pt idx="20">
                  <c:v>44058</c:v>
                </c:pt>
                <c:pt idx="21">
                  <c:v>44065</c:v>
                </c:pt>
                <c:pt idx="22">
                  <c:v>44072</c:v>
                </c:pt>
                <c:pt idx="23">
                  <c:v>44079</c:v>
                </c:pt>
                <c:pt idx="24">
                  <c:v>44086</c:v>
                </c:pt>
                <c:pt idx="25">
                  <c:v>44093</c:v>
                </c:pt>
                <c:pt idx="26">
                  <c:v>44100</c:v>
                </c:pt>
                <c:pt idx="27">
                  <c:v>44107</c:v>
                </c:pt>
                <c:pt idx="28">
                  <c:v>44114</c:v>
                </c:pt>
                <c:pt idx="29">
                  <c:v>44121</c:v>
                </c:pt>
                <c:pt idx="30">
                  <c:v>44128</c:v>
                </c:pt>
                <c:pt idx="31">
                  <c:v>44135</c:v>
                </c:pt>
                <c:pt idx="32">
                  <c:v>44142</c:v>
                </c:pt>
                <c:pt idx="33">
                  <c:v>44149</c:v>
                </c:pt>
                <c:pt idx="34">
                  <c:v>44156</c:v>
                </c:pt>
                <c:pt idx="35">
                  <c:v>44163</c:v>
                </c:pt>
                <c:pt idx="36">
                  <c:v>44170</c:v>
                </c:pt>
                <c:pt idx="37">
                  <c:v>44177</c:v>
                </c:pt>
                <c:pt idx="38">
                  <c:v>44184</c:v>
                </c:pt>
                <c:pt idx="39">
                  <c:v>44191</c:v>
                </c:pt>
                <c:pt idx="40">
                  <c:v>44198</c:v>
                </c:pt>
                <c:pt idx="41">
                  <c:v>44205</c:v>
                </c:pt>
                <c:pt idx="42">
                  <c:v>44212</c:v>
                </c:pt>
                <c:pt idx="43">
                  <c:v>44219</c:v>
                </c:pt>
                <c:pt idx="44">
                  <c:v>44226</c:v>
                </c:pt>
                <c:pt idx="45">
                  <c:v>44233</c:v>
                </c:pt>
                <c:pt idx="46">
                  <c:v>44240</c:v>
                </c:pt>
                <c:pt idx="47">
                  <c:v>44247</c:v>
                </c:pt>
                <c:pt idx="48">
                  <c:v>44254</c:v>
                </c:pt>
                <c:pt idx="49">
                  <c:v>44261</c:v>
                </c:pt>
                <c:pt idx="50">
                  <c:v>44268</c:v>
                </c:pt>
                <c:pt idx="51">
                  <c:v>44275</c:v>
                </c:pt>
              </c:numCache>
            </c:numRef>
          </c:cat>
          <c:val>
            <c:numRef>
              <c:f>SiartData!$N$8:$N$59</c:f>
              <c:numCache>
                <c:formatCode>#,##0</c:formatCode>
                <c:ptCount val="52"/>
                <c:pt idx="0">
                  <c:v>1330</c:v>
                </c:pt>
                <c:pt idx="1">
                  <c:v>1210</c:v>
                </c:pt>
                <c:pt idx="2">
                  <c:v>1090</c:v>
                </c:pt>
                <c:pt idx="3">
                  <c:v>860</c:v>
                </c:pt>
                <c:pt idx="4">
                  <c:v>1160</c:v>
                </c:pt>
                <c:pt idx="5">
                  <c:v>890</c:v>
                </c:pt>
                <c:pt idx="6">
                  <c:v>1010</c:v>
                </c:pt>
                <c:pt idx="7">
                  <c:v>1150</c:v>
                </c:pt>
                <c:pt idx="8">
                  <c:v>1000</c:v>
                </c:pt>
                <c:pt idx="9">
                  <c:v>1250</c:v>
                </c:pt>
                <c:pt idx="10">
                  <c:v>1180</c:v>
                </c:pt>
                <c:pt idx="11">
                  <c:v>1120</c:v>
                </c:pt>
                <c:pt idx="12">
                  <c:v>1350</c:v>
                </c:pt>
                <c:pt idx="13">
                  <c:v>1460</c:v>
                </c:pt>
                <c:pt idx="14">
                  <c:v>1240</c:v>
                </c:pt>
                <c:pt idx="15">
                  <c:v>1300</c:v>
                </c:pt>
                <c:pt idx="16">
                  <c:v>1290</c:v>
                </c:pt>
                <c:pt idx="17">
                  <c:v>1340</c:v>
                </c:pt>
                <c:pt idx="18">
                  <c:v>1260</c:v>
                </c:pt>
                <c:pt idx="19">
                  <c:v>1190</c:v>
                </c:pt>
                <c:pt idx="20">
                  <c:v>1260</c:v>
                </c:pt>
                <c:pt idx="21">
                  <c:v>1080</c:v>
                </c:pt>
                <c:pt idx="22">
                  <c:v>1360</c:v>
                </c:pt>
                <c:pt idx="23">
                  <c:v>1190</c:v>
                </c:pt>
                <c:pt idx="24">
                  <c:v>1170</c:v>
                </c:pt>
                <c:pt idx="25">
                  <c:v>1290</c:v>
                </c:pt>
                <c:pt idx="26">
                  <c:v>1330</c:v>
                </c:pt>
                <c:pt idx="27">
                  <c:v>1370</c:v>
                </c:pt>
                <c:pt idx="28">
                  <c:v>1220</c:v>
                </c:pt>
                <c:pt idx="29">
                  <c:v>1300</c:v>
                </c:pt>
                <c:pt idx="30">
                  <c:v>1320</c:v>
                </c:pt>
                <c:pt idx="31">
                  <c:v>1440</c:v>
                </c:pt>
                <c:pt idx="32">
                  <c:v>1130</c:v>
                </c:pt>
                <c:pt idx="33">
                  <c:v>1120</c:v>
                </c:pt>
                <c:pt idx="34">
                  <c:v>1420</c:v>
                </c:pt>
                <c:pt idx="35">
                  <c:v>1530</c:v>
                </c:pt>
                <c:pt idx="36">
                  <c:v>1520</c:v>
                </c:pt>
                <c:pt idx="37">
                  <c:v>2370</c:v>
                </c:pt>
                <c:pt idx="38">
                  <c:v>400</c:v>
                </c:pt>
                <c:pt idx="39">
                  <c:v>450</c:v>
                </c:pt>
                <c:pt idx="40">
                  <c:v>910</c:v>
                </c:pt>
                <c:pt idx="41">
                  <c:v>900</c:v>
                </c:pt>
                <c:pt idx="42">
                  <c:v>910</c:v>
                </c:pt>
                <c:pt idx="43">
                  <c:v>1090</c:v>
                </c:pt>
                <c:pt idx="44">
                  <c:v>1210</c:v>
                </c:pt>
                <c:pt idx="45">
                  <c:v>1040</c:v>
                </c:pt>
                <c:pt idx="46">
                  <c:v>1100</c:v>
                </c:pt>
                <c:pt idx="47">
                  <c:v>1130</c:v>
                </c:pt>
                <c:pt idx="48">
                  <c:v>1120</c:v>
                </c:pt>
                <c:pt idx="49">
                  <c:v>1130</c:v>
                </c:pt>
                <c:pt idx="50">
                  <c:v>1090</c:v>
                </c:pt>
                <c:pt idx="5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C-4068-8C7A-872731C95A5B}"/>
            </c:ext>
          </c:extLst>
        </c:ser>
        <c:ser>
          <c:idx val="2"/>
          <c:order val="1"/>
          <c:tx>
            <c:strRef>
              <c:f>SiartData!$K$7</c:f>
              <c:strCache>
                <c:ptCount val="1"/>
                <c:pt idx="0">
                  <c:v>2020-21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SiartData!$J$8:$J$59</c:f>
              <c:numCache>
                <c:formatCode>d\.m;@</c:formatCode>
                <c:ptCount val="52"/>
                <c:pt idx="0">
                  <c:v>43918</c:v>
                </c:pt>
                <c:pt idx="1">
                  <c:v>43925</c:v>
                </c:pt>
                <c:pt idx="2">
                  <c:v>43932</c:v>
                </c:pt>
                <c:pt idx="3">
                  <c:v>43939</c:v>
                </c:pt>
                <c:pt idx="4">
                  <c:v>43946</c:v>
                </c:pt>
                <c:pt idx="5">
                  <c:v>43953</c:v>
                </c:pt>
                <c:pt idx="6">
                  <c:v>43960</c:v>
                </c:pt>
                <c:pt idx="7">
                  <c:v>43967</c:v>
                </c:pt>
                <c:pt idx="8">
                  <c:v>43974</c:v>
                </c:pt>
                <c:pt idx="9">
                  <c:v>43981</c:v>
                </c:pt>
                <c:pt idx="10">
                  <c:v>43988</c:v>
                </c:pt>
                <c:pt idx="11">
                  <c:v>43995</c:v>
                </c:pt>
                <c:pt idx="12">
                  <c:v>44002</c:v>
                </c:pt>
                <c:pt idx="13">
                  <c:v>44009</c:v>
                </c:pt>
                <c:pt idx="14">
                  <c:v>44016</c:v>
                </c:pt>
                <c:pt idx="15">
                  <c:v>44023</c:v>
                </c:pt>
                <c:pt idx="16">
                  <c:v>44030</c:v>
                </c:pt>
                <c:pt idx="17">
                  <c:v>44037</c:v>
                </c:pt>
                <c:pt idx="18">
                  <c:v>44044</c:v>
                </c:pt>
                <c:pt idx="19">
                  <c:v>44051</c:v>
                </c:pt>
                <c:pt idx="20">
                  <c:v>44058</c:v>
                </c:pt>
                <c:pt idx="21">
                  <c:v>44065</c:v>
                </c:pt>
                <c:pt idx="22">
                  <c:v>44072</c:v>
                </c:pt>
                <c:pt idx="23">
                  <c:v>44079</c:v>
                </c:pt>
                <c:pt idx="24">
                  <c:v>44086</c:v>
                </c:pt>
                <c:pt idx="25">
                  <c:v>44093</c:v>
                </c:pt>
                <c:pt idx="26">
                  <c:v>44100</c:v>
                </c:pt>
                <c:pt idx="27">
                  <c:v>44107</c:v>
                </c:pt>
                <c:pt idx="28">
                  <c:v>44114</c:v>
                </c:pt>
                <c:pt idx="29">
                  <c:v>44121</c:v>
                </c:pt>
                <c:pt idx="30">
                  <c:v>44128</c:v>
                </c:pt>
                <c:pt idx="31">
                  <c:v>44135</c:v>
                </c:pt>
                <c:pt idx="32">
                  <c:v>44142</c:v>
                </c:pt>
                <c:pt idx="33">
                  <c:v>44149</c:v>
                </c:pt>
                <c:pt idx="34">
                  <c:v>44156</c:v>
                </c:pt>
                <c:pt idx="35">
                  <c:v>44163</c:v>
                </c:pt>
                <c:pt idx="36">
                  <c:v>44170</c:v>
                </c:pt>
                <c:pt idx="37">
                  <c:v>44177</c:v>
                </c:pt>
                <c:pt idx="38">
                  <c:v>44184</c:v>
                </c:pt>
                <c:pt idx="39">
                  <c:v>44191</c:v>
                </c:pt>
                <c:pt idx="40">
                  <c:v>44198</c:v>
                </c:pt>
                <c:pt idx="41">
                  <c:v>44205</c:v>
                </c:pt>
                <c:pt idx="42">
                  <c:v>44212</c:v>
                </c:pt>
                <c:pt idx="43">
                  <c:v>44219</c:v>
                </c:pt>
                <c:pt idx="44">
                  <c:v>44226</c:v>
                </c:pt>
                <c:pt idx="45">
                  <c:v>44233</c:v>
                </c:pt>
                <c:pt idx="46">
                  <c:v>44240</c:v>
                </c:pt>
                <c:pt idx="47">
                  <c:v>44247</c:v>
                </c:pt>
                <c:pt idx="48">
                  <c:v>44254</c:v>
                </c:pt>
                <c:pt idx="49">
                  <c:v>44261</c:v>
                </c:pt>
                <c:pt idx="50">
                  <c:v>44268</c:v>
                </c:pt>
                <c:pt idx="51">
                  <c:v>44275</c:v>
                </c:pt>
              </c:numCache>
            </c:numRef>
          </c:cat>
          <c:val>
            <c:numRef>
              <c:f>SiartData!$K$8:$K$59</c:f>
              <c:numCache>
                <c:formatCode>#,##0</c:formatCode>
                <c:ptCount val="52"/>
                <c:pt idx="0">
                  <c:v>1060</c:v>
                </c:pt>
                <c:pt idx="1">
                  <c:v>560</c:v>
                </c:pt>
                <c:pt idx="2">
                  <c:v>430</c:v>
                </c:pt>
                <c:pt idx="3">
                  <c:v>500</c:v>
                </c:pt>
                <c:pt idx="4">
                  <c:v>550</c:v>
                </c:pt>
                <c:pt idx="5">
                  <c:v>450</c:v>
                </c:pt>
                <c:pt idx="6">
                  <c:v>430</c:v>
                </c:pt>
                <c:pt idx="7">
                  <c:v>510</c:v>
                </c:pt>
                <c:pt idx="8">
                  <c:v>510</c:v>
                </c:pt>
                <c:pt idx="9">
                  <c:v>610</c:v>
                </c:pt>
                <c:pt idx="10">
                  <c:v>600</c:v>
                </c:pt>
                <c:pt idx="11">
                  <c:v>580</c:v>
                </c:pt>
                <c:pt idx="12">
                  <c:v>700</c:v>
                </c:pt>
                <c:pt idx="13">
                  <c:v>820</c:v>
                </c:pt>
                <c:pt idx="14">
                  <c:v>730</c:v>
                </c:pt>
                <c:pt idx="15">
                  <c:v>620</c:v>
                </c:pt>
                <c:pt idx="16">
                  <c:v>560</c:v>
                </c:pt>
                <c:pt idx="17">
                  <c:v>850</c:v>
                </c:pt>
                <c:pt idx="18">
                  <c:v>840</c:v>
                </c:pt>
                <c:pt idx="19">
                  <c:v>790</c:v>
                </c:pt>
                <c:pt idx="20">
                  <c:v>870</c:v>
                </c:pt>
                <c:pt idx="21">
                  <c:v>1060</c:v>
                </c:pt>
                <c:pt idx="22">
                  <c:v>720</c:v>
                </c:pt>
                <c:pt idx="23">
                  <c:v>950</c:v>
                </c:pt>
                <c:pt idx="24">
                  <c:v>820</c:v>
                </c:pt>
                <c:pt idx="25">
                  <c:v>1040</c:v>
                </c:pt>
                <c:pt idx="26">
                  <c:v>1140</c:v>
                </c:pt>
                <c:pt idx="27">
                  <c:v>1070</c:v>
                </c:pt>
                <c:pt idx="28">
                  <c:v>1110</c:v>
                </c:pt>
                <c:pt idx="29">
                  <c:v>1230</c:v>
                </c:pt>
                <c:pt idx="30">
                  <c:v>1400</c:v>
                </c:pt>
                <c:pt idx="31">
                  <c:v>1300</c:v>
                </c:pt>
                <c:pt idx="32">
                  <c:v>1230</c:v>
                </c:pt>
                <c:pt idx="33">
                  <c:v>1370</c:v>
                </c:pt>
                <c:pt idx="34">
                  <c:v>1460</c:v>
                </c:pt>
                <c:pt idx="35">
                  <c:v>1610</c:v>
                </c:pt>
                <c:pt idx="36">
                  <c:v>1740</c:v>
                </c:pt>
                <c:pt idx="37">
                  <c:v>2510</c:v>
                </c:pt>
                <c:pt idx="38">
                  <c:v>1710</c:v>
                </c:pt>
                <c:pt idx="39">
                  <c:v>180</c:v>
                </c:pt>
                <c:pt idx="40">
                  <c:v>870</c:v>
                </c:pt>
                <c:pt idx="41">
                  <c:v>990</c:v>
                </c:pt>
                <c:pt idx="42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C-4068-8C7A-872731C95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478314336582056"/>
          <c:y val="1.9493177387914229E-2"/>
          <c:w val="0.15304425233559091"/>
          <c:h val="0.13280011051250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64929725081286E-2"/>
          <c:y val="0.20919939355406661"/>
          <c:w val="0.81149767541855899"/>
          <c:h val="0.38911190591998734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SiartData!$K$214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SiartData!$J$215:$J$225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 </c:v>
                </c:pt>
              </c:strCache>
            </c:strRef>
          </c:cat>
          <c:val>
            <c:numRef>
              <c:f>SiartData!$K$215:$K$225</c:f>
              <c:numCache>
                <c:formatCode>#,##0.0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A-4977-9C34-1D7A6AB47A19}"/>
            </c:ext>
          </c:extLst>
        </c:ser>
        <c:ser>
          <c:idx val="1"/>
          <c:order val="1"/>
          <c:tx>
            <c:strRef>
              <c:f>SiartData!$L$214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SiartData!$J$215:$J$225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 </c:v>
                </c:pt>
              </c:strCache>
            </c:strRef>
          </c:cat>
          <c:val>
            <c:numRef>
              <c:f>SiartData!$L$215:$L$225</c:f>
              <c:numCache>
                <c:formatCode>#,##0.0</c:formatCode>
                <c:ptCount val="11"/>
                <c:pt idx="0">
                  <c:v>2.8</c:v>
                </c:pt>
                <c:pt idx="1">
                  <c:v>3.1</c:v>
                </c:pt>
                <c:pt idx="2">
                  <c:v>3.7</c:v>
                </c:pt>
                <c:pt idx="3">
                  <c:v>3</c:v>
                </c:pt>
                <c:pt idx="4">
                  <c:v>2.8</c:v>
                </c:pt>
                <c:pt idx="5">
                  <c:v>3.2</c:v>
                </c:pt>
                <c:pt idx="6">
                  <c:v>3.5</c:v>
                </c:pt>
                <c:pt idx="7">
                  <c:v>2.9</c:v>
                </c:pt>
                <c:pt idx="8">
                  <c:v>1.4</c:v>
                </c:pt>
                <c:pt idx="9">
                  <c:v>2.2000000000000002</c:v>
                </c:pt>
                <c:pt idx="1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A-4977-9C34-1D7A6AB47A19}"/>
            </c:ext>
          </c:extLst>
        </c:ser>
        <c:ser>
          <c:idx val="2"/>
          <c:order val="2"/>
          <c:tx>
            <c:strRef>
              <c:f>SiartData!$M$214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SiartData!$J$215:$J$225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 </c:v>
                </c:pt>
              </c:strCache>
            </c:strRef>
          </c:cat>
          <c:val>
            <c:numRef>
              <c:f>SiartData!$M$215:$M$225</c:f>
              <c:numCache>
                <c:formatCode>#,##0.0</c:formatCode>
                <c:ptCount val="11"/>
                <c:pt idx="0">
                  <c:v>10</c:v>
                </c:pt>
                <c:pt idx="1">
                  <c:v>11.5</c:v>
                </c:pt>
                <c:pt idx="2">
                  <c:v>13.7</c:v>
                </c:pt>
                <c:pt idx="3">
                  <c:v>14.4</c:v>
                </c:pt>
                <c:pt idx="4">
                  <c:v>6.7</c:v>
                </c:pt>
                <c:pt idx="5">
                  <c:v>11.6</c:v>
                </c:pt>
                <c:pt idx="6">
                  <c:v>13.7</c:v>
                </c:pt>
                <c:pt idx="7">
                  <c:v>11.1</c:v>
                </c:pt>
                <c:pt idx="8">
                  <c:v>6.7</c:v>
                </c:pt>
                <c:pt idx="9">
                  <c:v>6.5</c:v>
                </c:pt>
                <c:pt idx="10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A-4977-9C34-1D7A6AB47A19}"/>
            </c:ext>
          </c:extLst>
        </c:ser>
        <c:ser>
          <c:idx val="3"/>
          <c:order val="3"/>
          <c:tx>
            <c:strRef>
              <c:f>SiartData!$N$214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SiartData!$J$215:$J$225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 </c:v>
                </c:pt>
              </c:strCache>
            </c:strRef>
          </c:cat>
          <c:val>
            <c:numRef>
              <c:f>SiartData!$N$215:$N$225</c:f>
              <c:numCache>
                <c:formatCode>#,##0.0</c:formatCode>
                <c:ptCount val="11"/>
                <c:pt idx="0">
                  <c:v>2.6</c:v>
                </c:pt>
                <c:pt idx="1">
                  <c:v>3</c:v>
                </c:pt>
                <c:pt idx="2">
                  <c:v>2.1</c:v>
                </c:pt>
                <c:pt idx="3">
                  <c:v>2.8</c:v>
                </c:pt>
                <c:pt idx="4">
                  <c:v>4.5999999999999996</c:v>
                </c:pt>
                <c:pt idx="5">
                  <c:v>2.1</c:v>
                </c:pt>
                <c:pt idx="6">
                  <c:v>2.9</c:v>
                </c:pt>
                <c:pt idx="7">
                  <c:v>2.8</c:v>
                </c:pt>
                <c:pt idx="8">
                  <c:v>0.7</c:v>
                </c:pt>
                <c:pt idx="9">
                  <c:v>1.5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A-4977-9C34-1D7A6AB47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SiartData!$K$158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338592592592593"/>
          <c:y val="6.0644128885598714E-3"/>
          <c:w val="0.76472574074074073"/>
          <c:h val="0.1994786521250061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4537082293159"/>
          <c:y val="0.17855942789494358"/>
          <c:w val="0.81089379367874492"/>
          <c:h val="0.39175886775696145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SiartData!$K$194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SiartData!$J$195:$J$205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SiartData!$K$195:$K$205</c:f>
              <c:numCache>
                <c:formatCode>#,##0</c:formatCode>
                <c:ptCount val="11"/>
                <c:pt idx="0">
                  <c:v>760</c:v>
                </c:pt>
                <c:pt idx="1">
                  <c:v>770</c:v>
                </c:pt>
                <c:pt idx="2">
                  <c:v>860</c:v>
                </c:pt>
                <c:pt idx="3">
                  <c:v>760</c:v>
                </c:pt>
                <c:pt idx="4">
                  <c:v>850</c:v>
                </c:pt>
                <c:pt idx="5">
                  <c:v>720</c:v>
                </c:pt>
                <c:pt idx="6">
                  <c:v>790</c:v>
                </c:pt>
                <c:pt idx="7">
                  <c:v>780</c:v>
                </c:pt>
                <c:pt idx="8">
                  <c:v>600</c:v>
                </c:pt>
                <c:pt idx="9">
                  <c:v>650</c:v>
                </c:pt>
                <c:pt idx="10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C-4653-8BF5-3B1D6C543A17}"/>
            </c:ext>
          </c:extLst>
        </c:ser>
        <c:ser>
          <c:idx val="1"/>
          <c:order val="1"/>
          <c:tx>
            <c:strRef>
              <c:f>SiartData!$L$194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SiartData!$J$195:$J$205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SiartData!$L$195:$L$205</c:f>
              <c:numCache>
                <c:formatCode>#,##0</c:formatCode>
                <c:ptCount val="11"/>
                <c:pt idx="0">
                  <c:v>240</c:v>
                </c:pt>
                <c:pt idx="1">
                  <c:v>280</c:v>
                </c:pt>
                <c:pt idx="2">
                  <c:v>340</c:v>
                </c:pt>
                <c:pt idx="3">
                  <c:v>290</c:v>
                </c:pt>
                <c:pt idx="4">
                  <c:v>260</c:v>
                </c:pt>
                <c:pt idx="5">
                  <c:v>300</c:v>
                </c:pt>
                <c:pt idx="6">
                  <c:v>290</c:v>
                </c:pt>
                <c:pt idx="7">
                  <c:v>290</c:v>
                </c:pt>
                <c:pt idx="8">
                  <c:v>140</c:v>
                </c:pt>
                <c:pt idx="9">
                  <c:v>190</c:v>
                </c:pt>
                <c:pt idx="10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C-4653-8BF5-3B1D6C543A17}"/>
            </c:ext>
          </c:extLst>
        </c:ser>
        <c:ser>
          <c:idx val="2"/>
          <c:order val="2"/>
          <c:tx>
            <c:strRef>
              <c:f>SiartData!$M$194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SiartData!$J$195:$J$205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SiartData!$M$195:$M$205</c:f>
              <c:numCache>
                <c:formatCode>#,##0</c:formatCode>
                <c:ptCount val="11"/>
                <c:pt idx="0">
                  <c:v>80</c:v>
                </c:pt>
                <c:pt idx="1">
                  <c:v>80</c:v>
                </c:pt>
                <c:pt idx="2">
                  <c:v>100</c:v>
                </c:pt>
                <c:pt idx="3">
                  <c:v>110</c:v>
                </c:pt>
                <c:pt idx="4">
                  <c:v>60</c:v>
                </c:pt>
                <c:pt idx="5">
                  <c:v>100</c:v>
                </c:pt>
                <c:pt idx="6">
                  <c:v>100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C-4653-8BF5-3B1D6C543A17}"/>
            </c:ext>
          </c:extLst>
        </c:ser>
        <c:ser>
          <c:idx val="3"/>
          <c:order val="3"/>
          <c:tx>
            <c:strRef>
              <c:f>SiartData!$N$194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SiartData!$J$195:$J$205</c:f>
              <c:strCache>
                <c:ptCount val="11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SiartData!$N$195:$N$205</c:f>
              <c:numCache>
                <c:formatCode>#,##0</c:formatCode>
                <c:ptCount val="11"/>
                <c:pt idx="0">
                  <c:v>390</c:v>
                </c:pt>
                <c:pt idx="1">
                  <c:v>410</c:v>
                </c:pt>
                <c:pt idx="2">
                  <c:v>460</c:v>
                </c:pt>
                <c:pt idx="3">
                  <c:v>430</c:v>
                </c:pt>
                <c:pt idx="4">
                  <c:v>390</c:v>
                </c:pt>
                <c:pt idx="5">
                  <c:v>490</c:v>
                </c:pt>
                <c:pt idx="6">
                  <c:v>390</c:v>
                </c:pt>
                <c:pt idx="7">
                  <c:v>470</c:v>
                </c:pt>
                <c:pt idx="8">
                  <c:v>230</c:v>
                </c:pt>
                <c:pt idx="9">
                  <c:v>310</c:v>
                </c:pt>
                <c:pt idx="10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C-4653-8BF5-3B1D6C543A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SiartData!$K$139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233352506988421"/>
          <c:y val="4.8583883115460207E-3"/>
          <c:w val="0.73812959253761812"/>
          <c:h val="0.1682867119087591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8335981731229E-2"/>
          <c:y val="0.17960204454592643"/>
          <c:w val="0.87825649892511559"/>
          <c:h val="0.4520653330495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SiartData!$K$309</c:f>
              <c:strCache>
                <c:ptCount val="1"/>
                <c:pt idx="0">
                  <c:v>Nifer yr ad-daliadau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SiartData!$J$310:$J$320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SiartData!$K$310:$K$320</c:f>
              <c:numCache>
                <c:formatCode>0</c:formatCode>
                <c:ptCount val="11"/>
                <c:pt idx="0">
                  <c:v>430</c:v>
                </c:pt>
                <c:pt idx="1">
                  <c:v>520</c:v>
                </c:pt>
                <c:pt idx="2">
                  <c:v>450</c:v>
                </c:pt>
                <c:pt idx="3">
                  <c:v>310</c:v>
                </c:pt>
                <c:pt idx="4">
                  <c:v>360</c:v>
                </c:pt>
                <c:pt idx="5">
                  <c:v>340</c:v>
                </c:pt>
                <c:pt idx="6">
                  <c:v>300</c:v>
                </c:pt>
                <c:pt idx="7">
                  <c:v>190</c:v>
                </c:pt>
                <c:pt idx="8">
                  <c:v>80</c:v>
                </c:pt>
                <c:pt idx="9">
                  <c:v>110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2-4003-938A-82E5E8DF46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lineChart>
        <c:grouping val="standard"/>
        <c:varyColors val="0"/>
        <c:ser>
          <c:idx val="1"/>
          <c:order val="1"/>
          <c:tx>
            <c:strRef>
              <c:f>SiartData!$L$309</c:f>
              <c:strCache>
                <c:ptCount val="1"/>
                <c:pt idx="0">
                  <c:v>Ad-daliadau (£ miliwn)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SiartData!$J$310:$J$320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SiartData!$L$310:$L$320</c:f>
              <c:numCache>
                <c:formatCode>General</c:formatCode>
                <c:ptCount val="11"/>
                <c:pt idx="0">
                  <c:v>3.1</c:v>
                </c:pt>
                <c:pt idx="1">
                  <c:v>4</c:v>
                </c:pt>
                <c:pt idx="2">
                  <c:v>3.5</c:v>
                </c:pt>
                <c:pt idx="3">
                  <c:v>2.2000000000000002</c:v>
                </c:pt>
                <c:pt idx="4">
                  <c:v>2.9</c:v>
                </c:pt>
                <c:pt idx="5">
                  <c:v>2.8</c:v>
                </c:pt>
                <c:pt idx="6">
                  <c:v>2.7</c:v>
                </c:pt>
                <c:pt idx="7">
                  <c:v>1.6</c:v>
                </c:pt>
                <c:pt idx="8">
                  <c:v>0.6</c:v>
                </c:pt>
                <c:pt idx="9">
                  <c:v>1.1000000000000001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2-4003-938A-82E5E8DF463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9410832"/>
        <c:axId val="449405256"/>
      </c:lineChart>
      <c:valAx>
        <c:axId val="770964272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629DF4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SiartData!$K$306</c:f>
              <c:strCache>
                <c:ptCount val="1"/>
                <c:pt idx="0">
                  <c:v>Chwarter dod i rym</c:v>
                </c:pt>
              </c:strCache>
            </c:strRef>
          </c:tx>
          <c:layout>
            <c:manualLayout>
              <c:xMode val="edge"/>
              <c:yMode val="edge"/>
              <c:x val="0.36557260686789411"/>
              <c:y val="0.82838015180534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valAx>
        <c:axId val="4494052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27226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9410832"/>
        <c:crosses val="max"/>
        <c:crossBetween val="between"/>
      </c:valAx>
      <c:catAx>
        <c:axId val="44941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405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0458675183084E-2"/>
          <c:y val="0.16392508675565501"/>
          <c:w val="0.9243551199456711"/>
          <c:h val="0.53939398929854909"/>
        </c:manualLayout>
      </c:layout>
      <c:lineChart>
        <c:grouping val="standard"/>
        <c:varyColors val="0"/>
        <c:ser>
          <c:idx val="4"/>
          <c:order val="0"/>
          <c:tx>
            <c:strRef>
              <c:f>SiartData!$K$107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SiartData!$J$108:$J$119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SiartData!$K$108:$K$119</c:f>
              <c:numCache>
                <c:formatCode>#,##0.0</c:formatCode>
                <c:ptCount val="12"/>
                <c:pt idx="0">
                  <c:v>2.9</c:v>
                </c:pt>
                <c:pt idx="1">
                  <c:v>7.8</c:v>
                </c:pt>
                <c:pt idx="2">
                  <c:v>3.5</c:v>
                </c:pt>
                <c:pt idx="3">
                  <c:v>5</c:v>
                </c:pt>
                <c:pt idx="4">
                  <c:v>3.7</c:v>
                </c:pt>
                <c:pt idx="5">
                  <c:v>8.3000000000000007</c:v>
                </c:pt>
                <c:pt idx="6">
                  <c:v>4.5</c:v>
                </c:pt>
                <c:pt idx="7">
                  <c:v>6.4</c:v>
                </c:pt>
                <c:pt idx="8">
                  <c:v>9.4</c:v>
                </c:pt>
                <c:pt idx="9">
                  <c:v>7.7</c:v>
                </c:pt>
                <c:pt idx="10">
                  <c:v>4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E-4B69-A7D4-25DFB8AD8190}"/>
            </c:ext>
          </c:extLst>
        </c:ser>
        <c:ser>
          <c:idx val="5"/>
          <c:order val="1"/>
          <c:tx>
            <c:strRef>
              <c:f>SiartData!$L$107</c:f>
              <c:strCache>
                <c:ptCount val="1"/>
                <c:pt idx="0">
                  <c:v>Amhreswyl: 2020-21 (p) (r)</c:v>
                </c:pt>
              </c:strCache>
            </c:strRef>
          </c:tx>
          <c:spPr>
            <a:ln w="28575" cap="rnd">
              <a:solidFill>
                <a:srgbClr val="99CCFF"/>
              </a:solidFill>
              <a:round/>
            </a:ln>
            <a:effectLst/>
          </c:spPr>
          <c:marker>
            <c:symbol val="none"/>
          </c:marker>
          <c:cat>
            <c:strRef>
              <c:f>SiartData!$J$108:$J$119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SiartData!$L$108:$L$116</c:f>
              <c:numCache>
                <c:formatCode>#,##0.0</c:formatCode>
                <c:ptCount val="9"/>
                <c:pt idx="0">
                  <c:v>5.2</c:v>
                </c:pt>
                <c:pt idx="1">
                  <c:v>1.5</c:v>
                </c:pt>
                <c:pt idx="2">
                  <c:v>2.1</c:v>
                </c:pt>
                <c:pt idx="3">
                  <c:v>3.4</c:v>
                </c:pt>
                <c:pt idx="4">
                  <c:v>4.3</c:v>
                </c:pt>
                <c:pt idx="5">
                  <c:v>2.6</c:v>
                </c:pt>
                <c:pt idx="6">
                  <c:v>5.8</c:v>
                </c:pt>
                <c:pt idx="7">
                  <c:v>4.5999999999999996</c:v>
                </c:pt>
                <c:pt idx="8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E-4B69-A7D4-25DFB8AD8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SiartData!$K$84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238287851004931"/>
          <c:y val="1.8460440296206939E-2"/>
          <c:w val="0.4147860712616403"/>
          <c:h val="0.1131613848173615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8428380100148E-2"/>
          <c:y val="0.13844370573961276"/>
          <c:w val="0.89300202561184938"/>
          <c:h val="0.5727521893310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SiartData!$K$180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47575037963632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3-4AC2-A188-0AA4040E47AC}"/>
                </c:ext>
              </c:extLst>
            </c:dLbl>
            <c:dLbl>
              <c:idx val="5"/>
              <c:layout>
                <c:manualLayout>
                  <c:x val="-7.0555555555555554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3-4AC2-A188-0AA4040E4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SiartData!$J$181:$J$186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SiartData!$K$181:$K$186</c:f>
              <c:numCache>
                <c:formatCode>0%</c:formatCode>
                <c:ptCount val="6"/>
                <c:pt idx="0">
                  <c:v>0.52700000000000002</c:v>
                </c:pt>
                <c:pt idx="1">
                  <c:v>0.21</c:v>
                </c:pt>
                <c:pt idx="2">
                  <c:v>0.19600000000000001</c:v>
                </c:pt>
                <c:pt idx="3">
                  <c:v>0.06</c:v>
                </c:pt>
                <c:pt idx="4" formatCode="0.0%">
                  <c:v>6.0000000000000001E-3</c:v>
                </c:pt>
                <c:pt idx="5" formatCode="0.0%">
                  <c:v>2.9999999999999997E-4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3-4AC2-A188-0AA4040E47AC}"/>
            </c:ext>
          </c:extLst>
        </c:ser>
        <c:ser>
          <c:idx val="1"/>
          <c:order val="1"/>
          <c:tx>
            <c:strRef>
              <c:f>SiartData!$L$180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7.774562398487444E-3"/>
                  <c:y val="4.1051614072536826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23-4AC2-A188-0AA4040E4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SiartData!$J$181:$J$186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SiartData!$L$181:$L$186</c:f>
              <c:numCache>
                <c:formatCode>0%</c:formatCode>
                <c:ptCount val="6"/>
                <c:pt idx="0">
                  <c:v>0.14599999999999999</c:v>
                </c:pt>
                <c:pt idx="1">
                  <c:v>7.9000000000000001E-2</c:v>
                </c:pt>
                <c:pt idx="2">
                  <c:v>0.30299999999999999</c:v>
                </c:pt>
                <c:pt idx="3">
                  <c:v>0.34899999999999998</c:v>
                </c:pt>
                <c:pt idx="4">
                  <c:v>0.109</c:v>
                </c:pt>
                <c:pt idx="5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3-4AC2-A188-0AA4040E4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SiartData!$K$178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3904668455229019"/>
              <c:y val="0.87371708527755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00100158651164"/>
          <c:y val="0.14372576612168525"/>
          <c:w val="0.31813434620591446"/>
          <c:h val="0.1037083926958998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1365787467188"/>
          <c:y val="0.1106000490211097"/>
          <c:w val="0.86980244699062625"/>
          <c:h val="0.37137269319934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SiartData!$L$234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SiartData!$J$235:$K$240</c:f>
              <c:multiLvlStrCache>
                <c:ptCount val="6"/>
                <c:lvl>
                  <c:pt idx="0">
                    <c:v>Hyd at a gan gynnwys £250,000</c:v>
                  </c:pt>
                  <c:pt idx="1">
                    <c:v>£250,001 - £1m</c:v>
                  </c:pt>
                  <c:pt idx="2">
                    <c:v>Dros £1m</c:v>
                  </c:pt>
                  <c:pt idx="4">
                    <c:v>Dim premiwm wedi ei dalu ¹</c:v>
                  </c:pt>
                  <c:pt idx="5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4">
                    <c:v>Gwerth rhent</c:v>
                  </c:pt>
                </c:lvl>
              </c:multiLvlStrCache>
            </c:multiLvlStrRef>
          </c:cat>
          <c:val>
            <c:numRef>
              <c:f>SiartData!$L$235:$L$240</c:f>
              <c:numCache>
                <c:formatCode>0%</c:formatCode>
                <c:ptCount val="6"/>
                <c:pt idx="0">
                  <c:v>0.497</c:v>
                </c:pt>
                <c:pt idx="1">
                  <c:v>0.216</c:v>
                </c:pt>
                <c:pt idx="2">
                  <c:v>0.06</c:v>
                </c:pt>
                <c:pt idx="4">
                  <c:v>0.22700000000000001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60D-98A6-083A559236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SiartData!$K$232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4531835699671008"/>
              <c:y val="0.6865827690799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0458675183084E-2"/>
          <c:y val="0.18681147119341568"/>
          <c:w val="0.9243551199456711"/>
          <c:h val="0.51186136831275719"/>
        </c:manualLayout>
      </c:layout>
      <c:lineChart>
        <c:grouping val="standard"/>
        <c:varyColors val="0"/>
        <c:ser>
          <c:idx val="2"/>
          <c:order val="0"/>
          <c:tx>
            <c:strRef>
              <c:f>SiartData!$K$86</c:f>
              <c:strCache>
                <c:ptCount val="1"/>
                <c:pt idx="0">
                  <c:v>Preswyl: 2019-20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SiartData!$J$87:$J$98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SiartData!$K$87:$K$98</c:f>
              <c:numCache>
                <c:formatCode>#,##0.0</c:formatCode>
                <c:ptCount val="12"/>
                <c:pt idx="0">
                  <c:v>10.3</c:v>
                </c:pt>
                <c:pt idx="1">
                  <c:v>11.9</c:v>
                </c:pt>
                <c:pt idx="2">
                  <c:v>12.9</c:v>
                </c:pt>
                <c:pt idx="3">
                  <c:v>14.1</c:v>
                </c:pt>
                <c:pt idx="4">
                  <c:v>16.7</c:v>
                </c:pt>
                <c:pt idx="5">
                  <c:v>13.4</c:v>
                </c:pt>
                <c:pt idx="6">
                  <c:v>15.1</c:v>
                </c:pt>
                <c:pt idx="7">
                  <c:v>16.2</c:v>
                </c:pt>
                <c:pt idx="8">
                  <c:v>14.5</c:v>
                </c:pt>
                <c:pt idx="9">
                  <c:v>12.3</c:v>
                </c:pt>
                <c:pt idx="10">
                  <c:v>12.2</c:v>
                </c:pt>
                <c:pt idx="11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9-489D-B96D-5915794BFF66}"/>
            </c:ext>
          </c:extLst>
        </c:ser>
        <c:ser>
          <c:idx val="1"/>
          <c:order val="1"/>
          <c:tx>
            <c:strRef>
              <c:f>SiartData!$L$86</c:f>
              <c:strCache>
                <c:ptCount val="1"/>
                <c:pt idx="0">
                  <c:v>Preswyl: 2020-21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SiartData!$J$87:$J$98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SiartData!$L$87:$L$95</c:f>
              <c:numCache>
                <c:formatCode>#,##0.0</c:formatCode>
                <c:ptCount val="9"/>
                <c:pt idx="0">
                  <c:v>4.8</c:v>
                </c:pt>
                <c:pt idx="1">
                  <c:v>5.3</c:v>
                </c:pt>
                <c:pt idx="2">
                  <c:v>7.7</c:v>
                </c:pt>
                <c:pt idx="3">
                  <c:v>9.5</c:v>
                </c:pt>
                <c:pt idx="4">
                  <c:v>9.6</c:v>
                </c:pt>
                <c:pt idx="5">
                  <c:v>10.7</c:v>
                </c:pt>
                <c:pt idx="6">
                  <c:v>17.3</c:v>
                </c:pt>
                <c:pt idx="7">
                  <c:v>17.899999999999999</c:v>
                </c:pt>
                <c:pt idx="8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9-489D-B96D-5915794BFF66}"/>
            </c:ext>
          </c:extLst>
        </c:ser>
        <c:ser>
          <c:idx val="0"/>
          <c:order val="2"/>
          <c:tx>
            <c:strRef>
              <c:f>SiartData!$M$86</c:f>
              <c:strCache>
                <c:ptCount val="1"/>
                <c:pt idx="0">
                  <c:v>o'r rhain: refeniw ychwanegol o’r gyfradd uwch: 2019-20 (r)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SiartData!$J$87:$J$98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SiartData!$M$87:$M$98</c:f>
              <c:numCache>
                <c:formatCode>#,##0.0</c:formatCode>
                <c:ptCount val="12"/>
                <c:pt idx="0">
                  <c:v>3.9</c:v>
                </c:pt>
                <c:pt idx="1">
                  <c:v>4.5999999999999996</c:v>
                </c:pt>
                <c:pt idx="2">
                  <c:v>4.8</c:v>
                </c:pt>
                <c:pt idx="3">
                  <c:v>5.4</c:v>
                </c:pt>
                <c:pt idx="4">
                  <c:v>5.8</c:v>
                </c:pt>
                <c:pt idx="5">
                  <c:v>5</c:v>
                </c:pt>
                <c:pt idx="6">
                  <c:v>5.6</c:v>
                </c:pt>
                <c:pt idx="7">
                  <c:v>5.4</c:v>
                </c:pt>
                <c:pt idx="8">
                  <c:v>5.4</c:v>
                </c:pt>
                <c:pt idx="9">
                  <c:v>5</c:v>
                </c:pt>
                <c:pt idx="10">
                  <c:v>4.9000000000000004</c:v>
                </c:pt>
                <c:pt idx="11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49-489D-B96D-5915794BFF66}"/>
            </c:ext>
          </c:extLst>
        </c:ser>
        <c:ser>
          <c:idx val="3"/>
          <c:order val="3"/>
          <c:tx>
            <c:strRef>
              <c:f>SiartData!$N$86</c:f>
              <c:strCache>
                <c:ptCount val="1"/>
                <c:pt idx="0">
                  <c:v>o'r rhain: refeniw ychwanegol o’r gyfradd uwch: 2020-21 (p) (r)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SiartData!$J$87:$J$98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SiartData!$N$87:$N$95</c:f>
              <c:numCache>
                <c:formatCode>#,##0.0</c:formatCode>
                <c:ptCount val="9"/>
                <c:pt idx="0">
                  <c:v>2.1</c:v>
                </c:pt>
                <c:pt idx="1">
                  <c:v>2.1</c:v>
                </c:pt>
                <c:pt idx="2">
                  <c:v>2.8</c:v>
                </c:pt>
                <c:pt idx="3">
                  <c:v>4</c:v>
                </c:pt>
                <c:pt idx="4">
                  <c:v>4.7</c:v>
                </c:pt>
                <c:pt idx="5">
                  <c:v>5.4</c:v>
                </c:pt>
                <c:pt idx="6">
                  <c:v>8.4</c:v>
                </c:pt>
                <c:pt idx="7">
                  <c:v>7.9</c:v>
                </c:pt>
                <c:pt idx="8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49-489D-B96D-5915794BF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SiartData!$K$84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882123467443284"/>
          <c:y val="8.6565540142723787E-3"/>
          <c:w val="0.82117876532556722"/>
          <c:h val="0.16219598765432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4593590274899848"/>
          <c:w val="0.85801358383848292"/>
          <c:h val="0.4972472108532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SiartData!$K$128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SiartData!$J$129:$J$131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SiartData!$K$129:$K$131</c:f>
              <c:numCache>
                <c:formatCode>0%</c:formatCode>
                <c:ptCount val="3"/>
                <c:pt idx="0">
                  <c:v>0.94699999999999995</c:v>
                </c:pt>
                <c:pt idx="1">
                  <c:v>1.7999999999999999E-2</c:v>
                </c:pt>
                <c:pt idx="2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7EE-965C-A41B822F112A}"/>
            </c:ext>
          </c:extLst>
        </c:ser>
        <c:ser>
          <c:idx val="1"/>
          <c:order val="1"/>
          <c:tx>
            <c:strRef>
              <c:f>SiartData!$L$128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SiartData!$J$129:$J$131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SiartData!$L$129:$L$131</c:f>
              <c:numCache>
                <c:formatCode>0%</c:formatCode>
                <c:ptCount val="3"/>
                <c:pt idx="0">
                  <c:v>0.67800000000000005</c:v>
                </c:pt>
                <c:pt idx="1">
                  <c:v>0.28100000000000003</c:v>
                </c:pt>
                <c:pt idx="2">
                  <c:v>4.1000000000000002E-2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7EE-965C-A41B822F11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SiartData!$K$126</c:f>
              <c:strCache>
                <c:ptCount val="1"/>
                <c:pt idx="0">
                  <c:v>Math o drafodiad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07467511692217"/>
          <c:y val="1.6154344343320734E-2"/>
          <c:w val="0.20831218830103065"/>
          <c:h val="0.1203565463407983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97010567853778E-2"/>
          <c:y val="0.21722274792189419"/>
          <c:w val="0.90459208375652089"/>
          <c:h val="0.54198399239906248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SiartData!$K$66</c:f>
              <c:strCache>
                <c:ptCount val="1"/>
                <c:pt idx="0">
                  <c:v>Preswyl: 2019-20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SiartData!$J$67:$J$78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SiartData!$K$67:$K$78</c:f>
              <c:numCache>
                <c:formatCode>#,##0</c:formatCode>
                <c:ptCount val="12"/>
                <c:pt idx="0">
                  <c:v>4020</c:v>
                </c:pt>
                <c:pt idx="1">
                  <c:v>4560</c:v>
                </c:pt>
                <c:pt idx="2">
                  <c:v>4670</c:v>
                </c:pt>
                <c:pt idx="3">
                  <c:v>5020</c:v>
                </c:pt>
                <c:pt idx="4">
                  <c:v>5270</c:v>
                </c:pt>
                <c:pt idx="5">
                  <c:v>4640</c:v>
                </c:pt>
                <c:pt idx="6">
                  <c:v>5060</c:v>
                </c:pt>
                <c:pt idx="7">
                  <c:v>5230</c:v>
                </c:pt>
                <c:pt idx="8">
                  <c:v>4900</c:v>
                </c:pt>
                <c:pt idx="9">
                  <c:v>3850</c:v>
                </c:pt>
                <c:pt idx="10">
                  <c:v>3940</c:v>
                </c:pt>
                <c:pt idx="11">
                  <c:v>4110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99-4DBD-818C-12C5CD2919F4}"/>
            </c:ext>
          </c:extLst>
        </c:ser>
        <c:ser>
          <c:idx val="2"/>
          <c:order val="1"/>
          <c:tx>
            <c:strRef>
              <c:f>SiartData!$L$66</c:f>
              <c:strCache>
                <c:ptCount val="1"/>
                <c:pt idx="0">
                  <c:v>Preswyl: 2020-21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SiartData!$J$67:$J$78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SiartData!$L$67:$L$75</c:f>
              <c:numCache>
                <c:formatCode>#,##0</c:formatCode>
                <c:ptCount val="9"/>
                <c:pt idx="0">
                  <c:v>1760</c:v>
                </c:pt>
                <c:pt idx="1">
                  <c:v>1940</c:v>
                </c:pt>
                <c:pt idx="2">
                  <c:v>2570</c:v>
                </c:pt>
                <c:pt idx="3">
                  <c:v>3030</c:v>
                </c:pt>
                <c:pt idx="4">
                  <c:v>3220</c:v>
                </c:pt>
                <c:pt idx="5">
                  <c:v>3690</c:v>
                </c:pt>
                <c:pt idx="6">
                  <c:v>5290</c:v>
                </c:pt>
                <c:pt idx="7">
                  <c:v>5270</c:v>
                </c:pt>
                <c:pt idx="8">
                  <c:v>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9-4DBD-818C-12C5CD2919F4}"/>
            </c:ext>
          </c:extLst>
        </c:ser>
        <c:ser>
          <c:idx val="4"/>
          <c:order val="2"/>
          <c:tx>
            <c:strRef>
              <c:f>SiartData!$M$66</c:f>
              <c:strCache>
                <c:ptCount val="1"/>
                <c:pt idx="0">
                  <c:v>o'r rhain: cyfraddau uwch preswyl: 2019-20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SiartData!$J$67:$J$78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SiartData!$M$67:$M$78</c:f>
              <c:numCache>
                <c:formatCode>#,##0</c:formatCode>
                <c:ptCount val="12"/>
                <c:pt idx="0">
                  <c:v>950</c:v>
                </c:pt>
                <c:pt idx="1">
                  <c:v>1060</c:v>
                </c:pt>
                <c:pt idx="2">
                  <c:v>1050</c:v>
                </c:pt>
                <c:pt idx="3">
                  <c:v>1180</c:v>
                </c:pt>
                <c:pt idx="4">
                  <c:v>1170</c:v>
                </c:pt>
                <c:pt idx="5">
                  <c:v>1090</c:v>
                </c:pt>
                <c:pt idx="6">
                  <c:v>1200</c:v>
                </c:pt>
                <c:pt idx="7">
                  <c:v>1130</c:v>
                </c:pt>
                <c:pt idx="8">
                  <c:v>1180</c:v>
                </c:pt>
                <c:pt idx="9">
                  <c:v>1090</c:v>
                </c:pt>
                <c:pt idx="10">
                  <c:v>1080</c:v>
                </c:pt>
                <c:pt idx="11">
                  <c:v>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99-4DBD-818C-12C5CD2919F4}"/>
            </c:ext>
          </c:extLst>
        </c:ser>
        <c:ser>
          <c:idx val="1"/>
          <c:order val="3"/>
          <c:tx>
            <c:strRef>
              <c:f>SiartData!$N$66</c:f>
              <c:strCache>
                <c:ptCount val="1"/>
                <c:pt idx="0">
                  <c:v>o'r rhain: cyfraddau uwch preswyl: 2020-21 (p) (r)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SiartData!$J$67:$J$78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SiartData!$N$67:$N$75</c:f>
              <c:numCache>
                <c:formatCode>#,##0</c:formatCode>
                <c:ptCount val="9"/>
                <c:pt idx="0">
                  <c:v>450</c:v>
                </c:pt>
                <c:pt idx="1">
                  <c:v>450</c:v>
                </c:pt>
                <c:pt idx="2">
                  <c:v>620</c:v>
                </c:pt>
                <c:pt idx="3">
                  <c:v>840</c:v>
                </c:pt>
                <c:pt idx="4">
                  <c:v>860</c:v>
                </c:pt>
                <c:pt idx="5">
                  <c:v>990</c:v>
                </c:pt>
                <c:pt idx="6">
                  <c:v>1450</c:v>
                </c:pt>
                <c:pt idx="7">
                  <c:v>1330</c:v>
                </c:pt>
                <c:pt idx="8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99-4DBD-818C-12C5CD2919F4}"/>
            </c:ext>
          </c:extLst>
        </c:ser>
        <c:ser>
          <c:idx val="3"/>
          <c:order val="4"/>
          <c:tx>
            <c:strRef>
              <c:f>SiartData!$O$66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SiartData!$J$67:$J$78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SiartData!$O$67:$O$78</c:f>
              <c:numCache>
                <c:formatCode>#,##0</c:formatCode>
                <c:ptCount val="12"/>
                <c:pt idx="0">
                  <c:v>530</c:v>
                </c:pt>
                <c:pt idx="1">
                  <c:v>530</c:v>
                </c:pt>
                <c:pt idx="2">
                  <c:v>460</c:v>
                </c:pt>
                <c:pt idx="3">
                  <c:v>590</c:v>
                </c:pt>
                <c:pt idx="4">
                  <c:v>480</c:v>
                </c:pt>
                <c:pt idx="5">
                  <c:v>500</c:v>
                </c:pt>
                <c:pt idx="6">
                  <c:v>530</c:v>
                </c:pt>
                <c:pt idx="7">
                  <c:v>470</c:v>
                </c:pt>
                <c:pt idx="8">
                  <c:v>520</c:v>
                </c:pt>
                <c:pt idx="9">
                  <c:v>530</c:v>
                </c:pt>
                <c:pt idx="10">
                  <c:v>440</c:v>
                </c:pt>
                <c:pt idx="11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99-4DBD-818C-12C5CD2919F4}"/>
            </c:ext>
          </c:extLst>
        </c:ser>
        <c:ser>
          <c:idx val="5"/>
          <c:order val="5"/>
          <c:tx>
            <c:strRef>
              <c:f>SiartData!$P$66</c:f>
              <c:strCache>
                <c:ptCount val="1"/>
                <c:pt idx="0">
                  <c:v>Amhreswyl: 2020-21 (p) (r)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SiartData!$J$67:$J$78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SiartData!$P$67:$P$75</c:f>
              <c:numCache>
                <c:formatCode>#,##0</c:formatCode>
                <c:ptCount val="9"/>
                <c:pt idx="0">
                  <c:v>370</c:v>
                </c:pt>
                <c:pt idx="1">
                  <c:v>260</c:v>
                </c:pt>
                <c:pt idx="2">
                  <c:v>350</c:v>
                </c:pt>
                <c:pt idx="3">
                  <c:v>440</c:v>
                </c:pt>
                <c:pt idx="4">
                  <c:v>330</c:v>
                </c:pt>
                <c:pt idx="5">
                  <c:v>420</c:v>
                </c:pt>
                <c:pt idx="6">
                  <c:v>530</c:v>
                </c:pt>
                <c:pt idx="7">
                  <c:v>420</c:v>
                </c:pt>
                <c:pt idx="8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99-4DBD-818C-12C5CD29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SiartData!$K$64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67171579280746"/>
          <c:y val="4.3188337961399216E-3"/>
          <c:w val="0.77032828420719257"/>
          <c:h val="0.2078987585098591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98124294410441E-2"/>
          <c:y val="0.11346899538792218"/>
          <c:w val="0.88866458131167203"/>
          <c:h val="0.35500180124543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SiartData!$L$252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0F-4033-B679-AE474B318671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0F-4033-B679-AE474B3186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SiartData!$J$235:$K$240</c:f>
              <c:multiLvlStrCache>
                <c:ptCount val="6"/>
                <c:lvl>
                  <c:pt idx="0">
                    <c:v>Hyd at a gan gynnwys £250,000</c:v>
                  </c:pt>
                  <c:pt idx="1">
                    <c:v>£250,001 - £1m</c:v>
                  </c:pt>
                  <c:pt idx="2">
                    <c:v>Dros £1m</c:v>
                  </c:pt>
                  <c:pt idx="4">
                    <c:v>Dim premiwm wedi ei dalu ¹</c:v>
                  </c:pt>
                  <c:pt idx="5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4">
                    <c:v>Gwerth rhent</c:v>
                  </c:pt>
                </c:lvl>
              </c:multiLvlStrCache>
            </c:multiLvlStrRef>
          </c:cat>
          <c:val>
            <c:numRef>
              <c:f>SiartData!$L$253:$L$258</c:f>
              <c:numCache>
                <c:formatCode>0%</c:formatCode>
                <c:ptCount val="6"/>
                <c:pt idx="0">
                  <c:v>8.0000000000000002E-3</c:v>
                </c:pt>
                <c:pt idx="1">
                  <c:v>0.185</c:v>
                </c:pt>
                <c:pt idx="2">
                  <c:v>0.70799999999999996</c:v>
                </c:pt>
                <c:pt idx="4">
                  <c:v>7.8E-2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F-4033-B679-AE474B3186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SiartData!$K$232</c:f>
              <c:strCache>
                <c:ptCount val="1"/>
                <c:pt idx="0">
                  <c:v>Gwerth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9818774989776"/>
          <c:y val="0.16497761309248107"/>
          <c:w val="0.83478979580811363"/>
          <c:h val="0.45046061549998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SiartData!$K$269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SiartData!$J$270:$J$280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SiartData!$K$270:$K$280</c:f>
              <c:numCache>
                <c:formatCode>#,##0</c:formatCode>
                <c:ptCount val="11"/>
                <c:pt idx="0">
                  <c:v>220</c:v>
                </c:pt>
                <c:pt idx="1">
                  <c:v>220</c:v>
                </c:pt>
                <c:pt idx="2">
                  <c:v>270</c:v>
                </c:pt>
                <c:pt idx="3">
                  <c:v>260</c:v>
                </c:pt>
                <c:pt idx="4">
                  <c:v>280</c:v>
                </c:pt>
                <c:pt idx="5">
                  <c:v>310</c:v>
                </c:pt>
                <c:pt idx="6">
                  <c:v>350</c:v>
                </c:pt>
                <c:pt idx="7">
                  <c:v>250</c:v>
                </c:pt>
                <c:pt idx="8">
                  <c:v>120</c:v>
                </c:pt>
                <c:pt idx="9">
                  <c:v>200</c:v>
                </c:pt>
                <c:pt idx="10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C-4605-9DF7-6C9090E99040}"/>
            </c:ext>
          </c:extLst>
        </c:ser>
        <c:ser>
          <c:idx val="1"/>
          <c:order val="1"/>
          <c:tx>
            <c:strRef>
              <c:f>SiartData!$L$269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SiartData!$J$270:$J$280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SiartData!$L$270:$L$280</c:f>
              <c:numCache>
                <c:formatCode>#,##0</c:formatCode>
                <c:ptCount val="11"/>
                <c:pt idx="0">
                  <c:v>80</c:v>
                </c:pt>
                <c:pt idx="1">
                  <c:v>80</c:v>
                </c:pt>
                <c:pt idx="2">
                  <c:v>120</c:v>
                </c:pt>
                <c:pt idx="3">
                  <c:v>140</c:v>
                </c:pt>
                <c:pt idx="4">
                  <c:v>70</c:v>
                </c:pt>
                <c:pt idx="5">
                  <c:v>100</c:v>
                </c:pt>
                <c:pt idx="6">
                  <c:v>90</c:v>
                </c:pt>
                <c:pt idx="7">
                  <c:v>110</c:v>
                </c:pt>
                <c:pt idx="8">
                  <c:v>40</c:v>
                </c:pt>
                <c:pt idx="9">
                  <c:v>50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C-4605-9DF7-6C9090E990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SiartData!$K$267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19847420928022"/>
          <c:y val="1.0335917312661499E-2"/>
          <c:w val="0.21872705470557335"/>
          <c:h val="0.1270244712058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50659589900821E-2"/>
          <c:y val="0.1202920922013461"/>
          <c:w val="0.8451247973388053"/>
          <c:h val="0.4796332193031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SiartData!$K$288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SiartData!$J$289:$J$299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SiartData!$K$289:$K$299</c:f>
              <c:numCache>
                <c:formatCode>#,##0.0</c:formatCode>
                <c:ptCount val="11"/>
                <c:pt idx="0">
                  <c:v>3.7</c:v>
                </c:pt>
                <c:pt idx="1">
                  <c:v>2.4</c:v>
                </c:pt>
                <c:pt idx="2">
                  <c:v>3.1</c:v>
                </c:pt>
                <c:pt idx="3">
                  <c:v>2.6</c:v>
                </c:pt>
                <c:pt idx="4">
                  <c:v>8.8000000000000007</c:v>
                </c:pt>
                <c:pt idx="5">
                  <c:v>2.6</c:v>
                </c:pt>
                <c:pt idx="6">
                  <c:v>3.5</c:v>
                </c:pt>
                <c:pt idx="7">
                  <c:v>3.1</c:v>
                </c:pt>
                <c:pt idx="8">
                  <c:v>1.1000000000000001</c:v>
                </c:pt>
                <c:pt idx="9">
                  <c:v>3.1</c:v>
                </c:pt>
                <c:pt idx="1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C-46AC-BF59-63AE8CE28ECA}"/>
            </c:ext>
          </c:extLst>
        </c:ser>
        <c:ser>
          <c:idx val="1"/>
          <c:order val="1"/>
          <c:tx>
            <c:strRef>
              <c:f>SiartData!$L$288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SiartData!$J$289:$J$299</c:f>
              <c:strCache>
                <c:ptCount val="11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(r) </c:v>
                </c:pt>
                <c:pt idx="10">
                  <c:v>Hyd - Rha 20 (p)</c:v>
                </c:pt>
              </c:strCache>
            </c:strRef>
          </c:cat>
          <c:val>
            <c:numRef>
              <c:f>SiartData!$L$289:$L$299</c:f>
              <c:numCache>
                <c:formatCode>#,##0.0</c:formatCode>
                <c:ptCount val="11"/>
                <c:pt idx="0">
                  <c:v>8.8000000000000007</c:v>
                </c:pt>
                <c:pt idx="1">
                  <c:v>18.7</c:v>
                </c:pt>
                <c:pt idx="2">
                  <c:v>11.2</c:v>
                </c:pt>
                <c:pt idx="3">
                  <c:v>17.7</c:v>
                </c:pt>
                <c:pt idx="4">
                  <c:v>3.5</c:v>
                </c:pt>
                <c:pt idx="5">
                  <c:v>15.5</c:v>
                </c:pt>
                <c:pt idx="6">
                  <c:v>10.7</c:v>
                </c:pt>
                <c:pt idx="7">
                  <c:v>3.3</c:v>
                </c:pt>
                <c:pt idx="8">
                  <c:v>1.6</c:v>
                </c:pt>
                <c:pt idx="9">
                  <c:v>10.7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C-46AC-BF59-63AE8CE28E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SiartData!$K$286</c:f>
              <c:strCache>
                <c:ptCount val="1"/>
                <c:pt idx="0">
                  <c:v>Chwarter dod i rym</c:v>
                </c:pt>
              </c:strCache>
            </c:strRef>
          </c:tx>
          <c:layout>
            <c:manualLayout>
              <c:xMode val="edge"/>
              <c:yMode val="edge"/>
              <c:x val="0.40987009447590095"/>
              <c:y val="0.77140971419821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954493987044921"/>
          <c:y val="9.524620310225506E-3"/>
          <c:w val="0.19750715359439686"/>
          <c:h val="0.11120154535138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CD97836-3019-48D2-9804-48450F3B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94425" y="3286465"/>
          <a:ext cx="779780" cy="4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6</xdr:col>
      <xdr:colOff>1270</xdr:colOff>
      <xdr:row>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7BC714-E3A0-418E-B19D-48FEEEEE40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76200"/>
          <a:ext cx="173482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0.28435</cdr:x>
      <cdr:y>0.17279</cdr:y>
    </cdr:to>
    <cdr:sp macro="" textlink="SiartData!$K$26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31638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2D6BB68-9290-4CFB-A691-1908F50C11A3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 a ryddhawyd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0.92266</cdr:y>
    </cdr:from>
    <cdr:to>
      <cdr:x>0.9991</cdr:x>
      <cdr:y>1</cdr:y>
    </cdr:to>
    <cdr:sp macro="" textlink="SiartData!$J$282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2390437"/>
          <a:ext cx="5381605" cy="200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0.87209</cdr:y>
    </cdr:from>
    <cdr:to>
      <cdr:x>0.9991</cdr:x>
      <cdr:y>0.93702</cdr:y>
    </cdr:to>
    <cdr:sp macro="" textlink="SiartData!$J$281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F63B7DF-E974-468A-8A19-ADBBE0049C37}"/>
            </a:ext>
          </a:extLst>
        </cdr:cNvPr>
        <cdr:cNvSpPr txBox="1"/>
      </cdr:nvSpPr>
      <cdr:spPr>
        <a:xfrm xmlns:a="http://schemas.openxmlformats.org/drawingml/2006/main">
          <a:off x="0" y="2500313"/>
          <a:ext cx="5381605" cy="186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B3CE97-C6EB-440B-B75D-159585543F3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0.25818</cdr:x>
      <cdr:y>0.15711</cdr:y>
    </cdr:to>
    <cdr:sp macro="" textlink="SiartData!$K$28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90650" cy="51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BAF2379-08CB-46BE-8D08-D19A43F8CE2F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wedi’i rhyddhau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0.851</cdr:y>
    </cdr:from>
    <cdr:to>
      <cdr:x>0.9991</cdr:x>
      <cdr:y>0.91261</cdr:y>
    </cdr:to>
    <cdr:sp macro="" textlink="SiartData!$J$301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5742DC1-7528-48EB-BC44-B8E9FED31DE2}"/>
            </a:ext>
          </a:extLst>
        </cdr:cNvPr>
        <cdr:cNvSpPr txBox="1"/>
      </cdr:nvSpPr>
      <cdr:spPr>
        <a:xfrm xmlns:a="http://schemas.openxmlformats.org/drawingml/2006/main">
          <a:off x="0" y="2828928"/>
          <a:ext cx="5381605" cy="204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9B16ED7-3D94-45F9-B708-990B8A52696C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0.80946</cdr:y>
    </cdr:from>
    <cdr:to>
      <cdr:x>0.9991</cdr:x>
      <cdr:y>0.88825</cdr:y>
    </cdr:to>
    <cdr:sp macro="" textlink="SiartData!$J$30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10329E2-EF6C-4BA3-A5A3-9EBA46A221A4}"/>
            </a:ext>
          </a:extLst>
        </cdr:cNvPr>
        <cdr:cNvSpPr txBox="1"/>
      </cdr:nvSpPr>
      <cdr:spPr>
        <a:xfrm xmlns:a="http://schemas.openxmlformats.org/drawingml/2006/main">
          <a:off x="0" y="2690815"/>
          <a:ext cx="5381605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637B8B-4A18-4070-8A1A-D6A270C5522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0.89255</cdr:y>
    </cdr:from>
    <cdr:to>
      <cdr:x>1</cdr:x>
      <cdr:y>1</cdr:y>
    </cdr:to>
    <cdr:sp macro="" textlink="SiartData!$J$302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58A34DC-798F-44BC-B5C9-6C51D4EADA59}"/>
            </a:ext>
          </a:extLst>
        </cdr:cNvPr>
        <cdr:cNvSpPr txBox="1"/>
      </cdr:nvSpPr>
      <cdr:spPr>
        <a:xfrm xmlns:a="http://schemas.openxmlformats.org/drawingml/2006/main">
          <a:off x="4848" y="2967041"/>
          <a:ext cx="5381605" cy="35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CB4DE35-743F-475D-A9A8-DE228F73933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0.01068</cdr:y>
    </cdr:from>
    <cdr:to>
      <cdr:x>0.16581</cdr:x>
      <cdr:y>0.23926</cdr:y>
    </cdr:to>
    <cdr:sp macro="" textlink="SiartData!$K$15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28575"/>
          <a:ext cx="895350" cy="61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0.84279</cdr:y>
    </cdr:from>
    <cdr:to>
      <cdr:x>0.99756</cdr:x>
      <cdr:y>0.91104</cdr:y>
    </cdr:to>
    <cdr:sp macro="" textlink="SiartData!$J$173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2757488"/>
          <a:ext cx="5577532" cy="223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7F8B7B-D7F8-4AE3-A897-F3F6ADB57A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0.79622</cdr:y>
    </cdr:from>
    <cdr:to>
      <cdr:x>0.99756</cdr:x>
      <cdr:y>0.85801</cdr:y>
    </cdr:to>
    <cdr:sp macro="" textlink="SiartData!$J$172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EF3CAB8-C83F-4CDA-8096-92500FA6A845}"/>
            </a:ext>
          </a:extLst>
        </cdr:cNvPr>
        <cdr:cNvSpPr txBox="1"/>
      </cdr:nvSpPr>
      <cdr:spPr>
        <a:xfrm xmlns:a="http://schemas.openxmlformats.org/drawingml/2006/main">
          <a:off x="0" y="2605088"/>
          <a:ext cx="5577532" cy="202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2515298-8F70-40B0-8DC5-B3CE5789105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0.88937</cdr:y>
    </cdr:from>
    <cdr:to>
      <cdr:x>0.99756</cdr:x>
      <cdr:y>1</cdr:y>
    </cdr:to>
    <cdr:sp macro="" textlink="SiartData!$J$17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65F9BDA-42ED-42A7-B7B7-00AA492AEE9F}"/>
            </a:ext>
          </a:extLst>
        </cdr:cNvPr>
        <cdr:cNvSpPr txBox="1"/>
      </cdr:nvSpPr>
      <cdr:spPr>
        <a:xfrm xmlns:a="http://schemas.openxmlformats.org/drawingml/2006/main">
          <a:off x="0" y="2909888"/>
          <a:ext cx="5577532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586D604-3587-47C9-BC2B-1E5599AB824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0.00087</cdr:x>
      <cdr:y>0.02804</cdr:y>
    </cdr:from>
    <cdr:to>
      <cdr:x>0.21883</cdr:x>
      <cdr:y>0.2032</cdr:y>
    </cdr:to>
    <cdr:sp macro="" textlink="SiartData!$K$14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4762" y="85872"/>
          <a:ext cx="1198169" cy="536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0.92535</cdr:y>
    </cdr:from>
    <cdr:to>
      <cdr:x>0.99972</cdr:x>
      <cdr:y>1</cdr:y>
    </cdr:to>
    <cdr:sp macro="" textlink="SiartData!$J$15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2833688"/>
          <a:ext cx="549565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0.86275</cdr:y>
    </cdr:from>
    <cdr:to>
      <cdr:x>0.99972</cdr:x>
      <cdr:y>0.94589</cdr:y>
    </cdr:to>
    <cdr:sp macro="" textlink="SiartData!#REF!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85392C5-96D2-42C3-9DA5-9D6D7B7C1603}"/>
            </a:ext>
          </a:extLst>
        </cdr:cNvPr>
        <cdr:cNvSpPr txBox="1"/>
      </cdr:nvSpPr>
      <cdr:spPr>
        <a:xfrm xmlns:a="http://schemas.openxmlformats.org/drawingml/2006/main">
          <a:off x="0" y="2374900"/>
          <a:ext cx="5551203" cy="22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274642-81F1-4CA9-9AB5-A9B4ABA05FD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0.86781</cdr:y>
    </cdr:from>
    <cdr:to>
      <cdr:x>0.99972</cdr:x>
      <cdr:y>0.9407</cdr:y>
    </cdr:to>
    <cdr:sp macro="" textlink="SiartData!$J$153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F65493C-B98A-4D42-B71E-707F061725DF}"/>
            </a:ext>
          </a:extLst>
        </cdr:cNvPr>
        <cdr:cNvSpPr txBox="1"/>
      </cdr:nvSpPr>
      <cdr:spPr>
        <a:xfrm xmlns:a="http://schemas.openxmlformats.org/drawingml/2006/main">
          <a:off x="0" y="2657475"/>
          <a:ext cx="5495656" cy="22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807328-0A6D-4D6C-9CA3-E93B50479BF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0.02209</cdr:x>
      <cdr:y>0.00961</cdr:y>
    </cdr:from>
    <cdr:to>
      <cdr:x>0.3866</cdr:x>
      <cdr:y>0.1201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2DA30D-64CD-44B3-8B02-0B928F2F6EDA}"/>
            </a:ext>
          </a:extLst>
        </cdr:cNvPr>
        <cdr:cNvSpPr txBox="1"/>
      </cdr:nvSpPr>
      <cdr:spPr>
        <a:xfrm xmlns:a="http://schemas.openxmlformats.org/drawingml/2006/main">
          <a:off x="76200" y="30480"/>
          <a:ext cx="12573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0.41996</cdr:x>
      <cdr:y>0</cdr:y>
    </cdr:from>
    <cdr:to>
      <cdr:x>0.70854</cdr:x>
      <cdr:y>0.10088</cdr:y>
    </cdr:to>
    <cdr:sp macro="" textlink="SiartData!$L$34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4EBC94B-2039-469D-9AB6-BFA69B7F95EB}"/>
            </a:ext>
          </a:extLst>
        </cdr:cNvPr>
        <cdr:cNvSpPr txBox="1"/>
      </cdr:nvSpPr>
      <cdr:spPr>
        <a:xfrm xmlns:a="http://schemas.openxmlformats.org/drawingml/2006/main">
          <a:off x="1244299" y="0"/>
          <a:ext cx="855037" cy="427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8ADE2C3-5DFC-4C75-A066-94404C9A727D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Treth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0.42367</cdr:x>
      <cdr:y>0.13163</cdr:y>
    </cdr:to>
    <cdr:sp macro="" textlink="SiartData!$K$34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C134719-FA4D-4BFC-B931-AB18F4A633FA}"/>
            </a:ext>
          </a:extLst>
        </cdr:cNvPr>
        <cdr:cNvSpPr txBox="1"/>
      </cdr:nvSpPr>
      <cdr:spPr>
        <a:xfrm xmlns:a="http://schemas.openxmlformats.org/drawingml/2006/main">
          <a:off x="0" y="0"/>
          <a:ext cx="108204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BACD5F-855B-439B-AFB4-F75A58BFCF5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5.5063E-7</cdr:x>
      <cdr:y>0</cdr:y>
    </cdr:from>
    <cdr:to>
      <cdr:x>0.3042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" y="0"/>
          <a:ext cx="1657348" cy="390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6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January 2021.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0.01068</cdr:y>
    </cdr:from>
    <cdr:to>
      <cdr:x>0.16581</cdr:x>
      <cdr:y>0.23926</cdr:y>
    </cdr:to>
    <cdr:sp macro="" textlink="SiartData!$K$15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28575"/>
          <a:ext cx="895350" cy="61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0.85091</cdr:y>
    </cdr:from>
    <cdr:to>
      <cdr:x>0.99756</cdr:x>
      <cdr:y>0.91045</cdr:y>
    </cdr:to>
    <cdr:sp macro="" textlink="SiartData!$J$173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2881314"/>
          <a:ext cx="5568031" cy="201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7F8B7B-D7F8-4AE3-A897-F3F6ADB57A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0.00176</cdr:x>
      <cdr:y>0.80731</cdr:y>
    </cdr:from>
    <cdr:to>
      <cdr:x>0.99932</cdr:x>
      <cdr:y>0.8625</cdr:y>
    </cdr:to>
    <cdr:sp macro="" textlink="SiartData!$J$226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BC9B80F-CE6E-46AA-8997-D7D8B8708FCD}"/>
            </a:ext>
          </a:extLst>
        </cdr:cNvPr>
        <cdr:cNvSpPr txBox="1"/>
      </cdr:nvSpPr>
      <cdr:spPr>
        <a:xfrm xmlns:a="http://schemas.openxmlformats.org/drawingml/2006/main">
          <a:off x="9824" y="2733675"/>
          <a:ext cx="5568030" cy="18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F3A8C18-42E5-4E16-8873-98A3BB18607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0.00244</cdr:x>
      <cdr:y>0.89451</cdr:y>
    </cdr:from>
    <cdr:to>
      <cdr:x>1</cdr:x>
      <cdr:y>1</cdr:y>
    </cdr:to>
    <cdr:sp macro="" textlink="SiartData!$J$22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9F6DDD1-79E2-4761-BE04-0978C933C5AA}"/>
            </a:ext>
          </a:extLst>
        </cdr:cNvPr>
        <cdr:cNvSpPr txBox="1"/>
      </cdr:nvSpPr>
      <cdr:spPr>
        <a:xfrm xmlns:a="http://schemas.openxmlformats.org/drawingml/2006/main">
          <a:off x="13619" y="3028951"/>
          <a:ext cx="5568031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B5C8D1E-E2EC-40E8-AEAC-DDC748B47F1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0.05137</cdr:y>
    </cdr:from>
    <cdr:to>
      <cdr:x>0.21796</cdr:x>
      <cdr:y>0.22653</cdr:y>
    </cdr:to>
    <cdr:sp macro="" textlink="SiartData!$K$14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42875"/>
          <a:ext cx="1133475" cy="487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0.81466</cdr:y>
    </cdr:from>
    <cdr:to>
      <cdr:x>0.99972</cdr:x>
      <cdr:y>0.88588</cdr:y>
    </cdr:to>
    <cdr:sp macro="" textlink="SiartData!$J$15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2805114"/>
          <a:ext cx="5551203" cy="245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0.77455</cdr:y>
    </cdr:from>
    <cdr:to>
      <cdr:x>0.99972</cdr:x>
      <cdr:y>0.84079</cdr:y>
    </cdr:to>
    <cdr:sp macro="" textlink="SiartData!$J$206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5E5E92-5201-4898-895F-B75DEE641365}"/>
            </a:ext>
          </a:extLst>
        </cdr:cNvPr>
        <cdr:cNvSpPr txBox="1"/>
      </cdr:nvSpPr>
      <cdr:spPr>
        <a:xfrm xmlns:a="http://schemas.openxmlformats.org/drawingml/2006/main">
          <a:off x="0" y="2667001"/>
          <a:ext cx="5551203" cy="228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531CEA6-8984-498A-92FA-944DF29D415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0.85477</cdr:y>
    </cdr:from>
    <cdr:to>
      <cdr:x>0.99972</cdr:x>
      <cdr:y>1</cdr:y>
    </cdr:to>
    <cdr:sp macro="" textlink="SiartData!$J$20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B6A3ECD-8D29-45D3-9BA6-8083443E5B53}"/>
            </a:ext>
          </a:extLst>
        </cdr:cNvPr>
        <cdr:cNvSpPr txBox="1"/>
      </cdr:nvSpPr>
      <cdr:spPr>
        <a:xfrm xmlns:a="http://schemas.openxmlformats.org/drawingml/2006/main">
          <a:off x="0" y="2943225"/>
          <a:ext cx="5551203" cy="500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46CC469E-6AB1-45CA-A398-4F6FA7C7307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Cofiwch fod gan nifer fach o'r prydlesau newydd a ganiatawyd bremiwm a gwerth rhent. Felly, mae'r trafodiadau hyn wedi'u cynnwys ddwywaith yn Ffigur 4.1, o dan y gwerth nad yw'n werth rhent a'r gwerth rhent.</a:t>
          </a:fld>
          <a:endParaRPr lang="en-U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0.00305</cdr:y>
    </cdr:from>
    <cdr:to>
      <cdr:x>0.23522</cdr:x>
      <cdr:y>0.1721</cdr:y>
    </cdr:to>
    <cdr:sp macro="" textlink="SiartData!#REF!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800BD82-BDD9-4077-8653-51F7D8BDCF44}"/>
            </a:ext>
          </a:extLst>
        </cdr:cNvPr>
        <cdr:cNvSpPr txBox="1"/>
      </cdr:nvSpPr>
      <cdr:spPr>
        <a:xfrm xmlns:a="http://schemas.openxmlformats.org/drawingml/2006/main">
          <a:off x="0" y="8102"/>
          <a:ext cx="1295400" cy="44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8E0799-37A4-4F04-8383-64D147B49554}" type="TxLink">
            <a:rPr lang="en-US" sz="1000" b="1" i="0" u="none" strike="noStrike">
              <a:solidFill>
                <a:srgbClr val="629DF4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629DF4"/>
            </a:solidFill>
          </a:endParaRPr>
        </a:p>
      </cdr:txBody>
    </cdr:sp>
  </cdr:relSizeAnchor>
  <cdr:relSizeAnchor xmlns:cdr="http://schemas.openxmlformats.org/drawingml/2006/chartDrawing">
    <cdr:from>
      <cdr:x>0.70913</cdr:x>
      <cdr:y>0.00611</cdr:y>
    </cdr:from>
    <cdr:to>
      <cdr:x>1</cdr:x>
      <cdr:y>0.15272</cdr:y>
    </cdr:to>
    <cdr:sp macro="" textlink="SiartData!#REF!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5A9096D-858E-47F0-A7AB-CC092E717BBD}"/>
            </a:ext>
          </a:extLst>
        </cdr:cNvPr>
        <cdr:cNvSpPr txBox="1"/>
      </cdr:nvSpPr>
      <cdr:spPr>
        <a:xfrm xmlns:a="http://schemas.openxmlformats.org/drawingml/2006/main">
          <a:off x="3905250" y="16232"/>
          <a:ext cx="1601853" cy="389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9846638-2A1F-4492-9E5C-6953F025D8FE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1.81584E-7</cdr:x>
      <cdr:y>0</cdr:y>
    </cdr:from>
    <cdr:to>
      <cdr:x>0.20063</cdr:x>
      <cdr:y>0.1928</cdr:y>
    </cdr:to>
    <cdr:sp macro="" textlink="SiartData!$K$307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67068AC-2DF4-465F-9DD0-5F1E687A1B63}"/>
            </a:ext>
          </a:extLst>
        </cdr:cNvPr>
        <cdr:cNvSpPr txBox="1"/>
      </cdr:nvSpPr>
      <cdr:spPr>
        <a:xfrm xmlns:a="http://schemas.openxmlformats.org/drawingml/2006/main">
          <a:off x="1" y="0"/>
          <a:ext cx="1104900" cy="543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3214BD8-DD1E-4BAE-A4CD-6900B76A7447}" type="TxLink">
            <a:rPr lang="en-US" sz="1000" b="1" i="0" u="none" strike="noStrike">
              <a:solidFill>
                <a:srgbClr val="629DF4"/>
              </a:solidFill>
              <a:latin typeface="Arial"/>
              <a:cs typeface="Arial"/>
            </a:rPr>
            <a:pPr algn="ctr"/>
            <a:t>Nifer yr ad-daliadau</a:t>
          </a:fld>
          <a:endParaRPr lang="en-US" sz="1100" b="1">
            <a:solidFill>
              <a:srgbClr val="629DF4"/>
            </a:solidFill>
          </a:endParaRPr>
        </a:p>
      </cdr:txBody>
    </cdr:sp>
  </cdr:relSizeAnchor>
  <cdr:relSizeAnchor xmlns:cdr="http://schemas.openxmlformats.org/drawingml/2006/chartDrawing">
    <cdr:from>
      <cdr:x>0.72527</cdr:x>
      <cdr:y>0.00478</cdr:y>
    </cdr:from>
    <cdr:to>
      <cdr:x>0.96338</cdr:x>
      <cdr:y>0.19758</cdr:y>
    </cdr:to>
    <cdr:sp macro="" textlink="SiartData!$K$308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E86A17F7-C1FF-4EB6-82D6-06102CC5B4EC}"/>
            </a:ext>
          </a:extLst>
        </cdr:cNvPr>
        <cdr:cNvSpPr txBox="1"/>
      </cdr:nvSpPr>
      <cdr:spPr>
        <a:xfrm xmlns:a="http://schemas.openxmlformats.org/drawingml/2006/main">
          <a:off x="3994150" y="12700"/>
          <a:ext cx="1311275" cy="512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3F30732-DBDC-427C-9D88-95EB9C12DDAD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ctr"/>
            <a:t>Ad-daliadau (£ miliwn)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0.86599</cdr:y>
    </cdr:from>
    <cdr:to>
      <cdr:x>0.97721</cdr:x>
      <cdr:y>0.93491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45B46A4-1DC2-406B-B84D-876E9A60E081}"/>
            </a:ext>
          </a:extLst>
        </cdr:cNvPr>
        <cdr:cNvSpPr txBox="1"/>
      </cdr:nvSpPr>
      <cdr:spPr>
        <a:xfrm xmlns:a="http://schemas.openxmlformats.org/drawingml/2006/main">
          <a:off x="0" y="2441575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0.87613</cdr:y>
    </cdr:from>
    <cdr:to>
      <cdr:x>0.97721</cdr:x>
      <cdr:y>0.94505</cdr:y>
    </cdr:to>
    <cdr:sp macro="" textlink="SiartData!$J$321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973BBBA-F8E9-47C7-91B8-09946018F205}"/>
            </a:ext>
          </a:extLst>
        </cdr:cNvPr>
        <cdr:cNvSpPr txBox="1"/>
      </cdr:nvSpPr>
      <cdr:spPr>
        <a:xfrm xmlns:a="http://schemas.openxmlformats.org/drawingml/2006/main">
          <a:off x="0" y="2470150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62EC96B-80A7-4A79-B5B2-DA9AC131936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0.93018</cdr:y>
    </cdr:from>
    <cdr:to>
      <cdr:x>0.97721</cdr:x>
      <cdr:y>0.9991</cdr:y>
    </cdr:to>
    <cdr:sp macro="" textlink="SiartData!$J$322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9EE5D93-F7B3-4745-AFF1-A16A59FF6587}"/>
            </a:ext>
          </a:extLst>
        </cdr:cNvPr>
        <cdr:cNvSpPr txBox="1"/>
      </cdr:nvSpPr>
      <cdr:spPr>
        <a:xfrm xmlns:a="http://schemas.openxmlformats.org/drawingml/2006/main">
          <a:off x="0" y="2622550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2ABD3CA-3A91-4215-997E-33DCAC326AB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324</xdr:row>
      <xdr:rowOff>0</xdr:rowOff>
    </xdr:from>
    <xdr:to>
      <xdr:col>8</xdr:col>
      <xdr:colOff>210780</xdr:colOff>
      <xdr:row>341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0B37D-AA7B-4BFF-9A88-ADF5B32BA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176</xdr:row>
      <xdr:rowOff>0</xdr:rowOff>
    </xdr:from>
    <xdr:to>
      <xdr:col>8</xdr:col>
      <xdr:colOff>286133</xdr:colOff>
      <xdr:row>188</xdr:row>
      <xdr:rowOff>721995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7897DB9-EC13-4A4C-BE9A-57EC882A9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230</xdr:row>
      <xdr:rowOff>0</xdr:rowOff>
    </xdr:from>
    <xdr:ext cx="5386453" cy="391668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D60B353-2E1B-4898-AB55-DD23D4C15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0</xdr:colOff>
      <xdr:row>81</xdr:row>
      <xdr:rowOff>380998</xdr:rowOff>
    </xdr:from>
    <xdr:ext cx="5562600" cy="38880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FD6EAF-F3CA-4686-9A02-2146412EC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124</xdr:row>
      <xdr:rowOff>0</xdr:rowOff>
    </xdr:from>
    <xdr:to>
      <xdr:col>8</xdr:col>
      <xdr:colOff>208240</xdr:colOff>
      <xdr:row>136</xdr:row>
      <xdr:rowOff>85725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C60C15C-8892-41AD-BE1A-3F0AAE13D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0</xdr:colOff>
      <xdr:row>61</xdr:row>
      <xdr:rowOff>380999</xdr:rowOff>
    </xdr:from>
    <xdr:ext cx="5494020" cy="3629026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2A38F7-569C-421C-BAA7-AE1A375DF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248</xdr:row>
      <xdr:rowOff>0</xdr:rowOff>
    </xdr:from>
    <xdr:ext cx="5386453" cy="388620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D26ADBA-84EB-43D8-9DD7-373B4D7C1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264</xdr:row>
      <xdr:rowOff>380999</xdr:rowOff>
    </xdr:from>
    <xdr:ext cx="5386453" cy="2867026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1B352593-2857-4138-8A33-BC18B72D2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283</xdr:row>
      <xdr:rowOff>380997</xdr:rowOff>
    </xdr:from>
    <xdr:ext cx="5386453" cy="3324227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25F0AB4-5315-404F-9B3D-6E40BBA56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0</xdr:colOff>
      <xdr:row>156</xdr:row>
      <xdr:rowOff>0</xdr:rowOff>
    </xdr:from>
    <xdr:ext cx="5591174" cy="3271838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2CC82A8-4AC0-4EDA-9D12-8A88E870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0</xdr:colOff>
      <xdr:row>137</xdr:row>
      <xdr:rowOff>0</xdr:rowOff>
    </xdr:from>
    <xdr:to>
      <xdr:col>8</xdr:col>
      <xdr:colOff>210820</xdr:colOff>
      <xdr:row>154</xdr:row>
      <xdr:rowOff>128588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B5FC877-1DF6-42D7-AD07-CAAD4A9BC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</xdr:col>
      <xdr:colOff>486727</xdr:colOff>
      <xdr:row>344</xdr:row>
      <xdr:rowOff>29526</xdr:rowOff>
    </xdr:from>
    <xdr:to>
      <xdr:col>8</xdr:col>
      <xdr:colOff>266700</xdr:colOff>
      <xdr:row>379</xdr:row>
      <xdr:rowOff>38100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70D64F6-AFDE-40F9-ACB3-1E8F6EE9F9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30479</xdr:colOff>
      <xdr:row>344</xdr:row>
      <xdr:rowOff>26987</xdr:rowOff>
    </xdr:from>
    <xdr:to>
      <xdr:col>3</xdr:col>
      <xdr:colOff>381634</xdr:colOff>
      <xdr:row>379</xdr:row>
      <xdr:rowOff>38100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A6850B2-BA27-40E2-965B-4E63FDA4FD5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930AD96-D114-45AB-8A44-2215AE8DA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0</xdr:col>
      <xdr:colOff>0</xdr:colOff>
      <xdr:row>209</xdr:row>
      <xdr:rowOff>380999</xdr:rowOff>
    </xdr:from>
    <xdr:ext cx="5581650" cy="3386139"/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1BC0B17E-73C2-438B-9885-7A47ABE43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0</xdr:col>
      <xdr:colOff>0</xdr:colOff>
      <xdr:row>189</xdr:row>
      <xdr:rowOff>380999</xdr:rowOff>
    </xdr:from>
    <xdr:ext cx="5552758" cy="3443289"/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D9C7AB06-B3BE-4972-9625-DC8B25682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0</xdr:col>
      <xdr:colOff>0</xdr:colOff>
      <xdr:row>303</xdr:row>
      <xdr:rowOff>504825</xdr:rowOff>
    </xdr:from>
    <xdr:ext cx="5507103" cy="2819400"/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FD747545-D6EB-4EAD-8F7D-C88B99D9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0</xdr:col>
      <xdr:colOff>0</xdr:colOff>
      <xdr:row>102</xdr:row>
      <xdr:rowOff>380998</xdr:rowOff>
    </xdr:from>
    <xdr:ext cx="5562600" cy="3886202"/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1EE0954-D8E2-4523-A7C7-2985E3ABF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twoCellAnchor>
    <xdr:from>
      <xdr:col>0</xdr:col>
      <xdr:colOff>0</xdr:colOff>
      <xdr:row>379</xdr:row>
      <xdr:rowOff>0</xdr:rowOff>
    </xdr:from>
    <xdr:to>
      <xdr:col>8</xdr:col>
      <xdr:colOff>210820</xdr:colOff>
      <xdr:row>381</xdr:row>
      <xdr:rowOff>66675</xdr:rowOff>
    </xdr:to>
    <xdr:sp macro="" textlink="$J$381">
      <xdr:nvSpPr>
        <xdr:cNvPr id="20" name="TextBox 19">
          <a:extLst>
            <a:ext uri="{FF2B5EF4-FFF2-40B4-BE49-F238E27FC236}">
              <a16:creationId xmlns:a16="http://schemas.microsoft.com/office/drawing/2014/main" id="{1209A3EE-D7FB-4698-A810-E85063733064}"/>
            </a:ext>
          </a:extLst>
        </xdr:cNvPr>
        <xdr:cNvSpPr txBox="1"/>
      </xdr:nvSpPr>
      <xdr:spPr>
        <a:xfrm>
          <a:off x="0" y="79657575"/>
          <a:ext cx="5144770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322696B-08B4-4FE1-8E1D-8D0E0A116501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Rydym wedi cywirio un trafodiad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0.00171</cdr:x>
      <cdr:y>0.01225</cdr:y>
    </cdr:from>
    <cdr:to>
      <cdr:x>0.16267</cdr:x>
      <cdr:y>0.19435</cdr:y>
    </cdr:to>
    <cdr:sp macro="" textlink="SiartData!$K$8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9525" y="47611"/>
          <a:ext cx="895356" cy="707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0.00175</cdr:x>
      <cdr:y>0.87255</cdr:y>
    </cdr:from>
    <cdr:to>
      <cdr:x>0.98953</cdr:x>
      <cdr:y>0.93627</cdr:y>
    </cdr:to>
    <cdr:sp macro="" textlink="SiartData!$J$10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D9E6881-A38F-4A51-A848-E950C1DA564A}"/>
            </a:ext>
          </a:extLst>
        </cdr:cNvPr>
        <cdr:cNvSpPr txBox="1"/>
      </cdr:nvSpPr>
      <cdr:spPr>
        <a:xfrm xmlns:a="http://schemas.openxmlformats.org/drawingml/2006/main">
          <a:off x="9535" y="3390902"/>
          <a:ext cx="5381721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5B5A024-5F51-4710-93A0-C4EF554CE9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Medi i Tachwedd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0.79412</cdr:y>
    </cdr:from>
    <cdr:to>
      <cdr:x>0.98778</cdr:x>
      <cdr:y>0.88971</cdr:y>
    </cdr:to>
    <cdr:sp macro="" textlink="SiartData!$J$9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3068EA2-0460-4CFA-8660-322BF74A50F8}"/>
            </a:ext>
          </a:extLst>
        </cdr:cNvPr>
        <cdr:cNvSpPr txBox="1"/>
      </cdr:nvSpPr>
      <cdr:spPr>
        <a:xfrm xmlns:a="http://schemas.openxmlformats.org/drawingml/2006/main">
          <a:off x="0" y="3086103"/>
          <a:ext cx="5381722" cy="37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A6CB913-827A-4B8A-8553-0D7FD784BA8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Rhagfyr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0.91176</cdr:y>
    </cdr:from>
    <cdr:to>
      <cdr:x>0.98778</cdr:x>
      <cdr:y>1</cdr:y>
    </cdr:to>
    <cdr:sp macro="" textlink="SiartData!$J$101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5F34E15-FB7D-4D43-9BA8-8ADE5E969591}"/>
            </a:ext>
          </a:extLst>
        </cdr:cNvPr>
        <cdr:cNvSpPr txBox="1"/>
      </cdr:nvSpPr>
      <cdr:spPr>
        <a:xfrm xmlns:a="http://schemas.openxmlformats.org/drawingml/2006/main">
          <a:off x="0" y="3543302"/>
          <a:ext cx="538172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45D9740-3B3B-4655-AD49-6CDFC08F7A4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0</xdr:row>
          <xdr:rowOff>152400</xdr:rowOff>
        </xdr:from>
        <xdr:to>
          <xdr:col>11</xdr:col>
          <xdr:colOff>257175</xdr:colOff>
          <xdr:row>4</xdr:row>
          <xdr:rowOff>76200</xdr:rowOff>
        </xdr:to>
        <xdr:sp macro="" textlink="">
          <xdr:nvSpPr>
            <xdr:cNvPr id="15361" name="List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1F10461B-7A93-478D-A5A2-C316B2199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</xdr:row>
          <xdr:rowOff>28575</xdr:rowOff>
        </xdr:from>
        <xdr:to>
          <xdr:col>12</xdr:col>
          <xdr:colOff>466725</xdr:colOff>
          <xdr:row>4</xdr:row>
          <xdr:rowOff>152400</xdr:rowOff>
        </xdr:to>
        <xdr:sp macro="" textlink="">
          <xdr:nvSpPr>
            <xdr:cNvPr id="16385" name="List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BB0FAC34-8E77-4581-AA67-9DCE56C0D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0.34854</cdr:x>
      <cdr:y>0.17516</cdr:y>
    </cdr:to>
    <cdr:sp macro="" textlink="SiartData!$K$32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82140" cy="472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B70C30-1BCA-4D09-B3D1-A1E5B441DD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Gwerth taliadau Treth Trafodiadau Tir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0.82026</cdr:y>
    </cdr:from>
    <cdr:to>
      <cdr:x>1</cdr:x>
      <cdr:y>1</cdr:y>
    </cdr:to>
    <cdr:sp macro="" textlink="SiartData!$J$342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2390775"/>
          <a:ext cx="521140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647EC1-F167-4C9F-B3B1-3926FDDEC5A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Syler, ar gyfer Ebrill 2020 (oherwydd ei faint annodweddiadol), nad yw’r £28.2 miliwn a dalwyd am drafodiad prif linellau’r cymoedd Trafnidiaeth Cymru wedi'i chynnwys yn y siart hon.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0.3595</cdr:x>
      <cdr:y>0.17117</cdr:y>
    </cdr:to>
    <cdr:sp macro="" textlink="SiartData!$K$17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95475" cy="509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77132FEA-7E93-4185-A675-B7E4ED61081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trafodiadau/treth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0.92236</cdr:y>
    </cdr:from>
    <cdr:to>
      <cdr:x>0.98594</cdr:x>
      <cdr:y>1</cdr:y>
    </cdr:to>
    <cdr:sp macro="" textlink="SiartData!$J$188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34DBD4-1C23-466E-8288-2006BD513386}"/>
            </a:ext>
          </a:extLst>
        </cdr:cNvPr>
        <cdr:cNvSpPr txBox="1"/>
      </cdr:nvSpPr>
      <cdr:spPr>
        <a:xfrm xmlns:a="http://schemas.openxmlformats.org/drawingml/2006/main">
          <a:off x="0" y="2714414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5DD4E4-A8A7-4C6C-BA1C-5D37326CEA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0.10117</cdr:y>
    </cdr:to>
    <cdr:sp macro="" textlink="SiartData!$K$23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18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DF2B06E-EC20-4692-9974-CDE14FF36C87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0.00071</cdr:x>
      <cdr:y>0.71978</cdr:y>
    </cdr:from>
    <cdr:to>
      <cdr:x>0.99717</cdr:x>
      <cdr:y>0.89897</cdr:y>
    </cdr:to>
    <cdr:sp macro="" textlink="SiartData!$J$24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3828" y="2819157"/>
          <a:ext cx="5367385" cy="7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0.83169</cdr:y>
    </cdr:from>
    <cdr:to>
      <cdr:x>0.99646</cdr:x>
      <cdr:y>0.97082</cdr:y>
    </cdr:to>
    <cdr:sp macro="" textlink="SiartData!$J$24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57452"/>
          <a:ext cx="5367385" cy="5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0.94171</cdr:y>
    </cdr:from>
    <cdr:to>
      <cdr:x>0.9996</cdr:x>
      <cdr:y>1</cdr:y>
    </cdr:to>
    <cdr:sp macro="" textlink="SiartData!$J$245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C2A6245-1E91-4E4C-B174-D48376D94DEE}"/>
            </a:ext>
          </a:extLst>
        </cdr:cNvPr>
        <cdr:cNvSpPr txBox="1"/>
      </cdr:nvSpPr>
      <cdr:spPr>
        <a:xfrm xmlns:a="http://schemas.openxmlformats.org/drawingml/2006/main">
          <a:off x="0" y="3688383"/>
          <a:ext cx="5384296" cy="228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6DD43C-6168-4AC8-84B1-9E6A3230726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0.04412</cdr:y>
    </cdr:from>
    <cdr:to>
      <cdr:x>0.16096</cdr:x>
      <cdr:y>0.22622</cdr:y>
    </cdr:to>
    <cdr:sp macro="" textlink="SiartData!$K$8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71542"/>
          <a:ext cx="895356" cy="70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0.00175</cdr:x>
      <cdr:y>0.87261</cdr:y>
    </cdr:from>
    <cdr:to>
      <cdr:x>0.98953</cdr:x>
      <cdr:y>0.9363</cdr:y>
    </cdr:to>
    <cdr:sp macro="" textlink="SiartData!$J$100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410B2E3-D4C8-405E-B410-24F6A0350127}"/>
            </a:ext>
          </a:extLst>
        </cdr:cNvPr>
        <cdr:cNvSpPr txBox="1"/>
      </cdr:nvSpPr>
      <cdr:spPr>
        <a:xfrm xmlns:a="http://schemas.openxmlformats.org/drawingml/2006/main">
          <a:off x="9735" y="3392704"/>
          <a:ext cx="5494625" cy="247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B630E80-80FB-4F58-B05B-15263D22733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Medi i Tachwedd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0.79422</cdr:y>
    </cdr:from>
    <cdr:to>
      <cdr:x>0.98778</cdr:x>
      <cdr:y>0.88976</cdr:y>
    </cdr:to>
    <cdr:sp macro="" textlink="SiartData!$J$99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EC825BF-AA84-4F7B-A1D1-E523937C05DC}"/>
            </a:ext>
          </a:extLst>
        </cdr:cNvPr>
        <cdr:cNvSpPr txBox="1"/>
      </cdr:nvSpPr>
      <cdr:spPr>
        <a:xfrm xmlns:a="http://schemas.openxmlformats.org/drawingml/2006/main">
          <a:off x="0" y="3087909"/>
          <a:ext cx="5494625" cy="371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97AF18-BEB1-4113-9EC1-89151B51A04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Rhagfyr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0.9118</cdr:y>
    </cdr:from>
    <cdr:to>
      <cdr:x>0.98778</cdr:x>
      <cdr:y>1</cdr:y>
    </cdr:to>
    <cdr:sp macro="" textlink="SiartData!$J$101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ACA46900-645B-40B6-9B62-51FFC047D9C3}"/>
            </a:ext>
          </a:extLst>
        </cdr:cNvPr>
        <cdr:cNvSpPr txBox="1"/>
      </cdr:nvSpPr>
      <cdr:spPr>
        <a:xfrm xmlns:a="http://schemas.openxmlformats.org/drawingml/2006/main">
          <a:off x="0" y="3545082"/>
          <a:ext cx="5494625" cy="34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7701006-23AA-46E1-9139-89119C3F4D5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0.17117</cdr:y>
    </cdr:to>
    <cdr:sp macro="" textlink="SiartData!$K$12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20" cy="43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E5F8601-AB33-4060-8FA1-0555C9B848B5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0.00377</cdr:x>
      <cdr:y>0.81764</cdr:y>
    </cdr:from>
    <cdr:to>
      <cdr:x>0.9167</cdr:x>
      <cdr:y>0.95251</cdr:y>
    </cdr:to>
    <cdr:sp macro="" textlink="SiartData!$J$133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20310" y="2361318"/>
          <a:ext cx="4916780" cy="38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0.00051</cdr:x>
      <cdr:y>0.92084</cdr:y>
    </cdr:from>
    <cdr:to>
      <cdr:x>1</cdr:x>
      <cdr:y>1</cdr:y>
    </cdr:to>
    <cdr:sp macro="" textlink="SiartData!$J$13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56F9E23-6A20-4EE2-B687-28EFD927214B}"/>
            </a:ext>
          </a:extLst>
        </cdr:cNvPr>
        <cdr:cNvSpPr txBox="1"/>
      </cdr:nvSpPr>
      <cdr:spPr>
        <a:xfrm xmlns:a="http://schemas.openxmlformats.org/drawingml/2006/main">
          <a:off x="2722" y="265938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DF25C9-8027-4B8F-B6F2-FF268860D05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0.09154</cdr:y>
    </cdr:from>
    <cdr:to>
      <cdr:x>0.19938</cdr:x>
      <cdr:y>0.23082</cdr:y>
    </cdr:to>
    <cdr:sp macro="" textlink="SiartData!$K$6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332197"/>
          <a:ext cx="1095398" cy="505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0.00173</cdr:x>
      <cdr:y>0.85564</cdr:y>
    </cdr:from>
    <cdr:to>
      <cdr:x>1</cdr:x>
      <cdr:y>0.95238</cdr:y>
    </cdr:to>
    <cdr:sp macro="" textlink="SiartData!$J$79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9505" y="3105151"/>
          <a:ext cx="5484515" cy="351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D01A81F-4F99-4E42-8975-D1850C35D1B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Rhagfyr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0.94226</cdr:y>
    </cdr:from>
    <cdr:to>
      <cdr:x>1</cdr:x>
      <cdr:y>1</cdr:y>
    </cdr:to>
    <cdr:sp macro="" textlink="SiartData!$J$8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3419476"/>
          <a:ext cx="549402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95A81C-252E-4E75-A76C-4C4491BDE6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Medi i Tachwedd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2.70028E-7</cdr:y>
    </cdr:from>
    <cdr:to>
      <cdr:x>0.23483</cdr:x>
      <cdr:y>0.11728</cdr:y>
    </cdr:to>
    <cdr:sp macro="" textlink="SiartData!$K$25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"/>
          <a:ext cx="1264901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176E2234-AD8B-45CA-9AA6-B514E1FF39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dreth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0.71569</cdr:y>
    </cdr:from>
    <cdr:to>
      <cdr:x>1</cdr:x>
      <cdr:y>0.87145</cdr:y>
    </cdr:to>
    <cdr:sp macro="" textlink="SiartData!$J$24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68" y="2781300"/>
          <a:ext cx="5367385" cy="60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0.82745</cdr:y>
    </cdr:from>
    <cdr:to>
      <cdr:x>0.99646</cdr:x>
      <cdr:y>0.9549</cdr:y>
    </cdr:to>
    <cdr:sp macro="" textlink="SiartData!$J$24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15640"/>
          <a:ext cx="536738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0.93856</cdr:y>
    </cdr:from>
    <cdr:to>
      <cdr:x>0.99646</cdr:x>
      <cdr:y>1</cdr:y>
    </cdr:to>
    <cdr:sp macro="" textlink="SiartData!$J$263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57E16E-7317-421E-8232-6AE93C7D3760}"/>
            </a:ext>
          </a:extLst>
        </cdr:cNvPr>
        <cdr:cNvSpPr txBox="1"/>
      </cdr:nvSpPr>
      <cdr:spPr>
        <a:xfrm xmlns:a="http://schemas.openxmlformats.org/drawingml/2006/main">
          <a:off x="0" y="3647440"/>
          <a:ext cx="5367385" cy="23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BADE35-23E7-437A-AA4A-62BFC865F1A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1/2021-01-28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Reliefs"/>
      <sheetName val="msqReleaseDates"/>
      <sheetName val="msqReliefs"/>
      <sheetName val="msqRevisions"/>
      <sheetName val="msqTransactions"/>
      <sheetName val="msqCash"/>
      <sheetName val="msqExclusions"/>
      <sheetName val="msqRefunds"/>
      <sheetName val="msqWkSub"/>
      <sheetName val="Contents"/>
      <sheetName val="ChartData"/>
      <sheetName val="Table1"/>
      <sheetName val="Table2"/>
      <sheetName val="Table3"/>
      <sheetName val="Table4"/>
      <sheetName val="Table5"/>
      <sheetName val="Table6"/>
      <sheetName val="Table6a"/>
      <sheetName val="Table7"/>
      <sheetName val="Fig1.1"/>
      <sheetName val="Fig2.2"/>
      <sheetName val="Fig2.3"/>
      <sheetName val="Fig2.4"/>
      <sheetName val="C - tables"/>
      <sheetName val="C - charts"/>
      <sheetName val="C - revisions"/>
      <sheetName val="Checks Table 1"/>
      <sheetName val="Briefing"/>
      <sheetName val="Transaction"/>
      <sheetName val="Tax"/>
      <sheetName val="TableA1Formulas"/>
      <sheetName val="TableA1Hide"/>
      <sheetName val="TableA2Formulas"/>
      <sheetName val="TableA2Hide"/>
      <sheetName val="TestCharts"/>
      <sheetName val="Monitor effective"/>
    </sheetNames>
    <sheetDataSet>
      <sheetData sheetId="0" refreshError="1"/>
      <sheetData sheetId="1">
        <row r="2">
          <cell r="B2" t="str">
            <v>ReleasePoint</v>
          </cell>
        </row>
      </sheetData>
      <sheetData sheetId="2">
        <row r="1">
          <cell r="B1" t="str">
            <v>stats_ltt.ReliefTypeCube</v>
          </cell>
        </row>
      </sheetData>
      <sheetData sheetId="3">
        <row r="1">
          <cell r="B1" t="str">
            <v>stats_ltt.RevisionsAnalysis</v>
          </cell>
        </row>
      </sheetData>
      <sheetData sheetId="4">
        <row r="1">
          <cell r="B1" t="str">
            <v>stats_ltt.TransactionCube</v>
          </cell>
        </row>
      </sheetData>
      <sheetData sheetId="5">
        <row r="1">
          <cell r="A1" t="str">
            <v>stats_ltt.CashCube</v>
          </cell>
        </row>
      </sheetData>
      <sheetData sheetId="6">
        <row r="1">
          <cell r="A1" t="str">
            <v>stats_ltt.ExclusionCube</v>
          </cell>
        </row>
      </sheetData>
      <sheetData sheetId="7">
        <row r="1">
          <cell r="A1" t="str">
            <v>Get effective years, quarters &amp; months - then refund approved years, quarters and months</v>
          </cell>
        </row>
      </sheetData>
      <sheetData sheetId="8">
        <row r="1">
          <cell r="A1" t="str">
            <v>ltt_MonitorInitialSubmissionsByTransTypePivot</v>
          </cell>
        </row>
      </sheetData>
      <sheetData sheetId="9">
        <row r="1">
          <cell r="H1">
            <v>181</v>
          </cell>
        </row>
      </sheetData>
      <sheetData sheetId="10">
        <row r="1">
          <cell r="K1">
            <v>1</v>
          </cell>
        </row>
        <row r="7">
          <cell r="P7" t="str">
            <v>Wythnos yn dechrau</v>
          </cell>
        </row>
        <row r="9">
          <cell r="P9" t="str">
            <v>2020-21</v>
          </cell>
          <cell r="S9" t="str">
            <v>2019-20</v>
          </cell>
        </row>
        <row r="10">
          <cell r="O10">
            <v>43918</v>
          </cell>
          <cell r="P10">
            <v>1060</v>
          </cell>
          <cell r="S10">
            <v>1330</v>
          </cell>
        </row>
        <row r="11">
          <cell r="O11">
            <v>43925</v>
          </cell>
          <cell r="P11">
            <v>560</v>
          </cell>
          <cell r="S11">
            <v>1210</v>
          </cell>
        </row>
        <row r="12">
          <cell r="O12">
            <v>43932</v>
          </cell>
          <cell r="P12">
            <v>430</v>
          </cell>
          <cell r="S12">
            <v>1090</v>
          </cell>
        </row>
        <row r="13">
          <cell r="O13">
            <v>43939</v>
          </cell>
          <cell r="P13">
            <v>500</v>
          </cell>
          <cell r="S13">
            <v>860</v>
          </cell>
        </row>
        <row r="14">
          <cell r="O14">
            <v>43946</v>
          </cell>
          <cell r="P14">
            <v>550</v>
          </cell>
          <cell r="S14">
            <v>1160</v>
          </cell>
        </row>
        <row r="15">
          <cell r="O15">
            <v>43953</v>
          </cell>
          <cell r="P15">
            <v>450</v>
          </cell>
          <cell r="S15">
            <v>890</v>
          </cell>
        </row>
        <row r="16">
          <cell r="O16">
            <v>43960</v>
          </cell>
          <cell r="P16">
            <v>430</v>
          </cell>
          <cell r="S16">
            <v>1010</v>
          </cell>
        </row>
        <row r="17">
          <cell r="O17">
            <v>43967</v>
          </cell>
          <cell r="P17">
            <v>510</v>
          </cell>
          <cell r="S17">
            <v>1150</v>
          </cell>
        </row>
        <row r="18">
          <cell r="O18">
            <v>43974</v>
          </cell>
          <cell r="P18">
            <v>510</v>
          </cell>
          <cell r="S18">
            <v>1000</v>
          </cell>
        </row>
        <row r="19">
          <cell r="O19">
            <v>43981</v>
          </cell>
          <cell r="P19">
            <v>610</v>
          </cell>
          <cell r="S19">
            <v>1250</v>
          </cell>
        </row>
        <row r="20">
          <cell r="O20">
            <v>43988</v>
          </cell>
          <cell r="P20">
            <v>600</v>
          </cell>
          <cell r="S20">
            <v>1180</v>
          </cell>
        </row>
        <row r="21">
          <cell r="O21">
            <v>43995</v>
          </cell>
          <cell r="P21">
            <v>580</v>
          </cell>
          <cell r="S21">
            <v>1120</v>
          </cell>
        </row>
        <row r="22">
          <cell r="O22">
            <v>44002</v>
          </cell>
          <cell r="P22">
            <v>700</v>
          </cell>
          <cell r="S22">
            <v>1350</v>
          </cell>
        </row>
        <row r="23">
          <cell r="O23">
            <v>44009</v>
          </cell>
          <cell r="P23">
            <v>820</v>
          </cell>
          <cell r="S23">
            <v>1460</v>
          </cell>
        </row>
        <row r="24">
          <cell r="O24">
            <v>44016</v>
          </cell>
          <cell r="P24">
            <v>730</v>
          </cell>
          <cell r="S24">
            <v>1240</v>
          </cell>
        </row>
        <row r="25">
          <cell r="O25">
            <v>44023</v>
          </cell>
          <cell r="P25">
            <v>620</v>
          </cell>
          <cell r="S25">
            <v>1300</v>
          </cell>
        </row>
        <row r="26">
          <cell r="O26">
            <v>44030</v>
          </cell>
          <cell r="P26">
            <v>560</v>
          </cell>
          <cell r="S26">
            <v>1290</v>
          </cell>
        </row>
        <row r="27">
          <cell r="O27">
            <v>44037</v>
          </cell>
          <cell r="P27">
            <v>850</v>
          </cell>
          <cell r="S27">
            <v>1340</v>
          </cell>
        </row>
        <row r="28">
          <cell r="O28">
            <v>44044</v>
          </cell>
          <cell r="P28">
            <v>840</v>
          </cell>
          <cell r="S28">
            <v>1260</v>
          </cell>
        </row>
        <row r="29">
          <cell r="O29">
            <v>44051</v>
          </cell>
          <cell r="P29">
            <v>790</v>
          </cell>
          <cell r="S29">
            <v>1190</v>
          </cell>
        </row>
        <row r="30">
          <cell r="O30">
            <v>44058</v>
          </cell>
          <cell r="P30">
            <v>870</v>
          </cell>
          <cell r="S30">
            <v>1260</v>
          </cell>
        </row>
        <row r="31">
          <cell r="O31">
            <v>44065</v>
          </cell>
          <cell r="P31">
            <v>1060</v>
          </cell>
          <cell r="S31">
            <v>1080</v>
          </cell>
        </row>
        <row r="32">
          <cell r="O32">
            <v>44072</v>
          </cell>
          <cell r="P32">
            <v>720</v>
          </cell>
          <cell r="S32">
            <v>1360</v>
          </cell>
        </row>
        <row r="33">
          <cell r="O33">
            <v>44079</v>
          </cell>
          <cell r="P33">
            <v>950</v>
          </cell>
          <cell r="S33">
            <v>1190</v>
          </cell>
        </row>
        <row r="34">
          <cell r="O34">
            <v>44086</v>
          </cell>
          <cell r="P34">
            <v>820</v>
          </cell>
          <cell r="S34">
            <v>1170</v>
          </cell>
        </row>
        <row r="35">
          <cell r="O35">
            <v>44093</v>
          </cell>
          <cell r="P35">
            <v>1040</v>
          </cell>
          <cell r="S35">
            <v>1290</v>
          </cell>
        </row>
        <row r="36">
          <cell r="O36">
            <v>44100</v>
          </cell>
          <cell r="P36">
            <v>1140</v>
          </cell>
          <cell r="S36">
            <v>1330</v>
          </cell>
        </row>
        <row r="37">
          <cell r="O37">
            <v>44107</v>
          </cell>
          <cell r="P37">
            <v>1070</v>
          </cell>
          <cell r="S37">
            <v>1370</v>
          </cell>
        </row>
        <row r="38">
          <cell r="O38">
            <v>44114</v>
          </cell>
          <cell r="P38">
            <v>1110</v>
          </cell>
          <cell r="S38">
            <v>1220</v>
          </cell>
        </row>
        <row r="39">
          <cell r="O39">
            <v>44121</v>
          </cell>
          <cell r="P39">
            <v>1230</v>
          </cell>
          <cell r="S39">
            <v>1300</v>
          </cell>
        </row>
        <row r="40">
          <cell r="O40">
            <v>44128</v>
          </cell>
          <cell r="P40">
            <v>1400</v>
          </cell>
          <cell r="S40">
            <v>1320</v>
          </cell>
        </row>
        <row r="41">
          <cell r="O41">
            <v>44135</v>
          </cell>
          <cell r="P41">
            <v>1300</v>
          </cell>
          <cell r="S41">
            <v>1440</v>
          </cell>
        </row>
        <row r="42">
          <cell r="O42">
            <v>44142</v>
          </cell>
          <cell r="P42">
            <v>1230</v>
          </cell>
          <cell r="S42">
            <v>1130</v>
          </cell>
        </row>
        <row r="43">
          <cell r="O43">
            <v>44149</v>
          </cell>
          <cell r="P43">
            <v>1370</v>
          </cell>
          <cell r="S43">
            <v>1120</v>
          </cell>
        </row>
        <row r="44">
          <cell r="O44">
            <v>44156</v>
          </cell>
          <cell r="P44">
            <v>1460</v>
          </cell>
          <cell r="S44">
            <v>1420</v>
          </cell>
        </row>
        <row r="45">
          <cell r="O45">
            <v>44163</v>
          </cell>
          <cell r="P45">
            <v>1610</v>
          </cell>
          <cell r="S45">
            <v>1530</v>
          </cell>
        </row>
        <row r="46">
          <cell r="O46">
            <v>44170</v>
          </cell>
          <cell r="P46">
            <v>1740</v>
          </cell>
          <cell r="S46">
            <v>1520</v>
          </cell>
        </row>
        <row r="47">
          <cell r="O47">
            <v>44177</v>
          </cell>
          <cell r="P47">
            <v>2510</v>
          </cell>
          <cell r="S47">
            <v>2370</v>
          </cell>
        </row>
        <row r="48">
          <cell r="O48">
            <v>44184</v>
          </cell>
          <cell r="P48">
            <v>1710</v>
          </cell>
          <cell r="S48">
            <v>400</v>
          </cell>
        </row>
        <row r="49">
          <cell r="O49">
            <v>44191</v>
          </cell>
          <cell r="P49">
            <v>180</v>
          </cell>
          <cell r="S49">
            <v>450</v>
          </cell>
        </row>
        <row r="50">
          <cell r="O50">
            <v>44198</v>
          </cell>
          <cell r="P50">
            <v>870</v>
          </cell>
          <cell r="S50">
            <v>910</v>
          </cell>
        </row>
        <row r="51">
          <cell r="O51">
            <v>44205</v>
          </cell>
          <cell r="P51">
            <v>990</v>
          </cell>
          <cell r="S51">
            <v>900</v>
          </cell>
        </row>
        <row r="52">
          <cell r="O52">
            <v>44212</v>
          </cell>
          <cell r="P52">
            <v>940</v>
          </cell>
          <cell r="S52">
            <v>910</v>
          </cell>
        </row>
        <row r="53">
          <cell r="O53">
            <v>44219</v>
          </cell>
          <cell r="S53">
            <v>1090</v>
          </cell>
        </row>
        <row r="54">
          <cell r="O54">
            <v>44226</v>
          </cell>
          <cell r="S54">
            <v>1210</v>
          </cell>
        </row>
        <row r="55">
          <cell r="O55">
            <v>44233</v>
          </cell>
          <cell r="S55">
            <v>1040</v>
          </cell>
        </row>
        <row r="56">
          <cell r="O56">
            <v>44240</v>
          </cell>
          <cell r="S56">
            <v>1100</v>
          </cell>
        </row>
        <row r="57">
          <cell r="O57">
            <v>44247</v>
          </cell>
          <cell r="S57">
            <v>1130</v>
          </cell>
        </row>
        <row r="58">
          <cell r="O58">
            <v>44254</v>
          </cell>
          <cell r="S58">
            <v>1120</v>
          </cell>
        </row>
        <row r="59">
          <cell r="O59">
            <v>44261</v>
          </cell>
          <cell r="S59">
            <v>1130</v>
          </cell>
        </row>
        <row r="60">
          <cell r="O60">
            <v>44268</v>
          </cell>
          <cell r="S60">
            <v>1090</v>
          </cell>
        </row>
        <row r="61">
          <cell r="O61">
            <v>44275</v>
          </cell>
          <cell r="S61">
            <v>1190</v>
          </cell>
        </row>
        <row r="66">
          <cell r="P66" t="str">
            <v>Mis dod i rym</v>
          </cell>
        </row>
        <row r="68">
          <cell r="P68" t="str">
            <v>Preswyl: 2019-20</v>
          </cell>
          <cell r="Q68" t="str">
            <v>Preswyl: 2020-21 (p) (r)</v>
          </cell>
          <cell r="R68" t="str">
            <v>o'r rhain: cyfraddau uwch preswyl: 2019-20</v>
          </cell>
          <cell r="S68" t="str">
            <v>o'r rhain: cyfraddau uwch preswyl: 2020-21 (p) (r)</v>
          </cell>
          <cell r="T68" t="str">
            <v>Amhreswyl: 2019-20</v>
          </cell>
          <cell r="U68" t="str">
            <v>Amhreswyl: 2020-21 (p) (r)</v>
          </cell>
        </row>
        <row r="69">
          <cell r="O69" t="str">
            <v>Ebr</v>
          </cell>
          <cell r="P69">
            <v>4020</v>
          </cell>
          <cell r="Q69">
            <v>1760</v>
          </cell>
          <cell r="R69">
            <v>950</v>
          </cell>
          <cell r="S69">
            <v>450</v>
          </cell>
          <cell r="T69">
            <v>530</v>
          </cell>
          <cell r="U69">
            <v>370</v>
          </cell>
        </row>
        <row r="70">
          <cell r="O70" t="str">
            <v>Mai</v>
          </cell>
          <cell r="P70">
            <v>4560</v>
          </cell>
          <cell r="Q70">
            <v>1940</v>
          </cell>
          <cell r="R70">
            <v>1060</v>
          </cell>
          <cell r="S70">
            <v>450</v>
          </cell>
          <cell r="T70">
            <v>530</v>
          </cell>
          <cell r="U70">
            <v>260</v>
          </cell>
        </row>
        <row r="71">
          <cell r="O71" t="str">
            <v>Meh</v>
          </cell>
          <cell r="P71">
            <v>4670</v>
          </cell>
          <cell r="Q71">
            <v>2570</v>
          </cell>
          <cell r="R71">
            <v>1050</v>
          </cell>
          <cell r="S71">
            <v>620</v>
          </cell>
          <cell r="T71">
            <v>460</v>
          </cell>
          <cell r="U71">
            <v>350</v>
          </cell>
        </row>
        <row r="72">
          <cell r="O72" t="str">
            <v>Gor</v>
          </cell>
          <cell r="P72">
            <v>5020</v>
          </cell>
          <cell r="Q72">
            <v>3030</v>
          </cell>
          <cell r="R72">
            <v>1180</v>
          </cell>
          <cell r="S72">
            <v>840</v>
          </cell>
          <cell r="T72">
            <v>590</v>
          </cell>
          <cell r="U72">
            <v>440</v>
          </cell>
        </row>
        <row r="73">
          <cell r="O73" t="str">
            <v>Aws</v>
          </cell>
          <cell r="P73">
            <v>5270</v>
          </cell>
          <cell r="Q73">
            <v>3220</v>
          </cell>
          <cell r="R73">
            <v>1170</v>
          </cell>
          <cell r="S73">
            <v>860</v>
          </cell>
          <cell r="T73">
            <v>480</v>
          </cell>
          <cell r="U73">
            <v>330</v>
          </cell>
        </row>
        <row r="74">
          <cell r="O74" t="str">
            <v>Med</v>
          </cell>
          <cell r="P74">
            <v>4640</v>
          </cell>
          <cell r="Q74">
            <v>3690</v>
          </cell>
          <cell r="R74">
            <v>1090</v>
          </cell>
          <cell r="S74">
            <v>990</v>
          </cell>
          <cell r="T74">
            <v>500</v>
          </cell>
          <cell r="U74">
            <v>420</v>
          </cell>
        </row>
        <row r="75">
          <cell r="O75" t="str">
            <v>Hyd</v>
          </cell>
          <cell r="P75">
            <v>5060</v>
          </cell>
          <cell r="Q75">
            <v>5290</v>
          </cell>
          <cell r="R75">
            <v>1200</v>
          </cell>
          <cell r="S75">
            <v>1450</v>
          </cell>
          <cell r="T75">
            <v>530</v>
          </cell>
          <cell r="U75">
            <v>530</v>
          </cell>
        </row>
        <row r="76">
          <cell r="O76" t="str">
            <v>Tac</v>
          </cell>
          <cell r="P76">
            <v>5230</v>
          </cell>
          <cell r="Q76">
            <v>5270</v>
          </cell>
          <cell r="R76">
            <v>1130</v>
          </cell>
          <cell r="S76">
            <v>1330</v>
          </cell>
          <cell r="T76">
            <v>470</v>
          </cell>
          <cell r="U76">
            <v>420</v>
          </cell>
        </row>
        <row r="77">
          <cell r="O77" t="str">
            <v>Rha</v>
          </cell>
          <cell r="P77">
            <v>4900</v>
          </cell>
          <cell r="Q77">
            <v>6110</v>
          </cell>
          <cell r="R77">
            <v>1180</v>
          </cell>
          <cell r="S77">
            <v>1570</v>
          </cell>
          <cell r="T77">
            <v>520</v>
          </cell>
          <cell r="U77">
            <v>540</v>
          </cell>
        </row>
        <row r="78">
          <cell r="O78" t="str">
            <v>Ion</v>
          </cell>
          <cell r="P78">
            <v>3850</v>
          </cell>
          <cell r="R78">
            <v>1090</v>
          </cell>
          <cell r="T78">
            <v>530</v>
          </cell>
        </row>
        <row r="79">
          <cell r="O79" t="str">
            <v>Chw</v>
          </cell>
          <cell r="P79">
            <v>3940</v>
          </cell>
          <cell r="R79">
            <v>1080</v>
          </cell>
          <cell r="T79">
            <v>440</v>
          </cell>
        </row>
        <row r="80">
          <cell r="O80" t="str">
            <v>Maw</v>
          </cell>
          <cell r="P80">
            <v>4110</v>
          </cell>
          <cell r="R80">
            <v>1050</v>
          </cell>
          <cell r="T80">
            <v>560</v>
          </cell>
        </row>
        <row r="86">
          <cell r="P86" t="str">
            <v>Mis dod i rym</v>
          </cell>
        </row>
        <row r="88">
          <cell r="P88" t="str">
            <v>Preswyl: 2019-20 (r)</v>
          </cell>
          <cell r="Q88" t="str">
            <v>Preswyl: 2020-21 (p) (r)</v>
          </cell>
          <cell r="R88" t="str">
            <v>o'r rhain: refeniw ychwanegol o’r gyfradd uwch: 2019-20 (r)</v>
          </cell>
          <cell r="S88" t="str">
            <v>o'r rhain: refeniw ychwanegol o’r gyfradd uwch: 2020-21 (p) (r)</v>
          </cell>
        </row>
        <row r="89">
          <cell r="O89" t="str">
            <v>Ebr</v>
          </cell>
          <cell r="P89">
            <v>10.3</v>
          </cell>
          <cell r="Q89">
            <v>4.8</v>
          </cell>
          <cell r="R89">
            <v>3.9</v>
          </cell>
          <cell r="S89">
            <v>2.1</v>
          </cell>
        </row>
        <row r="90">
          <cell r="O90" t="str">
            <v>Mai</v>
          </cell>
          <cell r="P90">
            <v>11.9</v>
          </cell>
          <cell r="Q90">
            <v>5.3</v>
          </cell>
          <cell r="R90">
            <v>4.5999999999999996</v>
          </cell>
          <cell r="S90">
            <v>2.1</v>
          </cell>
        </row>
        <row r="91">
          <cell r="O91" t="str">
            <v>Meh</v>
          </cell>
          <cell r="P91">
            <v>12.9</v>
          </cell>
          <cell r="Q91">
            <v>7.7</v>
          </cell>
          <cell r="R91">
            <v>4.8</v>
          </cell>
          <cell r="S91">
            <v>2.8</v>
          </cell>
        </row>
        <row r="92">
          <cell r="O92" t="str">
            <v>Gor</v>
          </cell>
          <cell r="P92">
            <v>14.1</v>
          </cell>
          <cell r="Q92">
            <v>9.5</v>
          </cell>
          <cell r="R92">
            <v>5.4</v>
          </cell>
          <cell r="S92">
            <v>4</v>
          </cell>
        </row>
        <row r="93">
          <cell r="O93" t="str">
            <v>Aws</v>
          </cell>
          <cell r="P93">
            <v>16.7</v>
          </cell>
          <cell r="Q93">
            <v>9.6</v>
          </cell>
          <cell r="R93">
            <v>5.8</v>
          </cell>
          <cell r="S93">
            <v>4.7</v>
          </cell>
        </row>
        <row r="94">
          <cell r="O94" t="str">
            <v>Med</v>
          </cell>
          <cell r="P94">
            <v>13.4</v>
          </cell>
          <cell r="Q94">
            <v>10.7</v>
          </cell>
          <cell r="R94">
            <v>5</v>
          </cell>
          <cell r="S94">
            <v>5.4</v>
          </cell>
        </row>
        <row r="95">
          <cell r="O95" t="str">
            <v>Hyd</v>
          </cell>
          <cell r="P95">
            <v>15.1</v>
          </cell>
          <cell r="Q95">
            <v>17.3</v>
          </cell>
          <cell r="R95">
            <v>5.6</v>
          </cell>
          <cell r="S95">
            <v>8.4</v>
          </cell>
        </row>
        <row r="96">
          <cell r="O96" t="str">
            <v>Tac</v>
          </cell>
          <cell r="P96">
            <v>16.2</v>
          </cell>
          <cell r="Q96">
            <v>17.899999999999999</v>
          </cell>
          <cell r="R96">
            <v>5.4</v>
          </cell>
          <cell r="S96">
            <v>7.9</v>
          </cell>
        </row>
        <row r="97">
          <cell r="O97" t="str">
            <v>Rha</v>
          </cell>
          <cell r="P97">
            <v>14.5</v>
          </cell>
          <cell r="Q97">
            <v>21.6</v>
          </cell>
          <cell r="R97">
            <v>5.4</v>
          </cell>
          <cell r="S97">
            <v>10.199999999999999</v>
          </cell>
        </row>
        <row r="98">
          <cell r="O98" t="str">
            <v>Ion</v>
          </cell>
          <cell r="P98">
            <v>12.3</v>
          </cell>
          <cell r="R98">
            <v>5</v>
          </cell>
        </row>
        <row r="99">
          <cell r="O99" t="str">
            <v>Chw</v>
          </cell>
          <cell r="P99">
            <v>12.2</v>
          </cell>
          <cell r="R99">
            <v>4.9000000000000004</v>
          </cell>
        </row>
        <row r="100">
          <cell r="O100" t="str">
            <v>Maw</v>
          </cell>
          <cell r="P100">
            <v>12.7</v>
          </cell>
          <cell r="R100">
            <v>4.7</v>
          </cell>
        </row>
        <row r="109">
          <cell r="P109" t="str">
            <v>Amhreswyl: 2019-20</v>
          </cell>
          <cell r="Q109" t="str">
            <v>Amhreswyl: 2020-21 (p) (r)</v>
          </cell>
        </row>
        <row r="110">
          <cell r="O110" t="str">
            <v>Ebr</v>
          </cell>
          <cell r="P110">
            <v>2.9</v>
          </cell>
          <cell r="Q110">
            <v>5.2</v>
          </cell>
        </row>
        <row r="111">
          <cell r="O111" t="str">
            <v>Mai</v>
          </cell>
          <cell r="P111">
            <v>7.8</v>
          </cell>
          <cell r="Q111">
            <v>1.5</v>
          </cell>
        </row>
        <row r="112">
          <cell r="O112" t="str">
            <v>Meh</v>
          </cell>
          <cell r="P112">
            <v>3.5</v>
          </cell>
          <cell r="Q112">
            <v>2.1</v>
          </cell>
        </row>
        <row r="113">
          <cell r="O113" t="str">
            <v>Gor</v>
          </cell>
          <cell r="P113">
            <v>5</v>
          </cell>
          <cell r="Q113">
            <v>3.4</v>
          </cell>
        </row>
        <row r="114">
          <cell r="O114" t="str">
            <v>Aws</v>
          </cell>
          <cell r="P114">
            <v>3.7</v>
          </cell>
          <cell r="Q114">
            <v>4.3</v>
          </cell>
        </row>
        <row r="115">
          <cell r="O115" t="str">
            <v>Med</v>
          </cell>
          <cell r="P115">
            <v>8.3000000000000007</v>
          </cell>
          <cell r="Q115">
            <v>2.6</v>
          </cell>
        </row>
        <row r="116">
          <cell r="O116" t="str">
            <v>Hyd</v>
          </cell>
          <cell r="P116">
            <v>4.5</v>
          </cell>
          <cell r="Q116">
            <v>5.8</v>
          </cell>
        </row>
        <row r="117">
          <cell r="O117" t="str">
            <v>Tac</v>
          </cell>
          <cell r="P117">
            <v>6.4</v>
          </cell>
          <cell r="Q117">
            <v>4.5999999999999996</v>
          </cell>
        </row>
        <row r="118">
          <cell r="O118" t="str">
            <v>Rha</v>
          </cell>
          <cell r="P118">
            <v>9.4</v>
          </cell>
          <cell r="Q118">
            <v>7.6</v>
          </cell>
        </row>
        <row r="119">
          <cell r="O119" t="str">
            <v>Ion</v>
          </cell>
          <cell r="P119">
            <v>7.7</v>
          </cell>
        </row>
        <row r="120">
          <cell r="O120" t="str">
            <v>Chw</v>
          </cell>
          <cell r="P120">
            <v>4</v>
          </cell>
        </row>
        <row r="121">
          <cell r="O121" t="str">
            <v>Maw</v>
          </cell>
          <cell r="P121">
            <v>5.4</v>
          </cell>
        </row>
        <row r="128">
          <cell r="P128" t="str">
            <v>Math o drafodiad</v>
          </cell>
        </row>
        <row r="130">
          <cell r="P130" t="str">
            <v>Preswyl</v>
          </cell>
          <cell r="Q130" t="str">
            <v>Amhreswyl</v>
          </cell>
        </row>
        <row r="131">
          <cell r="O131" t="str">
            <v>Trawsgludo / trosglwyddo perchnogaeth ¹</v>
          </cell>
          <cell r="P131">
            <v>0.94699999999999995</v>
          </cell>
          <cell r="Q131">
            <v>0.67800000000000005</v>
          </cell>
        </row>
        <row r="132">
          <cell r="O132" t="str">
            <v>Rhoi les newydd</v>
          </cell>
          <cell r="P132">
            <v>1.7999999999999999E-2</v>
          </cell>
          <cell r="Q132">
            <v>0.28100000000000003</v>
          </cell>
        </row>
        <row r="133">
          <cell r="O133" t="str">
            <v>Aseinio les</v>
          </cell>
          <cell r="P133">
            <v>3.5000000000000003E-2</v>
          </cell>
          <cell r="Q133">
            <v>4.1000000000000002E-2</v>
          </cell>
        </row>
        <row r="141">
          <cell r="P141" t="str">
            <v>Chwarter dod i rym</v>
          </cell>
        </row>
        <row r="143">
          <cell r="P143" t="str">
            <v>Hyd at a gan gynnwys £180,000</v>
          </cell>
          <cell r="Q143" t="str">
            <v>£180,001 - £250,000</v>
          </cell>
          <cell r="R143" t="str">
            <v>£250,001 - 400,000</v>
          </cell>
          <cell r="S143" t="str">
            <v>Dros £400,000</v>
          </cell>
        </row>
        <row r="144">
          <cell r="O144" t="str">
            <v xml:space="preserve">Ebr - Meh 18 </v>
          </cell>
          <cell r="P144">
            <v>8750</v>
          </cell>
          <cell r="Q144">
            <v>2370</v>
          </cell>
          <cell r="R144">
            <v>1680</v>
          </cell>
          <cell r="S144">
            <v>450</v>
          </cell>
        </row>
        <row r="145">
          <cell r="O145" t="str">
            <v xml:space="preserve">Gor - Med 18 </v>
          </cell>
          <cell r="P145">
            <v>9210</v>
          </cell>
          <cell r="Q145">
            <v>2800</v>
          </cell>
          <cell r="R145">
            <v>2170</v>
          </cell>
          <cell r="S145">
            <v>680</v>
          </cell>
        </row>
        <row r="146">
          <cell r="O146" t="str">
            <v xml:space="preserve">Hyd - Rha 18 </v>
          </cell>
          <cell r="P146">
            <v>9850</v>
          </cell>
          <cell r="Q146">
            <v>2960</v>
          </cell>
          <cell r="R146">
            <v>2280</v>
          </cell>
          <cell r="S146">
            <v>680</v>
          </cell>
        </row>
        <row r="147">
          <cell r="O147" t="str">
            <v xml:space="preserve">Ion - Maw 19 </v>
          </cell>
          <cell r="P147">
            <v>7790</v>
          </cell>
          <cell r="Q147">
            <v>2050</v>
          </cell>
          <cell r="R147">
            <v>1570</v>
          </cell>
          <cell r="S147">
            <v>460</v>
          </cell>
        </row>
        <row r="148">
          <cell r="O148" t="str">
            <v xml:space="preserve">Ebr - Meh 19 </v>
          </cell>
          <cell r="P148">
            <v>8350</v>
          </cell>
          <cell r="Q148">
            <v>2440</v>
          </cell>
          <cell r="R148">
            <v>1950</v>
          </cell>
          <cell r="S148">
            <v>500</v>
          </cell>
        </row>
        <row r="149">
          <cell r="O149" t="str">
            <v xml:space="preserve">Gor - Med 19 </v>
          </cell>
          <cell r="P149">
            <v>9170</v>
          </cell>
          <cell r="Q149">
            <v>2900</v>
          </cell>
          <cell r="R149">
            <v>2190</v>
          </cell>
          <cell r="S149">
            <v>680</v>
          </cell>
        </row>
        <row r="150">
          <cell r="O150" t="str">
            <v xml:space="preserve">Hyd - Rha 19 </v>
          </cell>
          <cell r="P150">
            <v>9080</v>
          </cell>
          <cell r="Q150">
            <v>2990</v>
          </cell>
          <cell r="R150">
            <v>2430</v>
          </cell>
          <cell r="S150">
            <v>700</v>
          </cell>
        </row>
        <row r="151">
          <cell r="O151" t="str">
            <v xml:space="preserve">Ion - Maw 20 </v>
          </cell>
          <cell r="P151">
            <v>7430</v>
          </cell>
          <cell r="Q151">
            <v>2170</v>
          </cell>
          <cell r="R151">
            <v>1720</v>
          </cell>
          <cell r="S151">
            <v>580</v>
          </cell>
        </row>
        <row r="152">
          <cell r="O152" t="str">
            <v xml:space="preserve">Ebr - Meh 20 </v>
          </cell>
          <cell r="P152">
            <v>4020</v>
          </cell>
          <cell r="Q152">
            <v>1210</v>
          </cell>
          <cell r="R152">
            <v>790</v>
          </cell>
          <cell r="S152">
            <v>260</v>
          </cell>
        </row>
        <row r="153">
          <cell r="O153" t="str">
            <v xml:space="preserve">Gor - Med 20 (r) </v>
          </cell>
          <cell r="P153">
            <v>5760</v>
          </cell>
          <cell r="Q153">
            <v>1960</v>
          </cell>
          <cell r="R153">
            <v>1680</v>
          </cell>
          <cell r="S153">
            <v>540</v>
          </cell>
        </row>
        <row r="154">
          <cell r="O154" t="str">
            <v>Hyd - Rha 20 (p)</v>
          </cell>
          <cell r="P154">
            <v>8790</v>
          </cell>
          <cell r="Q154">
            <v>3500</v>
          </cell>
          <cell r="R154">
            <v>3260</v>
          </cell>
          <cell r="S154">
            <v>1120</v>
          </cell>
        </row>
        <row r="160">
          <cell r="P160" t="str">
            <v>Chwarter dod i rym</v>
          </cell>
        </row>
        <row r="162">
          <cell r="P162" t="str">
            <v>Hyd at a gan gynnwys £180,000</v>
          </cell>
          <cell r="Q162" t="str">
            <v>£180,001 - £250,000</v>
          </cell>
          <cell r="R162" t="str">
            <v>£250,001 - 400,000</v>
          </cell>
          <cell r="S162" t="str">
            <v>Dros £400,000</v>
          </cell>
        </row>
        <row r="163">
          <cell r="O163" t="str">
            <v xml:space="preserve">Ebr - Meh 18 (r) </v>
          </cell>
          <cell r="P163">
            <v>7</v>
          </cell>
          <cell r="Q163">
            <v>4.9000000000000004</v>
          </cell>
          <cell r="R163">
            <v>10.9</v>
          </cell>
          <cell r="S163">
            <v>8.9</v>
          </cell>
        </row>
        <row r="164">
          <cell r="O164" t="str">
            <v xml:space="preserve">Gor - Med 18 (r) </v>
          </cell>
          <cell r="P164">
            <v>6.9</v>
          </cell>
          <cell r="Q164">
            <v>5.9</v>
          </cell>
          <cell r="R164">
            <v>14.4</v>
          </cell>
          <cell r="S164">
            <v>14.1</v>
          </cell>
        </row>
        <row r="165">
          <cell r="O165" t="str">
            <v xml:space="preserve">Hyd - Rha 18 (r) </v>
          </cell>
          <cell r="P165">
            <v>7.4</v>
          </cell>
          <cell r="Q165">
            <v>6</v>
          </cell>
          <cell r="R165">
            <v>15.3</v>
          </cell>
          <cell r="S165">
            <v>15.4</v>
          </cell>
        </row>
        <row r="166">
          <cell r="O166" t="str">
            <v xml:space="preserve">Ion - Maw 19 (r) </v>
          </cell>
          <cell r="P166">
            <v>6.3</v>
          </cell>
          <cell r="Q166">
            <v>4.5</v>
          </cell>
          <cell r="R166">
            <v>10.7</v>
          </cell>
          <cell r="S166">
            <v>9.6</v>
          </cell>
        </row>
        <row r="167">
          <cell r="O167" t="str">
            <v xml:space="preserve">Ebr - Meh 19 (r) </v>
          </cell>
          <cell r="P167">
            <v>6.7</v>
          </cell>
          <cell r="Q167">
            <v>5.2</v>
          </cell>
          <cell r="R167">
            <v>12.8</v>
          </cell>
          <cell r="S167">
            <v>10.4</v>
          </cell>
        </row>
        <row r="168">
          <cell r="O168" t="str">
            <v xml:space="preserve">Gor - Med 19 (r) </v>
          </cell>
          <cell r="P168">
            <v>7.4</v>
          </cell>
          <cell r="Q168">
            <v>6.4</v>
          </cell>
          <cell r="R168">
            <v>14.8</v>
          </cell>
          <cell r="S168">
            <v>15.5</v>
          </cell>
        </row>
        <row r="169">
          <cell r="O169" t="str">
            <v xml:space="preserve">Hyd - Rha 19 (r) </v>
          </cell>
          <cell r="P169">
            <v>7.3</v>
          </cell>
          <cell r="Q169">
            <v>6.6</v>
          </cell>
          <cell r="R169">
            <v>16.3</v>
          </cell>
          <cell r="S169">
            <v>15.6</v>
          </cell>
        </row>
        <row r="170">
          <cell r="O170" t="str">
            <v xml:space="preserve">Ion - Maw 20 (r) </v>
          </cell>
          <cell r="P170">
            <v>6.6</v>
          </cell>
          <cell r="Q170">
            <v>5.2</v>
          </cell>
          <cell r="R170">
            <v>11.8</v>
          </cell>
          <cell r="S170">
            <v>13.6</v>
          </cell>
        </row>
        <row r="171">
          <cell r="O171" t="str">
            <v xml:space="preserve">Ebr - Meh 20 (r) </v>
          </cell>
          <cell r="P171">
            <v>3.1</v>
          </cell>
          <cell r="Q171">
            <v>2.6</v>
          </cell>
          <cell r="R171">
            <v>5.3</v>
          </cell>
          <cell r="S171">
            <v>6.7</v>
          </cell>
        </row>
        <row r="172">
          <cell r="O172" t="str">
            <v xml:space="preserve">Gor - Med 20 (r) </v>
          </cell>
          <cell r="P172">
            <v>5.4</v>
          </cell>
          <cell r="Q172">
            <v>3</v>
          </cell>
          <cell r="R172">
            <v>9</v>
          </cell>
          <cell r="S172">
            <v>12.5</v>
          </cell>
        </row>
        <row r="173">
          <cell r="O173" t="str">
            <v>Hyd - Rha 20 (p)</v>
          </cell>
          <cell r="P173">
            <v>8.3000000000000007</v>
          </cell>
          <cell r="Q173">
            <v>4.5</v>
          </cell>
          <cell r="R173">
            <v>17.2</v>
          </cell>
          <cell r="S173">
            <v>26.8</v>
          </cell>
        </row>
        <row r="180">
          <cell r="P180" t="str">
            <v xml:space="preserve">Band treth breswyl </v>
          </cell>
        </row>
        <row r="182">
          <cell r="P182" t="str">
            <v xml:space="preserve">Nifer y trafodiadau (p) </v>
          </cell>
          <cell r="Q182" t="str">
            <v xml:space="preserve">Treth yn ddyledus (p) </v>
          </cell>
        </row>
        <row r="183">
          <cell r="O183" t="str">
            <v>Hyd at a gan gynnwys £180,000</v>
          </cell>
          <cell r="P183">
            <v>0.52700000000000002</v>
          </cell>
          <cell r="Q183">
            <v>0.14599999999999999</v>
          </cell>
        </row>
        <row r="184">
          <cell r="O184" t="str">
            <v>£180,001 - £250,000</v>
          </cell>
          <cell r="P184">
            <v>0.21</v>
          </cell>
          <cell r="Q184">
            <v>7.9000000000000001E-2</v>
          </cell>
        </row>
        <row r="185">
          <cell r="O185" t="str">
            <v>£250,001 - 400,000</v>
          </cell>
          <cell r="P185">
            <v>0.19600000000000001</v>
          </cell>
          <cell r="Q185">
            <v>0.30299999999999999</v>
          </cell>
        </row>
        <row r="186">
          <cell r="O186" t="str">
            <v>£400,001 -£750,000</v>
          </cell>
          <cell r="P186">
            <v>0.06</v>
          </cell>
          <cell r="Q186">
            <v>0.34899999999999998</v>
          </cell>
        </row>
        <row r="187">
          <cell r="O187" t="str">
            <v>£750,001 - £1.5m</v>
          </cell>
          <cell r="P187">
            <v>6.0000000000000001E-3</v>
          </cell>
          <cell r="Q187">
            <v>0.109</v>
          </cell>
        </row>
        <row r="188">
          <cell r="O188" t="str">
            <v>Dros 
£1.5m</v>
          </cell>
          <cell r="P188">
            <v>2.9999999999999997E-4</v>
          </cell>
          <cell r="Q188">
            <v>1.4E-2</v>
          </cell>
        </row>
        <row r="196">
          <cell r="P196" t="str">
            <v>Gwerth nad yw’n werth rhent: Hyd at a gan gynnwys £250,000</v>
          </cell>
          <cell r="Q196" t="str">
            <v>Gwerth nad yw’n werth rhent: £250,001 - £1m</v>
          </cell>
          <cell r="R196" t="str">
            <v>Gwerth nad yw’n werth rhent: £1m+</v>
          </cell>
          <cell r="S196" t="str">
            <v>Gwerth rhent</v>
          </cell>
        </row>
        <row r="197">
          <cell r="O197" t="str">
            <v xml:space="preserve">Ebr - Meh 18 </v>
          </cell>
          <cell r="P197">
            <v>760</v>
          </cell>
          <cell r="Q197">
            <v>240</v>
          </cell>
          <cell r="R197">
            <v>80</v>
          </cell>
          <cell r="S197">
            <v>390</v>
          </cell>
        </row>
        <row r="198">
          <cell r="O198" t="str">
            <v xml:space="preserve">Gor - Med 18 </v>
          </cell>
          <cell r="P198">
            <v>770</v>
          </cell>
          <cell r="Q198">
            <v>280</v>
          </cell>
          <cell r="R198">
            <v>80</v>
          </cell>
          <cell r="S198">
            <v>410</v>
          </cell>
        </row>
        <row r="199">
          <cell r="O199" t="str">
            <v xml:space="preserve">Hyd - Rha 18 </v>
          </cell>
          <cell r="P199">
            <v>860</v>
          </cell>
          <cell r="Q199">
            <v>340</v>
          </cell>
          <cell r="R199">
            <v>100</v>
          </cell>
          <cell r="S199">
            <v>460</v>
          </cell>
        </row>
        <row r="200">
          <cell r="O200" t="str">
            <v xml:space="preserve">Ion - Maw 19 </v>
          </cell>
          <cell r="P200">
            <v>760</v>
          </cell>
          <cell r="Q200">
            <v>290</v>
          </cell>
          <cell r="R200">
            <v>110</v>
          </cell>
          <cell r="S200">
            <v>430</v>
          </cell>
        </row>
        <row r="201">
          <cell r="O201" t="str">
            <v xml:space="preserve">Ebr - Meh 19 </v>
          </cell>
          <cell r="P201">
            <v>850</v>
          </cell>
          <cell r="Q201">
            <v>260</v>
          </cell>
          <cell r="R201">
            <v>60</v>
          </cell>
          <cell r="S201">
            <v>390</v>
          </cell>
        </row>
        <row r="202">
          <cell r="O202" t="str">
            <v xml:space="preserve">Gor - Med 19 </v>
          </cell>
          <cell r="P202">
            <v>720</v>
          </cell>
          <cell r="Q202">
            <v>300</v>
          </cell>
          <cell r="R202">
            <v>100</v>
          </cell>
          <cell r="S202">
            <v>490</v>
          </cell>
        </row>
        <row r="203">
          <cell r="O203" t="str">
            <v xml:space="preserve">Hyd - Rha 19 </v>
          </cell>
          <cell r="P203">
            <v>790</v>
          </cell>
          <cell r="Q203">
            <v>290</v>
          </cell>
          <cell r="R203">
            <v>100</v>
          </cell>
          <cell r="S203">
            <v>390</v>
          </cell>
        </row>
        <row r="204">
          <cell r="O204" t="str">
            <v xml:space="preserve">Ion - Maw 20 </v>
          </cell>
          <cell r="P204">
            <v>780</v>
          </cell>
          <cell r="Q204">
            <v>290</v>
          </cell>
          <cell r="R204">
            <v>70</v>
          </cell>
          <cell r="S204">
            <v>470</v>
          </cell>
        </row>
        <row r="205">
          <cell r="O205" t="str">
            <v xml:space="preserve">Ebr - Meh 20 </v>
          </cell>
          <cell r="P205">
            <v>600</v>
          </cell>
          <cell r="Q205">
            <v>140</v>
          </cell>
          <cell r="R205">
            <v>40</v>
          </cell>
          <cell r="S205">
            <v>230</v>
          </cell>
        </row>
        <row r="206">
          <cell r="O206" t="str">
            <v xml:space="preserve">Gor - Med 20 (r) </v>
          </cell>
          <cell r="P206">
            <v>650</v>
          </cell>
          <cell r="Q206">
            <v>190</v>
          </cell>
          <cell r="R206">
            <v>60</v>
          </cell>
          <cell r="S206">
            <v>310</v>
          </cell>
        </row>
        <row r="207">
          <cell r="O207" t="str">
            <v>Hyd - Rha 20 (p)</v>
          </cell>
          <cell r="P207">
            <v>740</v>
          </cell>
          <cell r="Q207">
            <v>320</v>
          </cell>
          <cell r="R207">
            <v>90</v>
          </cell>
          <cell r="S207">
            <v>370</v>
          </cell>
        </row>
        <row r="216">
          <cell r="P216" t="str">
            <v>Gwerth nad yw’n werth rhent: Hyd at a gan gynnwys £250,000</v>
          </cell>
          <cell r="Q216" t="str">
            <v>Gwerth nad yw’n werth rhent: £250,001 - £1m</v>
          </cell>
          <cell r="R216" t="str">
            <v>Gwerth nad yw’n werth rhent: £1m+</v>
          </cell>
          <cell r="S216" t="str">
            <v>Gwerth rhent</v>
          </cell>
        </row>
        <row r="217">
          <cell r="O217" t="str">
            <v xml:space="preserve">Ebr - Meh 18 </v>
          </cell>
          <cell r="P217">
            <v>0.1</v>
          </cell>
          <cell r="Q217">
            <v>2.8</v>
          </cell>
          <cell r="R217">
            <v>10</v>
          </cell>
          <cell r="S217">
            <v>2.6</v>
          </cell>
        </row>
        <row r="218">
          <cell r="O218" t="str">
            <v xml:space="preserve">Gor - Med 18 </v>
          </cell>
          <cell r="P218">
            <v>0.1</v>
          </cell>
          <cell r="Q218">
            <v>3.1</v>
          </cell>
          <cell r="R218">
            <v>11.5</v>
          </cell>
          <cell r="S218">
            <v>3</v>
          </cell>
        </row>
        <row r="219">
          <cell r="O219" t="str">
            <v xml:space="preserve">Hyd - Rha 18 </v>
          </cell>
          <cell r="P219">
            <v>0.1</v>
          </cell>
          <cell r="Q219">
            <v>3.7</v>
          </cell>
          <cell r="R219">
            <v>13.7</v>
          </cell>
          <cell r="S219">
            <v>2.1</v>
          </cell>
        </row>
        <row r="220">
          <cell r="O220" t="str">
            <v xml:space="preserve">Ion - Maw 19 </v>
          </cell>
          <cell r="P220">
            <v>0.1</v>
          </cell>
          <cell r="Q220">
            <v>3</v>
          </cell>
          <cell r="R220">
            <v>14.4</v>
          </cell>
          <cell r="S220">
            <v>2.8</v>
          </cell>
        </row>
        <row r="221">
          <cell r="O221" t="str">
            <v xml:space="preserve">Ebr - Meh 19 </v>
          </cell>
          <cell r="P221">
            <v>0.1</v>
          </cell>
          <cell r="Q221">
            <v>2.8</v>
          </cell>
          <cell r="R221">
            <v>6.7</v>
          </cell>
          <cell r="S221">
            <v>4.5999999999999996</v>
          </cell>
        </row>
        <row r="222">
          <cell r="O222" t="str">
            <v xml:space="preserve">Gor - Med 19 </v>
          </cell>
          <cell r="P222">
            <v>0.1</v>
          </cell>
          <cell r="Q222">
            <v>3.2</v>
          </cell>
          <cell r="R222">
            <v>11.6</v>
          </cell>
          <cell r="S222">
            <v>2.1</v>
          </cell>
        </row>
        <row r="223">
          <cell r="O223" t="str">
            <v xml:space="preserve">Hyd - Rha 19 </v>
          </cell>
          <cell r="P223">
            <v>0.1</v>
          </cell>
          <cell r="Q223">
            <v>3.5</v>
          </cell>
          <cell r="R223">
            <v>13.7</v>
          </cell>
          <cell r="S223">
            <v>2.9</v>
          </cell>
        </row>
        <row r="224">
          <cell r="O224" t="str">
            <v xml:space="preserve">Ion - Maw 20 </v>
          </cell>
          <cell r="P224">
            <v>0.2</v>
          </cell>
          <cell r="Q224">
            <v>2.9</v>
          </cell>
          <cell r="R224">
            <v>11.1</v>
          </cell>
          <cell r="S224">
            <v>2.8</v>
          </cell>
        </row>
        <row r="225">
          <cell r="O225" t="str">
            <v xml:space="preserve">Ebr - Meh 20 </v>
          </cell>
          <cell r="P225">
            <v>0.1</v>
          </cell>
          <cell r="Q225">
            <v>1.4</v>
          </cell>
          <cell r="R225">
            <v>6.7</v>
          </cell>
          <cell r="S225">
            <v>0.7</v>
          </cell>
        </row>
        <row r="226">
          <cell r="O226" t="str">
            <v xml:space="preserve">Gor - Med 20 (r) </v>
          </cell>
          <cell r="P226">
            <v>0.1</v>
          </cell>
          <cell r="Q226">
            <v>2.2000000000000002</v>
          </cell>
          <cell r="R226">
            <v>6.5</v>
          </cell>
          <cell r="S226">
            <v>1.5</v>
          </cell>
        </row>
        <row r="227">
          <cell r="O227" t="str">
            <v xml:space="preserve">Hyd - Rha 20 (p) </v>
          </cell>
          <cell r="P227">
            <v>0.1</v>
          </cell>
          <cell r="Q227">
            <v>3.3</v>
          </cell>
          <cell r="R227">
            <v>12.8</v>
          </cell>
          <cell r="S227">
            <v>1.8</v>
          </cell>
        </row>
        <row r="234">
          <cell r="P234" t="str">
            <v>Gwerth</v>
          </cell>
        </row>
        <row r="236">
          <cell r="Q236" t="str">
            <v>Nifer y trafodiadau</v>
          </cell>
        </row>
        <row r="237">
          <cell r="O237" t="str">
            <v>Gwerth nad yw’n werth rhent</v>
          </cell>
          <cell r="P237" t="str">
            <v>Hyd at a gan gynnwys £250,000</v>
          </cell>
          <cell r="Q237">
            <v>0.497</v>
          </cell>
        </row>
        <row r="238">
          <cell r="P238" t="str">
            <v>£250,001 - £1m</v>
          </cell>
          <cell r="Q238">
            <v>0.216</v>
          </cell>
        </row>
        <row r="239">
          <cell r="P239" t="str">
            <v>Dros £1m</v>
          </cell>
          <cell r="Q239">
            <v>0.06</v>
          </cell>
        </row>
        <row r="241">
          <cell r="O241" t="str">
            <v>Gwerth rhent</v>
          </cell>
          <cell r="P241" t="str">
            <v>Dim premiwm wedi ei dalu ¹</v>
          </cell>
          <cell r="Q241">
            <v>0.22700000000000001</v>
          </cell>
        </row>
        <row r="242">
          <cell r="P242" t="str">
            <v>Premiwm wedi ei dalu ¹ ²</v>
          </cell>
          <cell r="Q242">
            <v>0.02</v>
          </cell>
        </row>
        <row r="254">
          <cell r="Q254" t="str">
            <v>Treth yn ddyledus</v>
          </cell>
        </row>
        <row r="255">
          <cell r="Q255">
            <v>8.0000000000000002E-3</v>
          </cell>
        </row>
        <row r="256">
          <cell r="Q256">
            <v>0.185</v>
          </cell>
        </row>
        <row r="257">
          <cell r="Q257">
            <v>0.70799999999999996</v>
          </cell>
        </row>
        <row r="259">
          <cell r="Q259">
            <v>7.8E-2</v>
          </cell>
        </row>
        <row r="260">
          <cell r="Q260">
            <v>0.02</v>
          </cell>
        </row>
        <row r="269">
          <cell r="P269" t="str">
            <v>Chwarter dod i rym</v>
          </cell>
        </row>
        <row r="271">
          <cell r="P271" t="str">
            <v>Preswyl</v>
          </cell>
          <cell r="Q271" t="str">
            <v>Amhreswyl</v>
          </cell>
        </row>
        <row r="272">
          <cell r="O272" t="str">
            <v xml:space="preserve">Ebr - Meh 18 (r) </v>
          </cell>
          <cell r="P272">
            <v>220</v>
          </cell>
          <cell r="Q272">
            <v>80</v>
          </cell>
        </row>
        <row r="273">
          <cell r="O273" t="str">
            <v xml:space="preserve">Gor - Med 18 (r) </v>
          </cell>
          <cell r="P273">
            <v>220</v>
          </cell>
          <cell r="Q273">
            <v>80</v>
          </cell>
        </row>
        <row r="274">
          <cell r="O274" t="str">
            <v xml:space="preserve">Hyd - Rha 18 (r) </v>
          </cell>
          <cell r="P274">
            <v>270</v>
          </cell>
          <cell r="Q274">
            <v>120</v>
          </cell>
        </row>
        <row r="275">
          <cell r="O275" t="str">
            <v xml:space="preserve">Ion - Maw 19 (r) </v>
          </cell>
          <cell r="P275">
            <v>260</v>
          </cell>
          <cell r="Q275">
            <v>140</v>
          </cell>
        </row>
        <row r="276">
          <cell r="O276" t="str">
            <v xml:space="preserve">Ebr - Meh 19 (r) </v>
          </cell>
          <cell r="P276">
            <v>280</v>
          </cell>
          <cell r="Q276">
            <v>70</v>
          </cell>
        </row>
        <row r="277">
          <cell r="O277" t="str">
            <v xml:space="preserve">Gor - Med 19 (r) </v>
          </cell>
          <cell r="P277">
            <v>310</v>
          </cell>
          <cell r="Q277">
            <v>100</v>
          </cell>
        </row>
        <row r="278">
          <cell r="O278" t="str">
            <v xml:space="preserve">Hyd - Rha 19 (r) </v>
          </cell>
          <cell r="P278">
            <v>350</v>
          </cell>
          <cell r="Q278">
            <v>90</v>
          </cell>
        </row>
        <row r="279">
          <cell r="O279" t="str">
            <v xml:space="preserve">Ion - Maw 20 (r) </v>
          </cell>
          <cell r="P279">
            <v>250</v>
          </cell>
          <cell r="Q279">
            <v>110</v>
          </cell>
        </row>
        <row r="280">
          <cell r="O280" t="str">
            <v xml:space="preserve">Ebr - Meh 20 (r) </v>
          </cell>
          <cell r="P280">
            <v>120</v>
          </cell>
          <cell r="Q280">
            <v>40</v>
          </cell>
        </row>
        <row r="281">
          <cell r="O281" t="str">
            <v xml:space="preserve">Gor - Med 20 (r) </v>
          </cell>
          <cell r="P281">
            <v>200</v>
          </cell>
          <cell r="Q281">
            <v>50</v>
          </cell>
        </row>
        <row r="282">
          <cell r="O282" t="str">
            <v>Hyd - Rha 20 (p)</v>
          </cell>
          <cell r="P282">
            <v>310</v>
          </cell>
          <cell r="Q282">
            <v>80</v>
          </cell>
        </row>
        <row r="288">
          <cell r="P288" t="str">
            <v>Chwarter dod i rym</v>
          </cell>
        </row>
        <row r="290">
          <cell r="P290" t="str">
            <v>Preswyl</v>
          </cell>
          <cell r="Q290" t="str">
            <v>Amhreswyl</v>
          </cell>
        </row>
        <row r="291">
          <cell r="O291" t="str">
            <v xml:space="preserve">Ebr - Meh 18 (r) </v>
          </cell>
          <cell r="P291">
            <v>3.7</v>
          </cell>
          <cell r="Q291">
            <v>8.8000000000000007</v>
          </cell>
        </row>
        <row r="292">
          <cell r="O292" t="str">
            <v xml:space="preserve">Gor - Med 18 (r) </v>
          </cell>
          <cell r="P292">
            <v>2.4</v>
          </cell>
          <cell r="Q292">
            <v>18.7</v>
          </cell>
        </row>
        <row r="293">
          <cell r="O293" t="str">
            <v xml:space="preserve">Hyd - Rha 18 (r) </v>
          </cell>
          <cell r="P293">
            <v>3.1</v>
          </cell>
          <cell r="Q293">
            <v>11.2</v>
          </cell>
        </row>
        <row r="294">
          <cell r="O294" t="str">
            <v xml:space="preserve">Ion - Maw 19 (r) </v>
          </cell>
          <cell r="P294">
            <v>2.6</v>
          </cell>
          <cell r="Q294">
            <v>17.7</v>
          </cell>
        </row>
        <row r="295">
          <cell r="O295" t="str">
            <v xml:space="preserve">Ebr - Meh 19 (r) </v>
          </cell>
          <cell r="P295">
            <v>8.8000000000000007</v>
          </cell>
          <cell r="Q295">
            <v>3.5</v>
          </cell>
        </row>
        <row r="296">
          <cell r="O296" t="str">
            <v xml:space="preserve">Gor - Med 19 (r) </v>
          </cell>
          <cell r="P296">
            <v>2.6</v>
          </cell>
          <cell r="Q296">
            <v>15.5</v>
          </cell>
        </row>
        <row r="297">
          <cell r="O297" t="str">
            <v xml:space="preserve">Hyd - Rha 19 (r) </v>
          </cell>
          <cell r="P297">
            <v>3.5</v>
          </cell>
          <cell r="Q297">
            <v>10.7</v>
          </cell>
        </row>
        <row r="298">
          <cell r="O298" t="str">
            <v xml:space="preserve">Ion - Maw 20 (r) </v>
          </cell>
          <cell r="P298">
            <v>3.1</v>
          </cell>
          <cell r="Q298">
            <v>3.3</v>
          </cell>
        </row>
        <row r="299">
          <cell r="O299" t="str">
            <v xml:space="preserve">Ebr - Meh 20 (r) </v>
          </cell>
          <cell r="P299">
            <v>1.1000000000000001</v>
          </cell>
          <cell r="Q299">
            <v>1.6</v>
          </cell>
        </row>
        <row r="300">
          <cell r="O300" t="str">
            <v xml:space="preserve">Gor - Med 20 (r) </v>
          </cell>
          <cell r="P300">
            <v>3.1</v>
          </cell>
          <cell r="Q300">
            <v>10.7</v>
          </cell>
        </row>
        <row r="301">
          <cell r="O301" t="str">
            <v>Hyd - Rha 20 (p)</v>
          </cell>
          <cell r="P301">
            <v>4.5999999999999996</v>
          </cell>
          <cell r="Q301">
            <v>2.8</v>
          </cell>
        </row>
        <row r="308">
          <cell r="P308" t="str">
            <v>Chwarter dod i rym</v>
          </cell>
        </row>
        <row r="311">
          <cell r="P311" t="str">
            <v>Nifer yr ad-daliadau</v>
          </cell>
          <cell r="Q311" t="str">
            <v>Ad-daliadau (£ miliwn)</v>
          </cell>
        </row>
        <row r="312">
          <cell r="O312" t="str">
            <v xml:space="preserve">Ebr - Meh 18 (r) </v>
          </cell>
          <cell r="P312">
            <v>430</v>
          </cell>
          <cell r="Q312">
            <v>3.1</v>
          </cell>
        </row>
        <row r="313">
          <cell r="O313" t="str">
            <v xml:space="preserve">Gor - Med 18 (r) </v>
          </cell>
          <cell r="P313">
            <v>520</v>
          </cell>
          <cell r="Q313">
            <v>4</v>
          </cell>
        </row>
        <row r="314">
          <cell r="O314" t="str">
            <v xml:space="preserve">Hyd - Rha 18 (r) </v>
          </cell>
          <cell r="P314">
            <v>450</v>
          </cell>
          <cell r="Q314">
            <v>3.5</v>
          </cell>
        </row>
        <row r="315">
          <cell r="O315" t="str">
            <v xml:space="preserve">Ion - Maw 19 (r) </v>
          </cell>
          <cell r="P315">
            <v>310</v>
          </cell>
          <cell r="Q315">
            <v>2.2000000000000002</v>
          </cell>
        </row>
        <row r="316">
          <cell r="O316" t="str">
            <v xml:space="preserve">Ebr - Meh 19 (r) </v>
          </cell>
          <cell r="P316">
            <v>360</v>
          </cell>
          <cell r="Q316">
            <v>2.9</v>
          </cell>
        </row>
        <row r="317">
          <cell r="O317" t="str">
            <v xml:space="preserve">Gor - Med 19 (r) </v>
          </cell>
          <cell r="P317">
            <v>340</v>
          </cell>
          <cell r="Q317">
            <v>2.8</v>
          </cell>
        </row>
        <row r="318">
          <cell r="O318" t="str">
            <v xml:space="preserve">Hyd - Rha 19 (r) </v>
          </cell>
          <cell r="P318">
            <v>300</v>
          </cell>
          <cell r="Q318">
            <v>2.7</v>
          </cell>
        </row>
        <row r="319">
          <cell r="O319" t="str">
            <v xml:space="preserve">Ion - Maw 20 (r) </v>
          </cell>
          <cell r="P319">
            <v>190</v>
          </cell>
          <cell r="Q319">
            <v>1.6</v>
          </cell>
        </row>
        <row r="320">
          <cell r="O320" t="str">
            <v xml:space="preserve">Ebr - Meh 20 (r) </v>
          </cell>
          <cell r="P320">
            <v>80</v>
          </cell>
          <cell r="Q320">
            <v>0.6</v>
          </cell>
        </row>
        <row r="321">
          <cell r="O321" t="str">
            <v xml:space="preserve">Gor - Med 20 (r) </v>
          </cell>
          <cell r="P321">
            <v>110</v>
          </cell>
          <cell r="Q321">
            <v>1.1000000000000001</v>
          </cell>
        </row>
        <row r="322">
          <cell r="O322" t="str">
            <v>Hyd - Rha 20 (p)</v>
          </cell>
          <cell r="P322">
            <v>50</v>
          </cell>
          <cell r="Q322">
            <v>0.6</v>
          </cell>
        </row>
        <row r="328">
          <cell r="P328" t="str">
            <v>Mis</v>
          </cell>
        </row>
        <row r="331">
          <cell r="P331" t="str">
            <v>2018-19</v>
          </cell>
          <cell r="Q331" t="str">
            <v>2019-20</v>
          </cell>
          <cell r="R331" t="str">
            <v>2020-21</v>
          </cell>
        </row>
        <row r="332">
          <cell r="O332" t="str">
            <v>Ebr</v>
          </cell>
          <cell r="P332">
            <v>6.1</v>
          </cell>
          <cell r="Q332">
            <v>16.899999999999999</v>
          </cell>
          <cell r="R332">
            <v>9.5</v>
          </cell>
        </row>
        <row r="333">
          <cell r="O333" t="str">
            <v>Mai</v>
          </cell>
          <cell r="P333">
            <v>17</v>
          </cell>
          <cell r="Q333">
            <v>16</v>
          </cell>
          <cell r="R333">
            <v>9.1</v>
          </cell>
        </row>
        <row r="334">
          <cell r="O334" t="str">
            <v>Meh</v>
          </cell>
          <cell r="P334">
            <v>15.5</v>
          </cell>
          <cell r="Q334">
            <v>14.9</v>
          </cell>
          <cell r="R334">
            <v>8.5</v>
          </cell>
        </row>
        <row r="335">
          <cell r="O335" t="str">
            <v>Gor</v>
          </cell>
          <cell r="P335">
            <v>20.5</v>
          </cell>
          <cell r="Q335">
            <v>20.100000000000001</v>
          </cell>
          <cell r="R335">
            <v>10.9</v>
          </cell>
        </row>
        <row r="336">
          <cell r="O336" t="str">
            <v>Aws</v>
          </cell>
          <cell r="P336">
            <v>23.6</v>
          </cell>
          <cell r="Q336">
            <v>21.5</v>
          </cell>
          <cell r="R336">
            <v>12.1</v>
          </cell>
        </row>
        <row r="337">
          <cell r="O337" t="str">
            <v>Med</v>
          </cell>
          <cell r="P337">
            <v>18.600000000000001</v>
          </cell>
          <cell r="Q337">
            <v>18.8</v>
          </cell>
          <cell r="R337">
            <v>14.5</v>
          </cell>
        </row>
        <row r="338">
          <cell r="O338" t="str">
            <v>Hyd</v>
          </cell>
          <cell r="P338">
            <v>21.7</v>
          </cell>
          <cell r="Q338">
            <v>23.6</v>
          </cell>
          <cell r="R338">
            <v>17.600000000000001</v>
          </cell>
        </row>
        <row r="339">
          <cell r="O339" t="str">
            <v>Tac</v>
          </cell>
          <cell r="P339">
            <v>22</v>
          </cell>
          <cell r="Q339">
            <v>18</v>
          </cell>
          <cell r="R339">
            <v>23</v>
          </cell>
        </row>
        <row r="340">
          <cell r="O340" t="str">
            <v>Rha</v>
          </cell>
          <cell r="P340">
            <v>22</v>
          </cell>
          <cell r="Q340">
            <v>30.5</v>
          </cell>
          <cell r="R340">
            <v>29.4</v>
          </cell>
        </row>
        <row r="341">
          <cell r="O341" t="str">
            <v>Ion</v>
          </cell>
          <cell r="P341">
            <v>20.6</v>
          </cell>
          <cell r="Q341">
            <v>15</v>
          </cell>
          <cell r="R341" t="str">
            <v/>
          </cell>
        </row>
        <row r="342">
          <cell r="O342" t="str">
            <v>Chw</v>
          </cell>
          <cell r="P342">
            <v>14.4</v>
          </cell>
          <cell r="Q342">
            <v>19.399999999999999</v>
          </cell>
          <cell r="R342" t="str">
            <v/>
          </cell>
        </row>
        <row r="343">
          <cell r="O343" t="str">
            <v>Maw</v>
          </cell>
          <cell r="P343">
            <v>17.5</v>
          </cell>
          <cell r="Q343">
            <v>18.100000000000001</v>
          </cell>
          <cell r="R343" t="str">
            <v/>
          </cell>
        </row>
        <row r="350">
          <cell r="P350" t="str">
            <v>Nifer y trafodiadau</v>
          </cell>
          <cell r="Q350" t="str">
            <v>Treth yn ddyledus</v>
          </cell>
        </row>
        <row r="351">
          <cell r="O351" t="str">
            <v>Ebr 18</v>
          </cell>
          <cell r="P351">
            <v>0.105</v>
          </cell>
          <cell r="Q351">
            <v>0.29799999999999999</v>
          </cell>
        </row>
        <row r="352">
          <cell r="O352" t="str">
            <v>Mai 18</v>
          </cell>
          <cell r="P352">
            <v>7.1999999999999995E-2</v>
          </cell>
          <cell r="Q352">
            <v>6.0999999999999999E-2</v>
          </cell>
        </row>
        <row r="353">
          <cell r="O353" t="str">
            <v>Meh 18</v>
          </cell>
          <cell r="P353">
            <v>5.8000000000000003E-2</v>
          </cell>
          <cell r="Q353">
            <v>9.0999999999999998E-2</v>
          </cell>
        </row>
        <row r="354">
          <cell r="O354" t="str">
            <v>Gor 18</v>
          </cell>
          <cell r="P354">
            <v>7.4999999999999997E-2</v>
          </cell>
          <cell r="Q354">
            <v>0.122</v>
          </cell>
        </row>
        <row r="355">
          <cell r="O355" t="str">
            <v>Aws 18</v>
          </cell>
          <cell r="P355">
            <v>0.05</v>
          </cell>
          <cell r="Q355">
            <v>5.0999999999999997E-2</v>
          </cell>
        </row>
        <row r="356">
          <cell r="O356" t="str">
            <v>Med 18</v>
          </cell>
          <cell r="P356">
            <v>0.04</v>
          </cell>
          <cell r="Q356">
            <v>2.7E-2</v>
          </cell>
        </row>
        <row r="357">
          <cell r="O357" t="str">
            <v>Hyd 18</v>
          </cell>
          <cell r="P357">
            <v>2.8000000000000001E-2</v>
          </cell>
          <cell r="Q357">
            <v>2.4E-2</v>
          </cell>
        </row>
        <row r="358">
          <cell r="O358" t="str">
            <v>Tac 18</v>
          </cell>
          <cell r="P358">
            <v>3.5000000000000003E-2</v>
          </cell>
          <cell r="Q358">
            <v>2.7E-2</v>
          </cell>
        </row>
        <row r="359">
          <cell r="O359" t="str">
            <v>Rha 18</v>
          </cell>
          <cell r="P359">
            <v>1.2999999999999999E-2</v>
          </cell>
          <cell r="Q359">
            <v>5.0000000000000001E-3</v>
          </cell>
        </row>
        <row r="360">
          <cell r="O360" t="str">
            <v>Ion 19</v>
          </cell>
          <cell r="P360">
            <v>2.5999999999999999E-2</v>
          </cell>
          <cell r="Q360">
            <v>2.5000000000000001E-2</v>
          </cell>
        </row>
        <row r="361">
          <cell r="O361" t="str">
            <v>Chw 19</v>
          </cell>
          <cell r="P361">
            <v>1.2999999999999999E-2</v>
          </cell>
          <cell r="Q361">
            <v>3.5999999999999997E-2</v>
          </cell>
        </row>
        <row r="362">
          <cell r="O362" t="str">
            <v>Maw 19</v>
          </cell>
          <cell r="P362">
            <v>2.8000000000000001E-2</v>
          </cell>
          <cell r="Q362">
            <v>1.7999999999999999E-2</v>
          </cell>
        </row>
        <row r="363">
          <cell r="O363" t="str">
            <v>Ebr 19</v>
          </cell>
          <cell r="P363">
            <v>1.4999999999999999E-2</v>
          </cell>
          <cell r="Q363">
            <v>-3.1E-2</v>
          </cell>
        </row>
        <row r="364">
          <cell r="O364" t="str">
            <v>Mai 19</v>
          </cell>
          <cell r="P364">
            <v>1.7999999999999999E-2</v>
          </cell>
          <cell r="Q364">
            <v>1.4999999999999999E-2</v>
          </cell>
        </row>
        <row r="365">
          <cell r="O365" t="str">
            <v>Meh 19</v>
          </cell>
          <cell r="P365">
            <v>3.3000000000000002E-2</v>
          </cell>
          <cell r="Q365">
            <v>8.8999999999999996E-2</v>
          </cell>
        </row>
        <row r="366">
          <cell r="O366" t="str">
            <v>Gor 19</v>
          </cell>
          <cell r="P366">
            <v>1.2E-2</v>
          </cell>
          <cell r="Q366">
            <v>1.0999999999999999E-2</v>
          </cell>
        </row>
        <row r="367">
          <cell r="O367" t="str">
            <v>Aws 19</v>
          </cell>
          <cell r="P367">
            <v>2.7E-2</v>
          </cell>
          <cell r="Q367">
            <v>3.1E-2</v>
          </cell>
        </row>
        <row r="368">
          <cell r="O368" t="str">
            <v>Med 19</v>
          </cell>
          <cell r="P368">
            <v>1.2E-2</v>
          </cell>
          <cell r="Q368">
            <v>0.158</v>
          </cell>
        </row>
        <row r="369">
          <cell r="O369" t="str">
            <v>Hyd 19</v>
          </cell>
          <cell r="P369">
            <v>1.4999999999999999E-2</v>
          </cell>
          <cell r="Q369">
            <v>1.9E-2</v>
          </cell>
        </row>
        <row r="370">
          <cell r="O370" t="str">
            <v>Tac 19</v>
          </cell>
          <cell r="P370">
            <v>2.5000000000000001E-2</v>
          </cell>
          <cell r="Q370">
            <v>1.2999999999999999E-2</v>
          </cell>
        </row>
        <row r="371">
          <cell r="O371" t="str">
            <v>Rha 19</v>
          </cell>
          <cell r="P371">
            <v>4.0000000000000001E-3</v>
          </cell>
          <cell r="Q371">
            <v>-2E-3</v>
          </cell>
        </row>
        <row r="372">
          <cell r="O372" t="str">
            <v>Ion 20</v>
          </cell>
          <cell r="P372">
            <v>3.4000000000000002E-2</v>
          </cell>
          <cell r="Q372">
            <v>0.26600000000000001</v>
          </cell>
        </row>
        <row r="373">
          <cell r="O373" t="str">
            <v>Chw 20</v>
          </cell>
          <cell r="P373">
            <v>2.5000000000000001E-2</v>
          </cell>
          <cell r="Q373">
            <v>8.9999999999999993E-3</v>
          </cell>
        </row>
        <row r="374">
          <cell r="O374" t="str">
            <v>Maw 20</v>
          </cell>
          <cell r="P374">
            <v>1.0999999999999999E-2</v>
          </cell>
          <cell r="Q374">
            <v>5.5E-2</v>
          </cell>
        </row>
        <row r="375">
          <cell r="O375" t="str">
            <v>Ebr 20</v>
          </cell>
          <cell r="P375">
            <v>0.02</v>
          </cell>
          <cell r="Q375">
            <v>2.1999999999999999E-2</v>
          </cell>
        </row>
        <row r="376">
          <cell r="O376" t="str">
            <v>Mai 20</v>
          </cell>
          <cell r="P376">
            <v>1.7000000000000001E-2</v>
          </cell>
          <cell r="Q376">
            <v>1.7000000000000001E-2</v>
          </cell>
        </row>
        <row r="377">
          <cell r="O377" t="str">
            <v>Meh 20</v>
          </cell>
          <cell r="P377">
            <v>1.4E-2</v>
          </cell>
          <cell r="Q377">
            <v>1.6E-2</v>
          </cell>
        </row>
        <row r="378">
          <cell r="O378" t="str">
            <v>Gor 20</v>
          </cell>
          <cell r="P378">
            <v>4.2999999999999997E-2</v>
          </cell>
          <cell r="Q378">
            <v>3.7999999999999999E-2</v>
          </cell>
        </row>
        <row r="379">
          <cell r="O379" t="str">
            <v>Aws 20</v>
          </cell>
          <cell r="P379">
            <v>1.47E-2</v>
          </cell>
          <cell r="Q379">
            <v>4.0000000000000001E-3</v>
          </cell>
        </row>
        <row r="380">
          <cell r="O380" t="str">
            <v>Med 20</v>
          </cell>
          <cell r="P380">
            <v>2.3E-2</v>
          </cell>
          <cell r="Q380">
            <v>3.4000000000000002E-2</v>
          </cell>
        </row>
        <row r="381">
          <cell r="O381" t="str">
            <v>Hyd 20</v>
          </cell>
          <cell r="P381">
            <v>4.7E-2</v>
          </cell>
          <cell r="Q381">
            <v>3.1E-2</v>
          </cell>
        </row>
        <row r="382">
          <cell r="O382" t="str">
            <v>Tac 20</v>
          </cell>
          <cell r="P382">
            <v>2.0299999999999999E-2</v>
          </cell>
          <cell r="Q382">
            <v>2.4993999999999999E-2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B1" t="str">
            <v>TransactionTypeCode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TransactionTypeCode</v>
          </cell>
        </row>
      </sheetData>
      <sheetData sheetId="15">
        <row r="1">
          <cell r="B1" t="str">
            <v>ReliefType</v>
          </cell>
        </row>
      </sheetData>
      <sheetData sheetId="16">
        <row r="1">
          <cell r="C1" t="str">
            <v>Measure</v>
          </cell>
        </row>
      </sheetData>
      <sheetData sheetId="17">
        <row r="1">
          <cell r="E1" t="str">
            <v>Cr</v>
          </cell>
        </row>
      </sheetData>
      <sheetData sheetId="18">
        <row r="2">
          <cell r="H2">
            <v>13</v>
          </cell>
        </row>
      </sheetData>
      <sheetData sheetId="19" refreshError="1"/>
      <sheetData sheetId="20">
        <row r="1">
          <cell r="A1" t="str">
            <v>TransactionTypeCode</v>
          </cell>
        </row>
      </sheetData>
      <sheetData sheetId="21">
        <row r="1">
          <cell r="A1" t="str">
            <v>TransactionTypeCode</v>
          </cell>
        </row>
      </sheetData>
      <sheetData sheetId="22">
        <row r="1">
          <cell r="A1" t="str">
            <v>TransactionTypeCode</v>
          </cell>
        </row>
      </sheetData>
      <sheetData sheetId="23">
        <row r="1">
          <cell r="B1" t="str">
            <v>English</v>
          </cell>
        </row>
      </sheetData>
      <sheetData sheetId="24">
        <row r="3">
          <cell r="A3" t="str">
            <v>Code</v>
          </cell>
        </row>
      </sheetData>
      <sheetData sheetId="25">
        <row r="2">
          <cell r="A2">
            <v>1</v>
          </cell>
        </row>
      </sheetData>
      <sheetData sheetId="26" refreshError="1"/>
      <sheetData sheetId="27" refreshError="1"/>
      <sheetData sheetId="28">
        <row r="7">
          <cell r="C7" t="str">
            <v>1st estimate</v>
          </cell>
        </row>
      </sheetData>
      <sheetData sheetId="29">
        <row r="7">
          <cell r="C7" t="str">
            <v>1st estimate</v>
          </cell>
        </row>
      </sheetData>
      <sheetData sheetId="30" refreshError="1"/>
      <sheetData sheetId="31">
        <row r="1">
          <cell r="S1">
            <v>1</v>
          </cell>
        </row>
      </sheetData>
      <sheetData sheetId="32" refreshError="1"/>
      <sheetData sheetId="33"/>
      <sheetData sheetId="34" refreshError="1"/>
      <sheetData sheetId="3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890FF-6D71-4E34-A174-4D8BD25DEB93}">
  <sheetPr codeName="Sheet1"/>
  <dimension ref="A1:Q6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9" defaultRowHeight="12.75" x14ac:dyDescent="0.2"/>
  <cols>
    <col min="1" max="1" width="11.140625" style="10" customWidth="1"/>
    <col min="2" max="2" width="155.42578125" style="1" customWidth="1"/>
    <col min="3" max="3" width="27.5703125" style="1" customWidth="1"/>
    <col min="4" max="6" width="1" style="1" customWidth="1"/>
    <col min="7" max="8" width="9" style="1"/>
    <col min="9" max="9" width="12" style="1" bestFit="1" customWidth="1"/>
    <col min="10" max="10" width="13" style="1" bestFit="1" customWidth="1"/>
    <col min="11" max="16384" width="9" style="1"/>
  </cols>
  <sheetData>
    <row r="1" spans="1:11" ht="17.45" customHeight="1" x14ac:dyDescent="0.2">
      <c r="A1" s="2" t="s">
        <v>587</v>
      </c>
      <c r="B1" s="2"/>
      <c r="C1" s="3"/>
      <c r="D1" s="4"/>
      <c r="E1" s="4"/>
      <c r="F1" s="4"/>
      <c r="G1" s="4"/>
      <c r="H1" s="4"/>
      <c r="I1" s="4"/>
      <c r="J1" s="4"/>
    </row>
    <row r="2" spans="1:11" s="5" customFormat="1" ht="25.5" customHeight="1" x14ac:dyDescent="0.2">
      <c r="A2" s="6" t="s">
        <v>4</v>
      </c>
      <c r="B2" s="6"/>
    </row>
    <row r="3" spans="1:11" s="5" customFormat="1" x14ac:dyDescent="0.2">
      <c r="A3" s="6" t="s">
        <v>5</v>
      </c>
      <c r="B3" s="6"/>
    </row>
    <row r="4" spans="1:11" ht="38.25" customHeight="1" x14ac:dyDescent="0.2">
      <c r="A4" s="7" t="s">
        <v>6</v>
      </c>
      <c r="B4" s="7"/>
      <c r="C4" s="8"/>
    </row>
    <row r="5" spans="1:11" ht="25.5" customHeight="1" x14ac:dyDescent="0.2">
      <c r="A5" s="10" t="s">
        <v>7</v>
      </c>
    </row>
    <row r="6" spans="1:11" x14ac:dyDescent="0.2">
      <c r="A6" s="11" t="s">
        <v>8</v>
      </c>
    </row>
    <row r="7" spans="1:11" ht="25.5" customHeight="1" x14ac:dyDescent="0.2">
      <c r="A7" s="12" t="s">
        <v>9</v>
      </c>
    </row>
    <row r="8" spans="1:11" x14ac:dyDescent="0.2">
      <c r="A8" s="11" t="s">
        <v>10</v>
      </c>
    </row>
    <row r="9" spans="1:11" ht="25.5" customHeight="1" x14ac:dyDescent="0.2">
      <c r="A9" s="12" t="s">
        <v>11</v>
      </c>
    </row>
    <row r="10" spans="1:11" ht="25.5" customHeight="1" x14ac:dyDescent="0.2">
      <c r="A10" s="12" t="s">
        <v>12</v>
      </c>
    </row>
    <row r="11" spans="1:11" x14ac:dyDescent="0.2">
      <c r="A11" s="12" t="s">
        <v>13</v>
      </c>
    </row>
    <row r="12" spans="1:11" x14ac:dyDescent="0.2">
      <c r="A12" s="12" t="s">
        <v>14</v>
      </c>
    </row>
    <row r="13" spans="1:11" x14ac:dyDescent="0.2">
      <c r="A13" s="12" t="s">
        <v>15</v>
      </c>
    </row>
    <row r="14" spans="1:11" ht="25.5" customHeight="1" x14ac:dyDescent="0.2">
      <c r="A14" s="12" t="s">
        <v>16</v>
      </c>
    </row>
    <row r="15" spans="1:11" ht="25.5" customHeight="1" x14ac:dyDescent="0.2">
      <c r="A15" s="14" t="s">
        <v>17</v>
      </c>
      <c r="I15" s="13"/>
      <c r="J15" s="13"/>
      <c r="K15" s="13"/>
    </row>
    <row r="16" spans="1:11" x14ac:dyDescent="0.2">
      <c r="A16" s="15"/>
      <c r="I16" s="13"/>
      <c r="J16" s="13"/>
      <c r="K16" s="13"/>
    </row>
    <row r="17" spans="1:11" x14ac:dyDescent="0.2">
      <c r="A17" s="14" t="s">
        <v>18</v>
      </c>
      <c r="I17" s="13"/>
      <c r="J17" s="13"/>
      <c r="K17" s="13"/>
    </row>
    <row r="18" spans="1:11" ht="25.5" customHeight="1" x14ac:dyDescent="0.2">
      <c r="A18" s="11" t="s">
        <v>19</v>
      </c>
      <c r="B18" s="1" t="s">
        <v>20</v>
      </c>
      <c r="I18" s="13"/>
      <c r="J18" s="13"/>
      <c r="K18" s="13"/>
    </row>
    <row r="19" spans="1:11" x14ac:dyDescent="0.2">
      <c r="A19" s="11" t="s">
        <v>21</v>
      </c>
      <c r="B19" s="1" t="s">
        <v>22</v>
      </c>
      <c r="I19" s="13"/>
      <c r="J19" s="13"/>
      <c r="K19" s="13"/>
    </row>
    <row r="20" spans="1:11" x14ac:dyDescent="0.2">
      <c r="A20" s="11" t="s">
        <v>23</v>
      </c>
      <c r="B20" s="1" t="s">
        <v>24</v>
      </c>
      <c r="I20" s="13"/>
      <c r="J20" s="13"/>
      <c r="K20" s="13"/>
    </row>
    <row r="21" spans="1:11" x14ac:dyDescent="0.2">
      <c r="A21" s="11" t="s">
        <v>25</v>
      </c>
      <c r="B21" s="1" t="s">
        <v>26</v>
      </c>
      <c r="I21" s="13"/>
      <c r="J21" s="13"/>
      <c r="K21" s="13"/>
    </row>
    <row r="22" spans="1:11" x14ac:dyDescent="0.2">
      <c r="A22" s="11" t="s">
        <v>27</v>
      </c>
      <c r="B22" s="1" t="s">
        <v>28</v>
      </c>
      <c r="I22" s="13"/>
      <c r="J22" s="13"/>
      <c r="K22" s="13"/>
    </row>
    <row r="23" spans="1:11" x14ac:dyDescent="0.2">
      <c r="A23" s="11" t="s">
        <v>29</v>
      </c>
      <c r="B23" s="1" t="s">
        <v>30</v>
      </c>
      <c r="I23" s="13"/>
      <c r="J23" s="13"/>
      <c r="K23" s="13"/>
    </row>
    <row r="24" spans="1:11" x14ac:dyDescent="0.2">
      <c r="A24" s="11" t="s">
        <v>31</v>
      </c>
      <c r="B24" s="1" t="s">
        <v>32</v>
      </c>
      <c r="I24" s="13"/>
      <c r="J24" s="13"/>
      <c r="K24" s="13"/>
    </row>
    <row r="25" spans="1:11" x14ac:dyDescent="0.2">
      <c r="A25" s="11" t="s">
        <v>33</v>
      </c>
      <c r="B25" s="1" t="s">
        <v>34</v>
      </c>
      <c r="I25" s="13"/>
      <c r="J25" s="13"/>
      <c r="K25" s="13"/>
    </row>
    <row r="26" spans="1:11" x14ac:dyDescent="0.2">
      <c r="A26" s="11" t="s">
        <v>35</v>
      </c>
      <c r="B26" s="1" t="s">
        <v>36</v>
      </c>
      <c r="I26" s="13"/>
      <c r="J26" s="13"/>
      <c r="K26" s="13"/>
    </row>
    <row r="27" spans="1:11" ht="25.5" customHeight="1" x14ac:dyDescent="0.2">
      <c r="A27" s="14" t="s">
        <v>37</v>
      </c>
      <c r="I27" s="13"/>
      <c r="J27" s="13"/>
      <c r="K27" s="13"/>
    </row>
    <row r="28" spans="1:11" ht="25.5" customHeight="1" x14ac:dyDescent="0.2">
      <c r="A28" s="15" t="s">
        <v>38</v>
      </c>
      <c r="B28" s="15"/>
      <c r="C28" s="15"/>
      <c r="I28" s="13"/>
      <c r="J28" s="13"/>
      <c r="K28" s="13"/>
    </row>
    <row r="29" spans="1:11" x14ac:dyDescent="0.2">
      <c r="A29" s="11" t="s">
        <v>39</v>
      </c>
      <c r="B29" s="1" t="s">
        <v>40</v>
      </c>
      <c r="I29" s="13"/>
      <c r="J29" s="13"/>
      <c r="K29" s="13"/>
    </row>
    <row r="30" spans="1:11" s="13" customFormat="1" ht="25.5" customHeight="1" x14ac:dyDescent="0.2">
      <c r="A30" s="15" t="s">
        <v>41</v>
      </c>
      <c r="B30" s="15" t="s">
        <v>42</v>
      </c>
      <c r="C30" s="15"/>
    </row>
    <row r="31" spans="1:11" s="13" customFormat="1" x14ac:dyDescent="0.2">
      <c r="A31" s="11" t="s">
        <v>43</v>
      </c>
      <c r="B31" s="1" t="s">
        <v>44</v>
      </c>
      <c r="C31" s="1"/>
    </row>
    <row r="32" spans="1:11" x14ac:dyDescent="0.2">
      <c r="A32" s="11" t="s">
        <v>45</v>
      </c>
      <c r="B32" s="1" t="s">
        <v>46</v>
      </c>
    </row>
    <row r="33" spans="1:3" x14ac:dyDescent="0.2">
      <c r="A33" s="11" t="s">
        <v>47</v>
      </c>
      <c r="B33" s="1" t="s">
        <v>48</v>
      </c>
    </row>
    <row r="34" spans="1:3" x14ac:dyDescent="0.2">
      <c r="A34" s="11" t="s">
        <v>49</v>
      </c>
      <c r="B34" s="1" t="s">
        <v>50</v>
      </c>
    </row>
    <row r="35" spans="1:3" x14ac:dyDescent="0.2">
      <c r="A35" s="11" t="s">
        <v>51</v>
      </c>
      <c r="B35" s="1" t="s">
        <v>52</v>
      </c>
    </row>
    <row r="36" spans="1:3" x14ac:dyDescent="0.2">
      <c r="A36" s="11" t="s">
        <v>53</v>
      </c>
      <c r="B36" s="1" t="s">
        <v>54</v>
      </c>
    </row>
    <row r="37" spans="1:3" x14ac:dyDescent="0.2">
      <c r="A37" s="11" t="s">
        <v>55</v>
      </c>
      <c r="B37" s="1" t="s">
        <v>56</v>
      </c>
    </row>
    <row r="38" spans="1:3" x14ac:dyDescent="0.2">
      <c r="A38" s="11" t="s">
        <v>57</v>
      </c>
      <c r="B38" s="1" t="s">
        <v>58</v>
      </c>
    </row>
    <row r="39" spans="1:3" s="13" customFormat="1" ht="25.5" customHeight="1" x14ac:dyDescent="0.2">
      <c r="A39" s="15" t="s">
        <v>59</v>
      </c>
      <c r="B39" s="15" t="s">
        <v>60</v>
      </c>
      <c r="C39" s="15"/>
    </row>
    <row r="40" spans="1:3" s="13" customFormat="1" x14ac:dyDescent="0.2">
      <c r="A40" s="11" t="s">
        <v>61</v>
      </c>
      <c r="B40" s="1" t="s">
        <v>62</v>
      </c>
      <c r="C40" s="1"/>
    </row>
    <row r="41" spans="1:3" s="13" customFormat="1" x14ac:dyDescent="0.2">
      <c r="A41" s="11" t="s">
        <v>63</v>
      </c>
      <c r="B41" s="1" t="s">
        <v>64</v>
      </c>
      <c r="C41" s="1"/>
    </row>
    <row r="42" spans="1:3" x14ac:dyDescent="0.2">
      <c r="A42" s="11" t="s">
        <v>65</v>
      </c>
      <c r="B42" s="1" t="s">
        <v>66</v>
      </c>
    </row>
    <row r="43" spans="1:3" s="13" customFormat="1" ht="25.5" customHeight="1" x14ac:dyDescent="0.2">
      <c r="A43" s="15" t="s">
        <v>67</v>
      </c>
      <c r="B43" s="15" t="s">
        <v>68</v>
      </c>
      <c r="C43" s="15"/>
    </row>
    <row r="44" spans="1:3" s="13" customFormat="1" x14ac:dyDescent="0.2">
      <c r="A44" s="11" t="s">
        <v>69</v>
      </c>
      <c r="B44" s="1" t="s">
        <v>70</v>
      </c>
      <c r="C44" s="1"/>
    </row>
    <row r="45" spans="1:3" s="13" customFormat="1" x14ac:dyDescent="0.2">
      <c r="A45" s="11" t="s">
        <v>71</v>
      </c>
      <c r="B45" s="1" t="s">
        <v>72</v>
      </c>
      <c r="C45" s="1"/>
    </row>
    <row r="46" spans="1:3" x14ac:dyDescent="0.2">
      <c r="A46" s="11" t="s">
        <v>73</v>
      </c>
      <c r="B46" s="1" t="s">
        <v>74</v>
      </c>
    </row>
    <row r="47" spans="1:3" x14ac:dyDescent="0.2">
      <c r="A47" s="11" t="s">
        <v>75</v>
      </c>
      <c r="B47" s="1" t="s">
        <v>76</v>
      </c>
    </row>
    <row r="48" spans="1:3" s="13" customFormat="1" ht="25.5" customHeight="1" x14ac:dyDescent="0.2">
      <c r="A48" s="15" t="s">
        <v>77</v>
      </c>
      <c r="B48" s="15" t="s">
        <v>78</v>
      </c>
      <c r="C48" s="15"/>
    </row>
    <row r="49" spans="1:17" x14ac:dyDescent="0.2">
      <c r="A49" s="11" t="s">
        <v>79</v>
      </c>
      <c r="B49" s="1" t="s">
        <v>80</v>
      </c>
    </row>
    <row r="50" spans="1:17" x14ac:dyDescent="0.2">
      <c r="A50" s="11" t="s">
        <v>81</v>
      </c>
      <c r="B50" s="1" t="s">
        <v>82</v>
      </c>
    </row>
    <row r="51" spans="1:17" s="13" customFormat="1" ht="25.5" customHeight="1" x14ac:dyDescent="0.2">
      <c r="A51" s="15" t="s">
        <v>83</v>
      </c>
      <c r="B51" s="15" t="s">
        <v>84</v>
      </c>
      <c r="C51" s="15"/>
    </row>
    <row r="52" spans="1:17" x14ac:dyDescent="0.2">
      <c r="A52" s="11" t="s">
        <v>85</v>
      </c>
      <c r="B52" s="1" t="s">
        <v>86</v>
      </c>
    </row>
    <row r="53" spans="1:17" s="13" customFormat="1" ht="25.5" customHeight="1" x14ac:dyDescent="0.2">
      <c r="A53" s="15" t="s">
        <v>87</v>
      </c>
      <c r="B53" s="15" t="s">
        <v>88</v>
      </c>
      <c r="C53" s="15"/>
    </row>
    <row r="54" spans="1:17" x14ac:dyDescent="0.2">
      <c r="A54" s="11" t="s">
        <v>89</v>
      </c>
      <c r="B54" s="1" t="s">
        <v>36</v>
      </c>
    </row>
    <row r="55" spans="1:17" ht="25.5" customHeight="1" x14ac:dyDescent="0.2">
      <c r="A55" s="15" t="s">
        <v>90</v>
      </c>
    </row>
    <row r="56" spans="1:17" x14ac:dyDescent="0.2">
      <c r="A56" s="11" t="s">
        <v>3</v>
      </c>
      <c r="B56" s="1" t="s">
        <v>91</v>
      </c>
    </row>
    <row r="57" spans="1:17" ht="25.5" customHeight="1" x14ac:dyDescent="0.2">
      <c r="A57" s="16" t="s">
        <v>92</v>
      </c>
      <c r="B57" s="16"/>
      <c r="C57" s="16"/>
      <c r="D57" s="16"/>
      <c r="E57" s="16"/>
      <c r="F57" s="16"/>
      <c r="H57" s="9"/>
      <c r="I57" s="9"/>
      <c r="J57" s="9"/>
      <c r="M57" s="9"/>
      <c r="N57" s="9"/>
      <c r="O57" s="9"/>
      <c r="P57" s="9"/>
      <c r="Q57" s="9"/>
    </row>
    <row r="58" spans="1:17" ht="25.5" customHeight="1" x14ac:dyDescent="0.2">
      <c r="A58" s="13" t="s">
        <v>93</v>
      </c>
      <c r="H58" s="9"/>
      <c r="I58" s="9"/>
      <c r="J58" s="9"/>
      <c r="M58" s="9"/>
      <c r="N58" s="9"/>
      <c r="O58" s="9"/>
      <c r="P58" s="9"/>
      <c r="Q58" s="9"/>
    </row>
    <row r="59" spans="1:17" x14ac:dyDescent="0.2">
      <c r="A59" s="11" t="s">
        <v>94</v>
      </c>
      <c r="B59" s="10" t="s">
        <v>95</v>
      </c>
      <c r="C59" s="10"/>
      <c r="H59" s="9"/>
      <c r="I59" s="9"/>
      <c r="J59" s="9"/>
      <c r="M59" s="9"/>
      <c r="N59" s="9"/>
      <c r="O59" s="9"/>
      <c r="P59" s="9"/>
      <c r="Q59" s="9"/>
    </row>
    <row r="60" spans="1:17" ht="25.5" customHeight="1" x14ac:dyDescent="0.2">
      <c r="A60" s="13" t="s">
        <v>96</v>
      </c>
      <c r="H60" s="9"/>
      <c r="I60" s="9"/>
      <c r="J60" s="9"/>
      <c r="M60" s="9"/>
      <c r="N60" s="9"/>
      <c r="O60" s="9"/>
      <c r="P60" s="9"/>
      <c r="Q60" s="9"/>
    </row>
    <row r="61" spans="1:17" x14ac:dyDescent="0.2">
      <c r="A61" s="11" t="s">
        <v>97</v>
      </c>
      <c r="B61" s="1" t="s">
        <v>98</v>
      </c>
      <c r="H61" s="9"/>
      <c r="I61" s="9"/>
      <c r="J61" s="9"/>
      <c r="M61" s="9"/>
      <c r="N61" s="9"/>
      <c r="O61" s="9"/>
      <c r="P61" s="9"/>
      <c r="Q61" s="9"/>
    </row>
    <row r="62" spans="1:17" x14ac:dyDescent="0.2">
      <c r="A62" s="11"/>
      <c r="H62" s="9"/>
      <c r="I62" s="9"/>
      <c r="J62" s="9"/>
      <c r="M62" s="9"/>
      <c r="N62" s="9"/>
      <c r="O62" s="9"/>
      <c r="P62" s="9"/>
      <c r="Q62" s="9"/>
    </row>
    <row r="63" spans="1:17" x14ac:dyDescent="0.2">
      <c r="A63" s="13"/>
      <c r="H63" s="9"/>
      <c r="I63" s="9"/>
      <c r="J63" s="9"/>
      <c r="M63" s="9"/>
      <c r="N63" s="9"/>
      <c r="O63" s="9"/>
      <c r="P63" s="9"/>
      <c r="Q63" s="9"/>
    </row>
  </sheetData>
  <mergeCells count="4">
    <mergeCell ref="A1:B1"/>
    <mergeCell ref="A2:B2"/>
    <mergeCell ref="A3:B3"/>
    <mergeCell ref="A4:B4"/>
  </mergeCells>
  <hyperlinks>
    <hyperlink ref="A56" location="FigA1" display="Figure A1" xr:uid="{6F346BDD-C6C0-4F35-BD36-2201CEB23E14}"/>
    <hyperlink ref="A18" location="Table1" display="Table1" xr:uid="{169702C6-97E4-4E41-8588-ACA616E65CFA}"/>
    <hyperlink ref="A19:A26" location="Table1" display="Table 1" xr:uid="{AEE671CE-6BF0-4F6A-AF41-30F5407CF924}"/>
    <hyperlink ref="A32" location="Fig2_2" display="Fig2_2" xr:uid="{A4826102-6C46-46D7-9CA9-F12C4DF06382}"/>
    <hyperlink ref="A33" location="Fig2_3" display="Fig2_3" xr:uid="{DC00DC80-B97C-46AD-B3F5-FDBB97EF1FE7}"/>
    <hyperlink ref="A34" location="Fig2_4" display="Fig2_4" xr:uid="{C2F0CAD7-4D29-4C1D-A13E-C3C0EABC3A50}"/>
    <hyperlink ref="A35" location="Fig2_5" display="Fig2_5" xr:uid="{6BEA4368-B360-4308-A80C-2DAB98C8DF2D}"/>
    <hyperlink ref="A36" location="Fig2_6" display="Fig2_6" xr:uid="{018428B0-0AE3-4970-8338-D5B42567A42C}"/>
    <hyperlink ref="A38" location="Fig2_7" display="Fig2_7" xr:uid="{29C2930A-3957-450C-B329-E0C4D70AE88F}"/>
    <hyperlink ref="A40" location="Fig3_1" display="Fig3_1" xr:uid="{E44AC22D-5F36-4F05-AA23-D3D5668A1C90}"/>
    <hyperlink ref="A41" location="Fig3_2" display="Fig3_2" xr:uid="{41ACDEC8-DB08-4C47-9541-E7C89E895459}"/>
    <hyperlink ref="A42" location="Fig3_3" display="Fig3_3" xr:uid="{F9B3DC52-D74D-4189-8C5C-846A39400CE3}"/>
    <hyperlink ref="A44" location="Fig4_1" display="Fig4_1" xr:uid="{3E56E083-5A6C-4F21-ABD1-4773694571E9}"/>
    <hyperlink ref="A45" location="Fig4_2" display="Fig4_2" xr:uid="{70622D3E-94DC-4D82-BD5E-F5BC7606910C}"/>
    <hyperlink ref="A46" location="Fig4_3" display="Fig4_3" xr:uid="{04A83F4E-D741-49EA-A98D-DF123D7A0219}"/>
    <hyperlink ref="A54" location="Fig7_1" display="Fig7_1" xr:uid="{866F1460-C5B3-44DF-AE3C-7CCF3D3FC14E}"/>
    <hyperlink ref="A52" location="Fig6_1" display="Fig6_1" xr:uid="{C4B05D74-EAFD-4982-93CE-4988C590C3F7}"/>
    <hyperlink ref="A50" location="Fig5_2" display="Fig5_2" xr:uid="{2C8A4BA5-DC9E-467B-9B7B-FF05049CCC58}"/>
    <hyperlink ref="A49" location="Fig5_1" display="Fig5_1" xr:uid="{1A3805B4-875B-4826-BB70-FDF617BBAAEE}"/>
    <hyperlink ref="A47" location="Fig4_4" display="Fig4_4" xr:uid="{132682A5-5CC1-4D2B-AB5C-3E21569F97AB}"/>
    <hyperlink ref="A19" location="Table2" display="Table2" xr:uid="{186221C7-1059-48C2-B9E6-4CBC7A7FED58}"/>
    <hyperlink ref="A20" location="Table3" display="Table3" xr:uid="{FCB60BA6-61EC-4D96-BDB6-E72754035288}"/>
    <hyperlink ref="A21" location="Table4" display="Table4" xr:uid="{8F827D45-99A0-4DB7-9518-BAA8C4EC868F}"/>
    <hyperlink ref="A22" location="Table5" display="Table5" xr:uid="{49AC37AC-E97E-4FF1-A92B-C3A4AE2E3419}"/>
    <hyperlink ref="A24" location="Table6" display="Table6" xr:uid="{33A210F4-459B-4FC4-ABE4-FFD6C466C414}"/>
    <hyperlink ref="A25" location="Table6a" display="Table6a" xr:uid="{EC763174-717B-4A0B-962F-756621E47EDC}"/>
    <hyperlink ref="A26" location="Table7" display="Table7" xr:uid="{C90566AC-B075-4A2C-9F5C-6255327EDF91}"/>
    <hyperlink ref="A59" location="TableA1FormulasHeader" display="TableA1FormulasHeader" xr:uid="{ED3FC05C-2D2E-44C9-8130-9E65BFDA882E}"/>
    <hyperlink ref="A61" location="TableA2FormulasHeader" display="TableA2FormulasHeader" xr:uid="{6854F9CF-C26F-4320-8AF2-167B97C5862A}"/>
    <hyperlink ref="A31" location="fig2_1" display="fig2_1" xr:uid="{9723BF39-91C4-4D11-A26D-C561346FEE9E}"/>
    <hyperlink ref="A29" location="Fig1_1" display="Fig1_1" xr:uid="{770B514B-BD9A-4457-8B56-FCEFEE28D310}"/>
    <hyperlink ref="A23" location="Table5a" display="Table5a" xr:uid="{8C5FEB17-FBAE-4D62-90D1-0F701F6910BB}"/>
    <hyperlink ref="A37" location="Fig2_6b" display="Fig2_6b" xr:uid="{C410642A-406C-4B7B-AC01-58FBF3A5171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7C96-E6B8-4370-BAD4-59901A5221D0}">
  <sheetPr codeName="Sheet24"/>
  <dimension ref="A1:E61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5" x14ac:dyDescent="0.25"/>
  <cols>
    <col min="1" max="1" width="2.5703125" customWidth="1"/>
    <col min="2" max="2" width="21.7109375" customWidth="1"/>
    <col min="3" max="3" width="33.85546875" customWidth="1"/>
    <col min="4" max="5" width="9" customWidth="1"/>
    <col min="6" max="16384" width="9" hidden="1"/>
  </cols>
  <sheetData>
    <row r="1" spans="1:5" s="1" customFormat="1" ht="12.75" x14ac:dyDescent="0.2">
      <c r="A1" s="48" t="s">
        <v>112</v>
      </c>
      <c r="B1" s="48"/>
      <c r="C1" s="98"/>
    </row>
    <row r="2" spans="1:5" s="1" customFormat="1" ht="30" customHeight="1" x14ac:dyDescent="0.2">
      <c r="A2" s="159" t="s">
        <v>512</v>
      </c>
      <c r="B2" s="159"/>
      <c r="C2" s="159"/>
      <c r="D2" s="13"/>
      <c r="E2" s="13"/>
    </row>
    <row r="3" spans="1:5" s="1" customFormat="1" ht="3.75" customHeight="1" x14ac:dyDescent="0.2">
      <c r="C3" s="98"/>
    </row>
    <row r="4" spans="1:5" s="1" customFormat="1" ht="30" x14ac:dyDescent="0.35">
      <c r="A4" s="173"/>
      <c r="B4" s="173"/>
      <c r="C4" s="185" t="s">
        <v>238</v>
      </c>
    </row>
    <row r="5" spans="1:5" s="1" customFormat="1" ht="12.75" x14ac:dyDescent="0.2">
      <c r="A5" s="13" t="s">
        <v>293</v>
      </c>
      <c r="B5" s="13"/>
      <c r="C5" s="98"/>
    </row>
    <row r="6" spans="1:5" s="1" customFormat="1" ht="12.6" customHeight="1" x14ac:dyDescent="0.2">
      <c r="A6" s="73"/>
      <c r="B6" s="1" t="s">
        <v>111</v>
      </c>
      <c r="C6" s="179">
        <v>219.5</v>
      </c>
      <c r="E6" s="34"/>
    </row>
    <row r="7" spans="1:5" s="1" customFormat="1" ht="12.6" customHeight="1" x14ac:dyDescent="0.2">
      <c r="A7" s="73"/>
      <c r="B7" s="72" t="s">
        <v>343</v>
      </c>
      <c r="C7" s="179">
        <v>232.8</v>
      </c>
      <c r="E7" s="34"/>
    </row>
    <row r="8" spans="1:5" s="1" customFormat="1" ht="12.6" customHeight="1" x14ac:dyDescent="0.2">
      <c r="A8" s="73"/>
      <c r="B8" s="72" t="s">
        <v>513</v>
      </c>
      <c r="C8" s="179">
        <v>162.69999999999999</v>
      </c>
      <c r="E8" s="34"/>
    </row>
    <row r="9" spans="1:5" s="1" customFormat="1" ht="26.45" customHeight="1" x14ac:dyDescent="0.2">
      <c r="A9" s="13" t="s">
        <v>295</v>
      </c>
      <c r="B9" s="13"/>
      <c r="C9" s="98"/>
      <c r="E9" s="34"/>
    </row>
    <row r="10" spans="1:5" s="1" customFormat="1" ht="12.6" customHeight="1" x14ac:dyDescent="0.2">
      <c r="B10" s="71" t="s">
        <v>296</v>
      </c>
      <c r="C10" s="179">
        <v>38.6</v>
      </c>
      <c r="E10" s="34"/>
    </row>
    <row r="11" spans="1:5" s="1" customFormat="1" ht="12.6" customHeight="1" x14ac:dyDescent="0.2">
      <c r="B11" s="71" t="s">
        <v>297</v>
      </c>
      <c r="C11" s="179">
        <v>62.7</v>
      </c>
      <c r="E11" s="34"/>
    </row>
    <row r="12" spans="1:5" s="1" customFormat="1" ht="12.6" customHeight="1" x14ac:dyDescent="0.2">
      <c r="B12" s="71" t="s">
        <v>298</v>
      </c>
      <c r="C12" s="179">
        <v>65.7</v>
      </c>
      <c r="E12" s="34"/>
    </row>
    <row r="13" spans="1:5" s="1" customFormat="1" ht="12.6" customHeight="1" x14ac:dyDescent="0.2">
      <c r="B13" s="71" t="s">
        <v>299</v>
      </c>
      <c r="C13" s="179">
        <v>52.5</v>
      </c>
      <c r="E13" s="34"/>
    </row>
    <row r="14" spans="1:5" s="1" customFormat="1" ht="26.45" customHeight="1" x14ac:dyDescent="0.2">
      <c r="B14" s="71" t="s">
        <v>300</v>
      </c>
      <c r="C14" s="179">
        <v>47.8</v>
      </c>
      <c r="E14" s="34"/>
    </row>
    <row r="15" spans="1:5" s="1" customFormat="1" ht="12.6" customHeight="1" x14ac:dyDescent="0.2">
      <c r="B15" s="71" t="s">
        <v>301</v>
      </c>
      <c r="C15" s="179">
        <v>60.5</v>
      </c>
      <c r="E15" s="34"/>
    </row>
    <row r="16" spans="1:5" s="1" customFormat="1" ht="12.6" customHeight="1" x14ac:dyDescent="0.2">
      <c r="B16" s="71" t="s">
        <v>302</v>
      </c>
      <c r="C16" s="179">
        <v>72.099999999999994</v>
      </c>
      <c r="E16" s="34"/>
    </row>
    <row r="17" spans="1:5" s="1" customFormat="1" ht="12.6" customHeight="1" x14ac:dyDescent="0.2">
      <c r="B17" s="71" t="s">
        <v>303</v>
      </c>
      <c r="C17" s="179">
        <v>52.5</v>
      </c>
      <c r="E17" s="34"/>
    </row>
    <row r="18" spans="1:5" s="1" customFormat="1" ht="25.5" customHeight="1" x14ac:dyDescent="0.2">
      <c r="B18" s="71" t="s">
        <v>514</v>
      </c>
      <c r="C18" s="179">
        <v>55.3</v>
      </c>
      <c r="E18" s="34"/>
    </row>
    <row r="19" spans="1:5" s="1" customFormat="1" ht="12.6" customHeight="1" x14ac:dyDescent="0.2">
      <c r="B19" s="71" t="s">
        <v>515</v>
      </c>
      <c r="C19" s="179">
        <v>37.5</v>
      </c>
      <c r="E19" s="34"/>
    </row>
    <row r="20" spans="1:5" s="1" customFormat="1" ht="12.6" customHeight="1" x14ac:dyDescent="0.2">
      <c r="B20" s="71" t="s">
        <v>516</v>
      </c>
      <c r="C20" s="179">
        <v>69.900000000000006</v>
      </c>
      <c r="E20" s="34"/>
    </row>
    <row r="21" spans="1:5" s="1" customFormat="1" ht="26.45" customHeight="1" x14ac:dyDescent="0.2">
      <c r="A21" s="13" t="s">
        <v>307</v>
      </c>
      <c r="C21" s="98"/>
      <c r="E21" s="34"/>
    </row>
    <row r="22" spans="1:5" s="1" customFormat="1" ht="12.75" x14ac:dyDescent="0.2">
      <c r="B22" s="71" t="s">
        <v>308</v>
      </c>
      <c r="C22" s="179">
        <v>6.1</v>
      </c>
      <c r="E22" s="34"/>
    </row>
    <row r="23" spans="1:5" s="1" customFormat="1" ht="12.75" x14ac:dyDescent="0.2">
      <c r="B23" s="71" t="s">
        <v>309</v>
      </c>
      <c r="C23" s="179">
        <v>17</v>
      </c>
      <c r="E23" s="34"/>
    </row>
    <row r="24" spans="1:5" s="1" customFormat="1" ht="12.75" x14ac:dyDescent="0.2">
      <c r="B24" s="71" t="s">
        <v>310</v>
      </c>
      <c r="C24" s="179">
        <v>15.5</v>
      </c>
      <c r="E24" s="34"/>
    </row>
    <row r="25" spans="1:5" s="1" customFormat="1" ht="12.75" x14ac:dyDescent="0.2">
      <c r="B25" s="71" t="s">
        <v>311</v>
      </c>
      <c r="C25" s="179">
        <v>20.5</v>
      </c>
      <c r="E25" s="34"/>
    </row>
    <row r="26" spans="1:5" s="1" customFormat="1" ht="12.75" x14ac:dyDescent="0.2">
      <c r="B26" s="71" t="s">
        <v>312</v>
      </c>
      <c r="C26" s="179">
        <v>23.6</v>
      </c>
      <c r="E26" s="34"/>
    </row>
    <row r="27" spans="1:5" s="1" customFormat="1" ht="12.75" x14ac:dyDescent="0.2">
      <c r="B27" s="71" t="s">
        <v>313</v>
      </c>
      <c r="C27" s="179">
        <v>18.600000000000001</v>
      </c>
      <c r="E27" s="34"/>
    </row>
    <row r="28" spans="1:5" s="1" customFormat="1" ht="12.75" x14ac:dyDescent="0.2">
      <c r="B28" s="71" t="s">
        <v>314</v>
      </c>
      <c r="C28" s="179">
        <v>21.7</v>
      </c>
      <c r="E28" s="34"/>
    </row>
    <row r="29" spans="1:5" s="1" customFormat="1" ht="12.75" x14ac:dyDescent="0.2">
      <c r="B29" s="71" t="s">
        <v>315</v>
      </c>
      <c r="C29" s="179">
        <v>22</v>
      </c>
      <c r="E29" s="34"/>
    </row>
    <row r="30" spans="1:5" s="1" customFormat="1" ht="12.75" x14ac:dyDescent="0.2">
      <c r="B30" s="71" t="s">
        <v>316</v>
      </c>
      <c r="C30" s="179">
        <v>22</v>
      </c>
      <c r="E30" s="34"/>
    </row>
    <row r="31" spans="1:5" s="1" customFormat="1" ht="12.75" x14ac:dyDescent="0.2">
      <c r="B31" s="71" t="s">
        <v>317</v>
      </c>
      <c r="C31" s="179">
        <v>20.6</v>
      </c>
      <c r="E31" s="34"/>
    </row>
    <row r="32" spans="1:5" s="1" customFormat="1" ht="12.75" x14ac:dyDescent="0.2">
      <c r="B32" s="71" t="s">
        <v>318</v>
      </c>
      <c r="C32" s="179">
        <v>14.4</v>
      </c>
      <c r="E32" s="34"/>
    </row>
    <row r="33" spans="2:5" s="1" customFormat="1" ht="12.75" x14ac:dyDescent="0.2">
      <c r="B33" s="71" t="s">
        <v>319</v>
      </c>
      <c r="C33" s="179">
        <v>17.5</v>
      </c>
      <c r="E33" s="34"/>
    </row>
    <row r="34" spans="2:5" s="1" customFormat="1" ht="26.45" customHeight="1" x14ac:dyDescent="0.2">
      <c r="B34" s="71" t="s">
        <v>320</v>
      </c>
      <c r="C34" s="179">
        <v>16.899999999999999</v>
      </c>
      <c r="E34" s="34"/>
    </row>
    <row r="35" spans="2:5" s="1" customFormat="1" ht="12.75" x14ac:dyDescent="0.2">
      <c r="B35" s="71" t="s">
        <v>321</v>
      </c>
      <c r="C35" s="179">
        <v>16</v>
      </c>
      <c r="E35" s="34"/>
    </row>
    <row r="36" spans="2:5" s="1" customFormat="1" ht="12.75" x14ac:dyDescent="0.2">
      <c r="B36" s="71" t="s">
        <v>322</v>
      </c>
      <c r="C36" s="179">
        <v>14.9</v>
      </c>
      <c r="E36" s="34"/>
    </row>
    <row r="37" spans="2:5" s="1" customFormat="1" ht="12.75" x14ac:dyDescent="0.2">
      <c r="B37" s="71" t="s">
        <v>323</v>
      </c>
      <c r="C37" s="179">
        <v>20.100000000000001</v>
      </c>
      <c r="E37" s="34"/>
    </row>
    <row r="38" spans="2:5" s="1" customFormat="1" ht="12.75" x14ac:dyDescent="0.2">
      <c r="B38" s="71" t="s">
        <v>324</v>
      </c>
      <c r="C38" s="179">
        <v>21.5</v>
      </c>
      <c r="E38" s="34"/>
    </row>
    <row r="39" spans="2:5" s="1" customFormat="1" ht="12.75" x14ac:dyDescent="0.2">
      <c r="B39" s="71" t="s">
        <v>325</v>
      </c>
      <c r="C39" s="179">
        <v>18.8</v>
      </c>
      <c r="E39" s="34"/>
    </row>
    <row r="40" spans="2:5" s="1" customFormat="1" ht="12.75" x14ac:dyDescent="0.2">
      <c r="B40" s="71" t="s">
        <v>326</v>
      </c>
      <c r="C40" s="179">
        <v>23.6</v>
      </c>
      <c r="E40" s="34"/>
    </row>
    <row r="41" spans="2:5" s="1" customFormat="1" ht="12.75" x14ac:dyDescent="0.2">
      <c r="B41" s="71" t="s">
        <v>327</v>
      </c>
      <c r="C41" s="179">
        <v>18</v>
      </c>
      <c r="E41" s="34"/>
    </row>
    <row r="42" spans="2:5" s="1" customFormat="1" ht="12.75" x14ac:dyDescent="0.2">
      <c r="B42" s="71" t="s">
        <v>328</v>
      </c>
      <c r="C42" s="179">
        <v>30.5</v>
      </c>
      <c r="E42" s="34"/>
    </row>
    <row r="43" spans="2:5" s="1" customFormat="1" ht="12.75" x14ac:dyDescent="0.2">
      <c r="B43" s="71" t="s">
        <v>329</v>
      </c>
      <c r="C43" s="179">
        <v>15</v>
      </c>
      <c r="E43" s="34"/>
    </row>
    <row r="44" spans="2:5" s="1" customFormat="1" ht="12.75" x14ac:dyDescent="0.2">
      <c r="B44" s="71" t="s">
        <v>330</v>
      </c>
      <c r="C44" s="179">
        <v>19.399999999999999</v>
      </c>
      <c r="E44" s="34"/>
    </row>
    <row r="45" spans="2:5" s="1" customFormat="1" ht="12.75" x14ac:dyDescent="0.2">
      <c r="B45" s="71" t="s">
        <v>331</v>
      </c>
      <c r="C45" s="179">
        <v>18.100000000000001</v>
      </c>
      <c r="E45" s="34"/>
    </row>
    <row r="46" spans="2:5" s="1" customFormat="1" ht="26.25" customHeight="1" x14ac:dyDescent="0.2">
      <c r="B46" s="71" t="s">
        <v>517</v>
      </c>
      <c r="C46" s="179">
        <v>37.6</v>
      </c>
      <c r="E46" s="34"/>
    </row>
    <row r="47" spans="2:5" s="1" customFormat="1" ht="12.75" x14ac:dyDescent="0.2">
      <c r="B47" s="71" t="s">
        <v>518</v>
      </c>
      <c r="C47" s="179">
        <v>9.1</v>
      </c>
      <c r="E47" s="34"/>
    </row>
    <row r="48" spans="2:5" s="1" customFormat="1" ht="12.75" x14ac:dyDescent="0.2">
      <c r="B48" s="71" t="s">
        <v>519</v>
      </c>
      <c r="C48" s="179">
        <v>8.5</v>
      </c>
      <c r="E48" s="34"/>
    </row>
    <row r="49" spans="1:5" s="1" customFormat="1" ht="12.75" x14ac:dyDescent="0.2">
      <c r="B49" s="71" t="s">
        <v>520</v>
      </c>
      <c r="C49" s="179">
        <v>10.9</v>
      </c>
      <c r="E49" s="34"/>
    </row>
    <row r="50" spans="1:5" s="1" customFormat="1" ht="12.75" x14ac:dyDescent="0.2">
      <c r="B50" s="71" t="s">
        <v>521</v>
      </c>
      <c r="C50" s="179">
        <v>12.1</v>
      </c>
      <c r="E50" s="34"/>
    </row>
    <row r="51" spans="1:5" s="1" customFormat="1" ht="12.75" x14ac:dyDescent="0.2">
      <c r="B51" s="71" t="s">
        <v>522</v>
      </c>
      <c r="C51" s="179">
        <v>14.5</v>
      </c>
      <c r="E51" s="34"/>
    </row>
    <row r="52" spans="1:5" s="1" customFormat="1" ht="12.75" x14ac:dyDescent="0.2">
      <c r="B52" s="71" t="s">
        <v>523</v>
      </c>
      <c r="C52" s="179">
        <v>17.600000000000001</v>
      </c>
      <c r="E52" s="34"/>
    </row>
    <row r="53" spans="1:5" s="1" customFormat="1" ht="12.75" x14ac:dyDescent="0.2">
      <c r="B53" s="71" t="s">
        <v>524</v>
      </c>
      <c r="C53" s="179">
        <v>23</v>
      </c>
      <c r="E53" s="34"/>
    </row>
    <row r="54" spans="1:5" s="1" customFormat="1" ht="12.75" x14ac:dyDescent="0.2">
      <c r="B54" s="71" t="s">
        <v>525</v>
      </c>
      <c r="C54" s="179">
        <v>29.4</v>
      </c>
      <c r="E54" s="34"/>
    </row>
    <row r="55" spans="1:5" s="1" customFormat="1" ht="2.85" customHeight="1" x14ac:dyDescent="0.2">
      <c r="A55" s="91"/>
      <c r="B55" s="186"/>
      <c r="C55" s="187"/>
    </row>
    <row r="56" spans="1:5" s="1" customFormat="1" ht="12.75" x14ac:dyDescent="0.2">
      <c r="C56" s="98"/>
    </row>
    <row r="57" spans="1:5" s="1" customFormat="1" ht="46.5" customHeight="1" x14ac:dyDescent="0.2">
      <c r="A57" s="97">
        <v>1</v>
      </c>
      <c r="B57" s="171" t="s">
        <v>526</v>
      </c>
      <c r="C57" s="171"/>
    </row>
    <row r="58" spans="1:5" s="1" customFormat="1" ht="103.5" customHeight="1" x14ac:dyDescent="0.2">
      <c r="A58" s="97">
        <v>2</v>
      </c>
      <c r="B58" s="171" t="s">
        <v>352</v>
      </c>
      <c r="C58" s="171"/>
      <c r="D58" s="188"/>
      <c r="E58" s="188"/>
    </row>
    <row r="59" spans="1:5" s="1" customFormat="1" ht="12.75" x14ac:dyDescent="0.2">
      <c r="C59" s="98"/>
    </row>
    <row r="60" spans="1:5" s="1" customFormat="1" ht="12.75" x14ac:dyDescent="0.2">
      <c r="C60" s="98"/>
    </row>
    <row r="61" spans="1:5" s="1" customFormat="1" ht="12.75" x14ac:dyDescent="0.2">
      <c r="C61" s="98"/>
    </row>
  </sheetData>
  <mergeCells count="5">
    <mergeCell ref="A1:B1"/>
    <mergeCell ref="A2:C2"/>
    <mergeCell ref="A4:B4"/>
    <mergeCell ref="B57:C57"/>
    <mergeCell ref="B58:C58"/>
  </mergeCells>
  <hyperlinks>
    <hyperlink ref="A1:B1" location="ContentsHead" display="ContentsHead" xr:uid="{01D0C42D-976D-48AA-B616-AE7C91EBFE8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9545-7A8A-4DB6-AD62-3808FDC0AC57}">
  <sheetPr codeName="Sheet26">
    <tabColor theme="8" tint="0.79998168889431442"/>
  </sheetPr>
  <dimension ref="A1:H74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6.85546875" style="17" customWidth="1"/>
    <col min="3" max="3" width="10.85546875" style="17" customWidth="1"/>
    <col min="4" max="4" width="18.140625" style="17" customWidth="1"/>
    <col min="5" max="5" width="10.85546875" style="17" customWidth="1"/>
    <col min="6" max="6" width="18.140625" style="17" customWidth="1"/>
    <col min="7" max="8" width="9" style="17" customWidth="1"/>
    <col min="9" max="16384" width="9" style="17" hidden="1"/>
  </cols>
  <sheetData>
    <row r="1" spans="1:6" x14ac:dyDescent="0.2">
      <c r="A1" s="48" t="s">
        <v>112</v>
      </c>
      <c r="B1" s="48"/>
    </row>
    <row r="2" spans="1:6" ht="27.75" customHeight="1" x14ac:dyDescent="0.2">
      <c r="A2" s="189" t="s">
        <v>527</v>
      </c>
      <c r="B2" s="189"/>
      <c r="C2" s="189"/>
      <c r="D2" s="189"/>
      <c r="E2" s="189"/>
      <c r="F2" s="189"/>
    </row>
    <row r="3" spans="1:6" ht="12.75" customHeight="1" x14ac:dyDescent="0.35">
      <c r="A3" s="190"/>
      <c r="B3" s="190"/>
    </row>
    <row r="4" spans="1:6" ht="15" x14ac:dyDescent="0.35">
      <c r="A4" s="52"/>
      <c r="B4" s="52"/>
      <c r="C4" s="52" t="s">
        <v>404</v>
      </c>
      <c r="D4" s="52"/>
      <c r="E4" s="52" t="s">
        <v>405</v>
      </c>
      <c r="F4" s="52"/>
    </row>
    <row r="5" spans="1:6" ht="45" x14ac:dyDescent="0.35">
      <c r="A5" s="191" t="s">
        <v>155</v>
      </c>
      <c r="B5" s="191"/>
      <c r="C5" s="58" t="s">
        <v>528</v>
      </c>
      <c r="D5" s="58" t="s">
        <v>529</v>
      </c>
      <c r="E5" s="58" t="s">
        <v>528</v>
      </c>
      <c r="F5" s="58" t="s">
        <v>529</v>
      </c>
    </row>
    <row r="6" spans="1:6" ht="12.75" customHeight="1" x14ac:dyDescent="0.2">
      <c r="A6" s="192" t="s">
        <v>282</v>
      </c>
      <c r="B6" s="72"/>
      <c r="C6" s="74">
        <v>16670</v>
      </c>
      <c r="D6" s="193">
        <v>0.10100000000000001</v>
      </c>
      <c r="E6" s="45">
        <v>56.7</v>
      </c>
      <c r="F6" s="193">
        <v>0.17180000000000001</v>
      </c>
    </row>
    <row r="7" spans="1:6" ht="39" customHeight="1" x14ac:dyDescent="0.2">
      <c r="A7" s="72"/>
      <c r="B7" s="194" t="s">
        <v>530</v>
      </c>
      <c r="C7" s="195">
        <v>4350</v>
      </c>
      <c r="D7" s="196">
        <v>0.16300000000000001</v>
      </c>
      <c r="E7" s="197">
        <v>26.5</v>
      </c>
      <c r="F7" s="196">
        <v>0.42</v>
      </c>
    </row>
    <row r="8" spans="1:6" ht="26.25" customHeight="1" x14ac:dyDescent="0.2">
      <c r="A8" s="72" t="s">
        <v>531</v>
      </c>
      <c r="B8" s="72"/>
      <c r="C8" s="74">
        <v>1480</v>
      </c>
      <c r="D8" s="193">
        <v>4.0000000000000001E-3</v>
      </c>
      <c r="E8" s="45">
        <v>18</v>
      </c>
      <c r="F8" s="193">
        <v>-9.6000000000000002E-2</v>
      </c>
    </row>
    <row r="9" spans="1:6" ht="26.25" customHeight="1" x14ac:dyDescent="0.2">
      <c r="A9" s="149" t="s">
        <v>532</v>
      </c>
      <c r="B9" s="149"/>
      <c r="C9" s="108">
        <v>18150</v>
      </c>
      <c r="D9" s="198">
        <v>9.2999999999999999E-2</v>
      </c>
      <c r="E9" s="20">
        <v>74.8</v>
      </c>
      <c r="F9" s="198">
        <v>9.4E-2</v>
      </c>
    </row>
    <row r="10" spans="1:6" ht="3" customHeight="1" x14ac:dyDescent="0.2">
      <c r="A10" s="199"/>
      <c r="B10" s="200"/>
      <c r="C10" s="201"/>
      <c r="D10" s="202"/>
      <c r="E10" s="201"/>
      <c r="F10" s="201"/>
    </row>
    <row r="11" spans="1:6" ht="25.5" customHeight="1" x14ac:dyDescent="0.2">
      <c r="A11" s="203">
        <v>1</v>
      </c>
      <c r="B11" s="204" t="s">
        <v>533</v>
      </c>
      <c r="C11" s="204"/>
      <c r="D11" s="204"/>
      <c r="E11" s="204"/>
      <c r="F11" s="204"/>
    </row>
    <row r="12" spans="1:6" ht="25.5" customHeight="1" x14ac:dyDescent="0.2">
      <c r="A12" s="203">
        <v>2</v>
      </c>
      <c r="B12" s="42" t="s">
        <v>349</v>
      </c>
      <c r="C12" s="42"/>
      <c r="D12" s="42"/>
      <c r="E12" s="42"/>
      <c r="F12" s="42"/>
    </row>
    <row r="13" spans="1:6" ht="14.25" x14ac:dyDescent="0.2">
      <c r="A13" s="205">
        <v>3</v>
      </c>
      <c r="B13" s="17" t="s">
        <v>350</v>
      </c>
    </row>
    <row r="14" spans="1:6" ht="14.25" x14ac:dyDescent="0.2">
      <c r="A14" s="205">
        <v>4</v>
      </c>
      <c r="B14" s="17" t="s">
        <v>534</v>
      </c>
    </row>
    <row r="15" spans="1:6" x14ac:dyDescent="0.2">
      <c r="A15" s="17" t="s">
        <v>102</v>
      </c>
      <c r="B15" s="206" t="s">
        <v>535</v>
      </c>
      <c r="C15" s="206"/>
      <c r="D15" s="206"/>
      <c r="E15" s="206"/>
      <c r="F15" s="206"/>
    </row>
    <row r="33" ht="17.100000000000001" customHeight="1" x14ac:dyDescent="0.2"/>
    <row r="43" ht="52.35" customHeight="1" x14ac:dyDescent="0.2"/>
    <row r="74" ht="42.75" customHeight="1" x14ac:dyDescent="0.2"/>
  </sheetData>
  <mergeCells count="9">
    <mergeCell ref="B11:F11"/>
    <mergeCell ref="B12:F12"/>
    <mergeCell ref="B15:F15"/>
    <mergeCell ref="A4:B4"/>
    <mergeCell ref="C4:D4"/>
    <mergeCell ref="E4:F4"/>
    <mergeCell ref="A5:B5"/>
    <mergeCell ref="A1:B1"/>
    <mergeCell ref="A2:F2"/>
  </mergeCells>
  <conditionalFormatting sqref="G6:G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{B3D01A84-8C31-4335-8063-FA7241EA8F68}</x14:id>
        </ext>
      </extLst>
    </cfRule>
  </conditionalFormatting>
  <hyperlinks>
    <hyperlink ref="A1:B1" location="ContentsHead" display="ContentsHead" xr:uid="{1E42B549-3914-4C55-A3DD-D730D193F13E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D01A84-8C31-4335-8063-FA7241EA8F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624C-FA49-4C47-A4DE-7D30509510E3}">
  <sheetPr codeName="Sheet20">
    <tabColor theme="8" tint="0.79998168889431442"/>
  </sheetPr>
  <dimension ref="A1:H52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7.42578125" style="17" customWidth="1"/>
    <col min="3" max="3" width="11" style="17" bestFit="1" customWidth="1"/>
    <col min="4" max="4" width="16" style="17" bestFit="1" customWidth="1"/>
    <col min="5" max="5" width="15" style="17" customWidth="1"/>
    <col min="6" max="6" width="16.42578125" style="17" customWidth="1"/>
    <col min="7" max="8" width="9" style="17" customWidth="1"/>
    <col min="9" max="16384" width="9" style="17" hidden="1"/>
  </cols>
  <sheetData>
    <row r="1" spans="1:6" x14ac:dyDescent="0.2">
      <c r="A1" s="48" t="s">
        <v>112</v>
      </c>
      <c r="B1" s="48"/>
    </row>
    <row r="2" spans="1:6" x14ac:dyDescent="0.2">
      <c r="A2" s="207" t="s">
        <v>536</v>
      </c>
      <c r="B2" s="207"/>
      <c r="C2" s="207"/>
      <c r="D2" s="207"/>
      <c r="E2" s="207"/>
      <c r="F2" s="207"/>
    </row>
    <row r="4" spans="1:6" ht="17.100000000000001" customHeight="1" x14ac:dyDescent="0.35">
      <c r="A4" s="208" t="s">
        <v>278</v>
      </c>
      <c r="B4" s="208"/>
      <c r="C4" s="52" t="s">
        <v>404</v>
      </c>
      <c r="D4" s="52"/>
      <c r="E4" s="52"/>
      <c r="F4" s="52"/>
    </row>
    <row r="5" spans="1:6" ht="20.100000000000001" customHeight="1" x14ac:dyDescent="0.35">
      <c r="A5" s="191"/>
      <c r="B5" s="191"/>
      <c r="C5" s="57" t="s">
        <v>282</v>
      </c>
      <c r="D5" s="59" t="s">
        <v>283</v>
      </c>
      <c r="E5" s="57" t="s">
        <v>531</v>
      </c>
      <c r="F5" s="60" t="s">
        <v>537</v>
      </c>
    </row>
    <row r="6" spans="1:6" ht="20.100000000000001" customHeight="1" x14ac:dyDescent="0.35">
      <c r="A6" s="191"/>
      <c r="B6" s="191"/>
      <c r="C6" s="57"/>
      <c r="D6" s="59" t="s">
        <v>538</v>
      </c>
      <c r="E6" s="57"/>
      <c r="F6" s="60"/>
    </row>
    <row r="7" spans="1:6" s="20" customFormat="1" x14ac:dyDescent="0.2">
      <c r="A7" s="149" t="s">
        <v>343</v>
      </c>
      <c r="B7" s="72"/>
      <c r="C7" s="108">
        <v>55270</v>
      </c>
      <c r="D7" s="209">
        <v>13230</v>
      </c>
      <c r="E7" s="108">
        <v>6140</v>
      </c>
      <c r="F7" s="109">
        <v>61410</v>
      </c>
    </row>
    <row r="8" spans="1:6" x14ac:dyDescent="0.2">
      <c r="B8" s="72" t="s">
        <v>173</v>
      </c>
      <c r="C8" s="74">
        <v>13250</v>
      </c>
      <c r="D8" s="195">
        <v>3050</v>
      </c>
      <c r="E8" s="74">
        <v>1530</v>
      </c>
      <c r="F8" s="112">
        <v>14770</v>
      </c>
    </row>
    <row r="9" spans="1:6" x14ac:dyDescent="0.2">
      <c r="B9" s="72" t="s">
        <v>174</v>
      </c>
      <c r="C9" s="74">
        <v>14930</v>
      </c>
      <c r="D9" s="195">
        <v>3440</v>
      </c>
      <c r="E9" s="74">
        <v>1570</v>
      </c>
      <c r="F9" s="112">
        <v>16490</v>
      </c>
    </row>
    <row r="10" spans="1:6" x14ac:dyDescent="0.2">
      <c r="B10" s="72" t="s">
        <v>175</v>
      </c>
      <c r="C10" s="74">
        <v>15190</v>
      </c>
      <c r="D10" s="195">
        <v>3510</v>
      </c>
      <c r="E10" s="74">
        <v>1520</v>
      </c>
      <c r="F10" s="112">
        <v>16710</v>
      </c>
    </row>
    <row r="11" spans="1:6" x14ac:dyDescent="0.2">
      <c r="B11" s="72" t="s">
        <v>176</v>
      </c>
      <c r="C11" s="74">
        <v>11900</v>
      </c>
      <c r="D11" s="195">
        <v>3230</v>
      </c>
      <c r="E11" s="74">
        <v>1530</v>
      </c>
      <c r="F11" s="112">
        <v>13430</v>
      </c>
    </row>
    <row r="12" spans="1:6" s="20" customFormat="1" ht="25.5" customHeight="1" x14ac:dyDescent="0.2">
      <c r="A12" s="149" t="s">
        <v>456</v>
      </c>
      <c r="B12" s="72"/>
      <c r="C12" s="108">
        <v>32880</v>
      </c>
      <c r="D12" s="209">
        <v>8560</v>
      </c>
      <c r="E12" s="108">
        <v>3660</v>
      </c>
      <c r="F12" s="109">
        <v>36540</v>
      </c>
    </row>
    <row r="13" spans="1:6" x14ac:dyDescent="0.2">
      <c r="B13" s="72" t="s">
        <v>177</v>
      </c>
      <c r="C13" s="74">
        <v>6270</v>
      </c>
      <c r="D13" s="195">
        <v>1520</v>
      </c>
      <c r="E13" s="74">
        <v>990</v>
      </c>
      <c r="F13" s="112">
        <v>7260</v>
      </c>
    </row>
    <row r="14" spans="1:6" x14ac:dyDescent="0.2">
      <c r="B14" s="72" t="s">
        <v>539</v>
      </c>
      <c r="C14" s="74">
        <v>9940</v>
      </c>
      <c r="D14" s="195">
        <v>2690</v>
      </c>
      <c r="E14" s="74">
        <v>1190</v>
      </c>
      <c r="F14" s="112">
        <v>11130</v>
      </c>
    </row>
    <row r="15" spans="1:6" x14ac:dyDescent="0.2">
      <c r="B15" s="72" t="s">
        <v>179</v>
      </c>
      <c r="C15" s="74">
        <v>16670</v>
      </c>
      <c r="D15" s="195">
        <v>4350</v>
      </c>
      <c r="E15" s="74">
        <v>1480</v>
      </c>
      <c r="F15" s="112">
        <v>18150</v>
      </c>
    </row>
    <row r="16" spans="1:6" ht="2.85" customHeight="1" x14ac:dyDescent="0.2">
      <c r="A16" s="199"/>
      <c r="B16" s="200"/>
      <c r="C16" s="201"/>
      <c r="D16" s="202"/>
      <c r="E16" s="201"/>
      <c r="F16" s="151"/>
    </row>
    <row r="17" spans="1:6" ht="14.25" x14ac:dyDescent="0.2">
      <c r="A17" s="205">
        <v>1</v>
      </c>
      <c r="B17" s="17" t="s">
        <v>346</v>
      </c>
    </row>
    <row r="18" spans="1:6" ht="27" customHeight="1" x14ac:dyDescent="0.2">
      <c r="A18" s="203">
        <v>2</v>
      </c>
      <c r="B18" s="42" t="s">
        <v>349</v>
      </c>
      <c r="C18" s="42"/>
      <c r="D18" s="42"/>
      <c r="E18" s="42"/>
      <c r="F18" s="42"/>
    </row>
    <row r="19" spans="1:6" ht="14.25" x14ac:dyDescent="0.2">
      <c r="A19" s="205">
        <v>3</v>
      </c>
      <c r="B19" s="17" t="s">
        <v>350</v>
      </c>
    </row>
    <row r="20" spans="1:6" x14ac:dyDescent="0.2">
      <c r="A20" s="17" t="s">
        <v>108</v>
      </c>
      <c r="B20" s="17" t="s">
        <v>535</v>
      </c>
    </row>
    <row r="21" spans="1:6" x14ac:dyDescent="0.2">
      <c r="A21" s="17" t="s">
        <v>275</v>
      </c>
      <c r="B21" s="17" t="s">
        <v>540</v>
      </c>
    </row>
    <row r="22" spans="1:6" ht="13.35" customHeight="1" x14ac:dyDescent="0.2"/>
    <row r="52" ht="42.75" customHeight="1" x14ac:dyDescent="0.2"/>
  </sheetData>
  <mergeCells count="8">
    <mergeCell ref="B18:F18"/>
    <mergeCell ref="A1:B1"/>
    <mergeCell ref="A2:F2"/>
    <mergeCell ref="A4:B6"/>
    <mergeCell ref="C4:F4"/>
    <mergeCell ref="C5:C6"/>
    <mergeCell ref="E5:E6"/>
    <mergeCell ref="F5:F6"/>
  </mergeCells>
  <hyperlinks>
    <hyperlink ref="A1:B1" location="ContentsHead" display="ContentsHead" xr:uid="{FFDD4BBE-9E7C-4B2A-B5A1-98A3253BA25B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407F-B23E-45FF-9D33-45D32808FEC0}">
  <sheetPr codeName="Sheet19">
    <tabColor theme="8" tint="0.79998168889431442"/>
  </sheetPr>
  <dimension ref="A1:H66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7.5703125" style="17" customWidth="1"/>
    <col min="3" max="3" width="13.5703125" style="17" bestFit="1" customWidth="1"/>
    <col min="4" max="4" width="17.85546875" style="17" bestFit="1" customWidth="1"/>
    <col min="5" max="5" width="14.5703125" style="17" customWidth="1"/>
    <col min="6" max="6" width="12.5703125" style="17" customWidth="1"/>
    <col min="7" max="8" width="9" style="17" customWidth="1"/>
    <col min="9" max="16384" width="9" style="17" hidden="1"/>
  </cols>
  <sheetData>
    <row r="1" spans="1:7" x14ac:dyDescent="0.2">
      <c r="A1" s="48" t="s">
        <v>112</v>
      </c>
      <c r="B1" s="48"/>
    </row>
    <row r="2" spans="1:7" x14ac:dyDescent="0.2">
      <c r="A2" s="51" t="s">
        <v>541</v>
      </c>
      <c r="B2" s="51"/>
      <c r="C2" s="51"/>
      <c r="D2" s="51"/>
      <c r="E2" s="51"/>
      <c r="F2" s="51"/>
    </row>
    <row r="4" spans="1:7" ht="17.100000000000001" customHeight="1" x14ac:dyDescent="0.35">
      <c r="A4" s="208" t="s">
        <v>278</v>
      </c>
      <c r="B4" s="208"/>
      <c r="C4" s="52" t="s">
        <v>405</v>
      </c>
      <c r="D4" s="52"/>
      <c r="E4" s="52"/>
      <c r="F4" s="52"/>
    </row>
    <row r="5" spans="1:7" ht="17.100000000000001" customHeight="1" x14ac:dyDescent="0.35">
      <c r="A5" s="191"/>
      <c r="B5" s="191"/>
      <c r="C5" s="57" t="s">
        <v>542</v>
      </c>
      <c r="D5" s="59" t="s">
        <v>283</v>
      </c>
      <c r="E5" s="57" t="s">
        <v>453</v>
      </c>
      <c r="F5" s="60" t="s">
        <v>543</v>
      </c>
    </row>
    <row r="6" spans="1:7" ht="34.5" customHeight="1" x14ac:dyDescent="0.35">
      <c r="A6" s="191"/>
      <c r="B6" s="191"/>
      <c r="C6" s="57"/>
      <c r="D6" s="59" t="s">
        <v>544</v>
      </c>
      <c r="E6" s="57"/>
      <c r="F6" s="60"/>
    </row>
    <row r="7" spans="1:7" x14ac:dyDescent="0.2">
      <c r="A7" s="149" t="s">
        <v>343</v>
      </c>
      <c r="B7" s="72"/>
      <c r="C7" s="210">
        <v>162.4</v>
      </c>
      <c r="D7" s="211">
        <v>60.5</v>
      </c>
      <c r="E7" s="210">
        <v>68.400000000000006</v>
      </c>
      <c r="F7" s="212">
        <v>230.7</v>
      </c>
      <c r="G7" s="213"/>
    </row>
    <row r="8" spans="1:7" x14ac:dyDescent="0.2">
      <c r="B8" s="72" t="s">
        <v>173</v>
      </c>
      <c r="C8" s="65">
        <v>35.1</v>
      </c>
      <c r="D8" s="66">
        <v>13.4</v>
      </c>
      <c r="E8" s="65">
        <v>14.1</v>
      </c>
      <c r="F8" s="67">
        <v>49.3</v>
      </c>
    </row>
    <row r="9" spans="1:7" x14ac:dyDescent="0.2">
      <c r="B9" s="72" t="s">
        <v>174</v>
      </c>
      <c r="C9" s="65">
        <v>44.2</v>
      </c>
      <c r="D9" s="66">
        <v>16.2</v>
      </c>
      <c r="E9" s="65">
        <v>17</v>
      </c>
      <c r="F9" s="67">
        <v>61.1</v>
      </c>
    </row>
    <row r="10" spans="1:7" x14ac:dyDescent="0.2">
      <c r="B10" s="72" t="s">
        <v>175</v>
      </c>
      <c r="C10" s="65">
        <v>45.8</v>
      </c>
      <c r="D10" s="66">
        <v>16.399999999999999</v>
      </c>
      <c r="E10" s="65">
        <v>20.2</v>
      </c>
      <c r="F10" s="67">
        <v>66.099999999999994</v>
      </c>
    </row>
    <row r="11" spans="1:7" x14ac:dyDescent="0.2">
      <c r="B11" s="72" t="s">
        <v>176</v>
      </c>
      <c r="C11" s="65">
        <v>37.200000000000003</v>
      </c>
      <c r="D11" s="66">
        <v>14.6</v>
      </c>
      <c r="E11" s="65">
        <v>17</v>
      </c>
      <c r="F11" s="67">
        <v>54.2</v>
      </c>
    </row>
    <row r="12" spans="1:7" ht="25.5" customHeight="1" x14ac:dyDescent="0.2">
      <c r="A12" s="149" t="s">
        <v>456</v>
      </c>
      <c r="B12" s="72"/>
      <c r="C12" s="210">
        <v>104.4</v>
      </c>
      <c r="D12" s="211">
        <v>47.5</v>
      </c>
      <c r="E12" s="210">
        <v>37.200000000000003</v>
      </c>
      <c r="F12" s="212">
        <v>141.6</v>
      </c>
      <c r="G12" s="213"/>
    </row>
    <row r="13" spans="1:7" x14ac:dyDescent="0.2">
      <c r="B13" s="72" t="s">
        <v>177</v>
      </c>
      <c r="C13" s="65">
        <v>17.8</v>
      </c>
      <c r="D13" s="66">
        <v>6.9</v>
      </c>
      <c r="E13" s="65">
        <v>8.8000000000000007</v>
      </c>
      <c r="F13" s="67">
        <v>26.6</v>
      </c>
    </row>
    <row r="14" spans="1:7" x14ac:dyDescent="0.2">
      <c r="B14" s="72" t="s">
        <v>539</v>
      </c>
      <c r="C14" s="65">
        <v>29.9</v>
      </c>
      <c r="D14" s="66">
        <v>14.1</v>
      </c>
      <c r="E14" s="65">
        <v>10.3</v>
      </c>
      <c r="F14" s="67">
        <v>40.200000000000003</v>
      </c>
    </row>
    <row r="15" spans="1:7" x14ac:dyDescent="0.2">
      <c r="B15" s="72" t="s">
        <v>179</v>
      </c>
      <c r="C15" s="65">
        <v>56.7</v>
      </c>
      <c r="D15" s="66">
        <v>26.5</v>
      </c>
      <c r="E15" s="65">
        <v>18</v>
      </c>
      <c r="F15" s="67">
        <v>74.8</v>
      </c>
    </row>
    <row r="16" spans="1:7" ht="24.75" customHeight="1" x14ac:dyDescent="0.2">
      <c r="A16" s="214" t="s">
        <v>341</v>
      </c>
      <c r="B16" s="214"/>
      <c r="C16" s="214"/>
      <c r="D16" s="214"/>
      <c r="E16" s="214"/>
      <c r="F16" s="67"/>
    </row>
    <row r="17" spans="1:6" x14ac:dyDescent="0.2">
      <c r="B17" s="72" t="s">
        <v>343</v>
      </c>
      <c r="C17" s="65" t="s">
        <v>99</v>
      </c>
      <c r="D17" s="215" t="s">
        <v>99</v>
      </c>
      <c r="E17" s="65">
        <v>28.2</v>
      </c>
      <c r="F17" s="67">
        <v>28.2</v>
      </c>
    </row>
    <row r="18" spans="1:6" ht="38.25" customHeight="1" x14ac:dyDescent="0.2">
      <c r="A18" s="214" t="s">
        <v>344</v>
      </c>
      <c r="B18" s="214"/>
      <c r="C18" s="214"/>
      <c r="D18" s="214"/>
      <c r="E18" s="214"/>
      <c r="F18" s="67"/>
    </row>
    <row r="19" spans="1:6" x14ac:dyDescent="0.2">
      <c r="B19" s="72" t="s">
        <v>343</v>
      </c>
      <c r="C19" s="215" t="s">
        <v>276</v>
      </c>
      <c r="D19" s="216" t="s">
        <v>276</v>
      </c>
      <c r="E19" s="215" t="s">
        <v>276</v>
      </c>
      <c r="F19" s="148">
        <v>2</v>
      </c>
    </row>
    <row r="20" spans="1:6" ht="2.1" customHeight="1" x14ac:dyDescent="0.2">
      <c r="A20" s="199"/>
      <c r="B20" s="200"/>
      <c r="C20" s="90"/>
      <c r="D20" s="217"/>
      <c r="E20" s="90"/>
      <c r="F20" s="218"/>
    </row>
    <row r="21" spans="1:6" ht="3.75" customHeight="1" x14ac:dyDescent="0.2">
      <c r="B21" s="219"/>
      <c r="C21" s="65"/>
      <c r="D21" s="66"/>
      <c r="E21" s="65"/>
      <c r="F21" s="65"/>
    </row>
    <row r="22" spans="1:6" ht="27" customHeight="1" x14ac:dyDescent="0.2">
      <c r="A22" s="203">
        <v>1</v>
      </c>
      <c r="B22" s="220" t="s">
        <v>526</v>
      </c>
      <c r="C22" s="220"/>
      <c r="D22" s="220"/>
      <c r="E22" s="220"/>
      <c r="F22" s="220"/>
    </row>
    <row r="23" spans="1:6" ht="27" customHeight="1" x14ac:dyDescent="0.2">
      <c r="A23" s="203">
        <v>2</v>
      </c>
      <c r="B23" s="220" t="s">
        <v>351</v>
      </c>
      <c r="C23" s="220"/>
      <c r="D23" s="220"/>
      <c r="E23" s="220"/>
      <c r="F23" s="220"/>
    </row>
    <row r="24" spans="1:6" ht="27" customHeight="1" x14ac:dyDescent="0.2">
      <c r="A24" s="203">
        <v>3</v>
      </c>
      <c r="B24" s="220" t="s">
        <v>349</v>
      </c>
      <c r="C24" s="220"/>
      <c r="D24" s="220"/>
      <c r="E24" s="220"/>
      <c r="F24" s="220"/>
    </row>
    <row r="25" spans="1:6" ht="14.25" x14ac:dyDescent="0.2">
      <c r="A25" s="203">
        <v>4</v>
      </c>
      <c r="B25" s="220" t="s">
        <v>350</v>
      </c>
      <c r="C25" s="220"/>
      <c r="D25" s="220"/>
      <c r="E25" s="220"/>
      <c r="F25" s="220"/>
    </row>
    <row r="26" spans="1:6" x14ac:dyDescent="0.2">
      <c r="A26" s="17" t="s">
        <v>108</v>
      </c>
      <c r="B26" s="17" t="s">
        <v>535</v>
      </c>
      <c r="C26" s="221"/>
      <c r="D26" s="221"/>
      <c r="E26" s="221"/>
      <c r="F26" s="221"/>
    </row>
    <row r="27" spans="1:6" x14ac:dyDescent="0.2">
      <c r="A27" s="17" t="s">
        <v>275</v>
      </c>
      <c r="B27" s="17" t="s">
        <v>540</v>
      </c>
    </row>
    <row r="28" spans="1:6" ht="13.35" customHeight="1" x14ac:dyDescent="0.2">
      <c r="A28" s="17" t="s">
        <v>276</v>
      </c>
      <c r="B28" s="17" t="s">
        <v>355</v>
      </c>
    </row>
    <row r="29" spans="1:6" x14ac:dyDescent="0.2">
      <c r="A29" s="17" t="s">
        <v>99</v>
      </c>
      <c r="B29" s="17" t="s">
        <v>356</v>
      </c>
    </row>
    <row r="35" ht="52.35" customHeight="1" x14ac:dyDescent="0.2"/>
    <row r="66" ht="42.75" customHeight="1" x14ac:dyDescent="0.2"/>
  </sheetData>
  <mergeCells count="13">
    <mergeCell ref="A16:E16"/>
    <mergeCell ref="A18:E18"/>
    <mergeCell ref="B22:F22"/>
    <mergeCell ref="B23:F23"/>
    <mergeCell ref="B24:F24"/>
    <mergeCell ref="B25:F25"/>
    <mergeCell ref="A1:B1"/>
    <mergeCell ref="A2:F2"/>
    <mergeCell ref="A4:B6"/>
    <mergeCell ref="C4:F4"/>
    <mergeCell ref="C5:C6"/>
    <mergeCell ref="E5:E6"/>
    <mergeCell ref="F5:F6"/>
  </mergeCells>
  <hyperlinks>
    <hyperlink ref="A1:B1" location="ContentsHead" display="ContentsHead" xr:uid="{3D33E4E3-5352-4DA5-B674-D118427C216B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70EFC-4358-4350-AC5A-33B0599F9C98}">
  <sheetPr codeName="Sheet22">
    <tabColor theme="8" tint="0.79998168889431442"/>
  </sheetPr>
  <dimension ref="A1:I53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7.140625" style="17" customWidth="1"/>
    <col min="3" max="3" width="11.42578125" style="17" customWidth="1"/>
    <col min="4" max="4" width="9" style="17" customWidth="1"/>
    <col min="5" max="5" width="14.140625" style="17" customWidth="1"/>
    <col min="6" max="6" width="13" style="17" customWidth="1"/>
    <col min="7" max="7" width="14.85546875" style="17" customWidth="1"/>
    <col min="8" max="8" width="22.140625" style="17" customWidth="1"/>
    <col min="9" max="9" width="9" style="17" customWidth="1"/>
    <col min="10" max="16384" width="9" style="17" hidden="1"/>
  </cols>
  <sheetData>
    <row r="1" spans="1:7" x14ac:dyDescent="0.2">
      <c r="A1" s="48" t="s">
        <v>112</v>
      </c>
      <c r="B1" s="48"/>
    </row>
    <row r="2" spans="1:7" x14ac:dyDescent="0.2">
      <c r="A2" s="207" t="s">
        <v>545</v>
      </c>
      <c r="B2" s="207"/>
      <c r="C2" s="207"/>
      <c r="D2" s="207"/>
      <c r="E2" s="207"/>
      <c r="F2" s="207"/>
      <c r="G2" s="207"/>
    </row>
    <row r="4" spans="1:7" ht="21.75" customHeight="1" x14ac:dyDescent="0.35">
      <c r="A4" s="208" t="s">
        <v>278</v>
      </c>
      <c r="B4" s="208"/>
      <c r="C4" s="52" t="s">
        <v>546</v>
      </c>
      <c r="D4" s="52"/>
      <c r="E4" s="52"/>
      <c r="F4" s="52"/>
      <c r="G4" s="52"/>
    </row>
    <row r="5" spans="1:7" ht="17.100000000000001" customHeight="1" x14ac:dyDescent="0.35">
      <c r="A5" s="191"/>
      <c r="B5" s="191"/>
      <c r="C5" s="57" t="s">
        <v>282</v>
      </c>
      <c r="D5" s="59" t="s">
        <v>283</v>
      </c>
      <c r="E5" s="57" t="s">
        <v>547</v>
      </c>
      <c r="F5" s="60" t="s">
        <v>548</v>
      </c>
      <c r="G5" s="222" t="s">
        <v>549</v>
      </c>
    </row>
    <row r="6" spans="1:7" ht="57" customHeight="1" x14ac:dyDescent="0.35">
      <c r="A6" s="191"/>
      <c r="B6" s="191"/>
      <c r="C6" s="57"/>
      <c r="D6" s="59" t="s">
        <v>550</v>
      </c>
      <c r="E6" s="57"/>
      <c r="F6" s="60"/>
      <c r="G6" s="222"/>
    </row>
    <row r="7" spans="1:7" x14ac:dyDescent="0.2">
      <c r="A7" s="223" t="s">
        <v>343</v>
      </c>
      <c r="B7" s="72"/>
      <c r="C7" s="108">
        <v>10086</v>
      </c>
      <c r="D7" s="209">
        <v>2129</v>
      </c>
      <c r="E7" s="108">
        <v>2109</v>
      </c>
      <c r="F7" s="109">
        <v>12195</v>
      </c>
      <c r="G7" s="108">
        <v>1438</v>
      </c>
    </row>
    <row r="8" spans="1:7" x14ac:dyDescent="0.2">
      <c r="B8" s="72" t="s">
        <v>173</v>
      </c>
      <c r="C8" s="74">
        <v>2385</v>
      </c>
      <c r="D8" s="195">
        <v>470</v>
      </c>
      <c r="E8" s="74">
        <v>382</v>
      </c>
      <c r="F8" s="112">
        <v>2767</v>
      </c>
      <c r="G8" s="74">
        <v>378</v>
      </c>
    </row>
    <row r="9" spans="1:7" x14ac:dyDescent="0.2">
      <c r="B9" s="72" t="s">
        <v>174</v>
      </c>
      <c r="C9" s="74">
        <v>2730</v>
      </c>
      <c r="D9" s="195">
        <v>560</v>
      </c>
      <c r="E9" s="74">
        <v>634</v>
      </c>
      <c r="F9" s="112">
        <v>3364</v>
      </c>
      <c r="G9" s="74">
        <v>422</v>
      </c>
    </row>
    <row r="10" spans="1:7" x14ac:dyDescent="0.2">
      <c r="B10" s="72" t="s">
        <v>175</v>
      </c>
      <c r="C10" s="74">
        <v>2819</v>
      </c>
      <c r="D10" s="195">
        <v>572</v>
      </c>
      <c r="E10" s="74">
        <v>630</v>
      </c>
      <c r="F10" s="112">
        <v>3448</v>
      </c>
      <c r="G10" s="74">
        <v>345</v>
      </c>
    </row>
    <row r="11" spans="1:7" x14ac:dyDescent="0.2">
      <c r="B11" s="72" t="s">
        <v>176</v>
      </c>
      <c r="C11" s="74">
        <v>2152</v>
      </c>
      <c r="D11" s="195">
        <v>526</v>
      </c>
      <c r="E11" s="74">
        <v>463</v>
      </c>
      <c r="F11" s="112">
        <v>2615</v>
      </c>
      <c r="G11" s="74">
        <v>293</v>
      </c>
    </row>
    <row r="12" spans="1:7" ht="25.5" customHeight="1" x14ac:dyDescent="0.2">
      <c r="A12" s="223" t="s">
        <v>456</v>
      </c>
      <c r="B12" s="72"/>
      <c r="C12" s="108">
        <v>6445</v>
      </c>
      <c r="D12" s="209">
        <v>1536</v>
      </c>
      <c r="E12" s="108">
        <v>1273</v>
      </c>
      <c r="F12" s="109">
        <v>7718</v>
      </c>
      <c r="G12" s="108">
        <v>646</v>
      </c>
    </row>
    <row r="13" spans="1:7" x14ac:dyDescent="0.2">
      <c r="B13" s="72" t="s">
        <v>177</v>
      </c>
      <c r="C13" s="74">
        <v>1090</v>
      </c>
      <c r="D13" s="195">
        <v>247</v>
      </c>
      <c r="E13" s="74">
        <v>274</v>
      </c>
      <c r="F13" s="112">
        <v>1364</v>
      </c>
      <c r="G13" s="74">
        <v>122</v>
      </c>
    </row>
    <row r="14" spans="1:7" x14ac:dyDescent="0.2">
      <c r="B14" s="72" t="s">
        <v>539</v>
      </c>
      <c r="C14" s="74">
        <v>1915</v>
      </c>
      <c r="D14" s="195">
        <v>470</v>
      </c>
      <c r="E14" s="74">
        <v>465</v>
      </c>
      <c r="F14" s="112">
        <v>2380</v>
      </c>
      <c r="G14" s="74">
        <v>255</v>
      </c>
    </row>
    <row r="15" spans="1:7" x14ac:dyDescent="0.2">
      <c r="B15" s="72" t="s">
        <v>179</v>
      </c>
      <c r="C15" s="74">
        <v>3440</v>
      </c>
      <c r="D15" s="195">
        <v>819</v>
      </c>
      <c r="E15" s="74">
        <v>534</v>
      </c>
      <c r="F15" s="112">
        <v>3974</v>
      </c>
      <c r="G15" s="74">
        <v>270</v>
      </c>
    </row>
    <row r="16" spans="1:7" ht="2.85" customHeight="1" x14ac:dyDescent="0.2">
      <c r="A16" s="199"/>
      <c r="B16" s="200"/>
      <c r="C16" s="116"/>
      <c r="D16" s="224"/>
      <c r="E16" s="116"/>
      <c r="F16" s="117"/>
      <c r="G16" s="116"/>
    </row>
    <row r="17" spans="1:7" ht="6" customHeight="1" x14ac:dyDescent="0.2">
      <c r="B17" s="219"/>
      <c r="C17" s="74"/>
      <c r="D17" s="195"/>
      <c r="E17" s="74"/>
      <c r="F17" s="225"/>
      <c r="G17" s="74"/>
    </row>
    <row r="18" spans="1:7" ht="103.35" customHeight="1" x14ac:dyDescent="0.2">
      <c r="A18" s="203">
        <v>1</v>
      </c>
      <c r="B18" s="220" t="s">
        <v>551</v>
      </c>
      <c r="C18" s="220"/>
      <c r="D18" s="220"/>
      <c r="E18" s="220"/>
      <c r="F18" s="220"/>
      <c r="G18" s="220"/>
    </row>
    <row r="19" spans="1:7" ht="29.45" customHeight="1" x14ac:dyDescent="0.2">
      <c r="A19" s="203">
        <v>2</v>
      </c>
      <c r="B19" s="220" t="s">
        <v>349</v>
      </c>
      <c r="C19" s="220"/>
      <c r="D19" s="220"/>
      <c r="E19" s="220"/>
      <c r="F19" s="220"/>
      <c r="G19" s="220"/>
    </row>
    <row r="20" spans="1:7" ht="14.25" x14ac:dyDescent="0.2">
      <c r="A20" s="203">
        <v>3</v>
      </c>
      <c r="B20" s="220" t="s">
        <v>350</v>
      </c>
      <c r="C20" s="220"/>
      <c r="D20" s="220"/>
      <c r="E20" s="220"/>
      <c r="F20" s="220"/>
      <c r="G20" s="220"/>
    </row>
    <row r="21" spans="1:7" ht="25.5" customHeight="1" x14ac:dyDescent="0.2">
      <c r="A21" s="203">
        <v>4</v>
      </c>
      <c r="B21" s="220" t="s">
        <v>552</v>
      </c>
      <c r="C21" s="220"/>
      <c r="D21" s="220"/>
      <c r="E21" s="220"/>
      <c r="F21" s="220"/>
      <c r="G21" s="220"/>
    </row>
    <row r="22" spans="1:7" x14ac:dyDescent="0.2">
      <c r="A22" s="17" t="s">
        <v>108</v>
      </c>
      <c r="B22" s="17" t="s">
        <v>535</v>
      </c>
      <c r="C22" s="221"/>
      <c r="D22" s="221"/>
      <c r="E22" s="221"/>
      <c r="F22" s="221"/>
      <c r="G22" s="221"/>
    </row>
    <row r="23" spans="1:7" x14ac:dyDescent="0.2">
      <c r="A23" s="17" t="s">
        <v>275</v>
      </c>
      <c r="B23" s="17" t="s">
        <v>540</v>
      </c>
    </row>
    <row r="53" ht="42.75" customHeight="1" x14ac:dyDescent="0.2"/>
  </sheetData>
  <mergeCells count="12">
    <mergeCell ref="B18:G18"/>
    <mergeCell ref="B19:G19"/>
    <mergeCell ref="B20:G20"/>
    <mergeCell ref="B21:G21"/>
    <mergeCell ref="A1:B1"/>
    <mergeCell ref="A2:G2"/>
    <mergeCell ref="A4:B6"/>
    <mergeCell ref="C4:G4"/>
    <mergeCell ref="C5:C6"/>
    <mergeCell ref="E5:E6"/>
    <mergeCell ref="F5:F6"/>
    <mergeCell ref="G5:G6"/>
  </mergeCells>
  <hyperlinks>
    <hyperlink ref="A1:B1" location="ContentsHead" display="Back to contents" xr:uid="{CAE86494-81FB-4C8B-9799-F1E00CA11327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E5D4-CEFC-454D-9069-4155B72C0CE6}">
  <sheetPr codeName="Sheet28"/>
  <dimension ref="A1:Y163"/>
  <sheetViews>
    <sheetView workbookViewId="0">
      <selection sqref="A1:D1"/>
    </sheetView>
  </sheetViews>
  <sheetFormatPr defaultColWidth="9" defaultRowHeight="15" x14ac:dyDescent="0.25"/>
  <cols>
    <col min="1" max="1" width="3.140625" style="140" customWidth="1"/>
    <col min="2" max="2" width="10.42578125" style="140" customWidth="1"/>
    <col min="3" max="3" width="2" style="140" customWidth="1"/>
    <col min="4" max="5" width="10.5703125" style="140" bestFit="1" customWidth="1"/>
    <col min="6" max="6" width="11.140625" style="140" bestFit="1" customWidth="1"/>
    <col min="7" max="7" width="13.5703125" style="140" bestFit="1" customWidth="1"/>
    <col min="8" max="8" width="16.42578125" style="140" customWidth="1"/>
    <col min="9" max="13" width="9" style="227"/>
    <col min="14" max="14" width="10.5703125" style="227" bestFit="1" customWidth="1"/>
    <col min="15" max="25" width="9" style="227"/>
    <col min="26" max="16384" width="9" style="140"/>
  </cols>
  <sheetData>
    <row r="1" spans="1:25" x14ac:dyDescent="0.25">
      <c r="A1" s="226" t="s">
        <v>112</v>
      </c>
      <c r="B1" s="226"/>
      <c r="C1" s="226"/>
      <c r="D1" s="226"/>
      <c r="E1" s="15"/>
      <c r="F1" s="15"/>
      <c r="G1" s="15"/>
      <c r="H1" s="15"/>
      <c r="K1" s="227">
        <v>56</v>
      </c>
      <c r="R1" s="227" t="s">
        <v>553</v>
      </c>
      <c r="S1" s="227">
        <v>1</v>
      </c>
    </row>
    <row r="2" spans="1:25" s="1" customFormat="1" ht="14.45" customHeight="1" x14ac:dyDescent="0.2">
      <c r="A2" s="228" t="s">
        <v>555</v>
      </c>
      <c r="B2" s="228"/>
      <c r="C2" s="228"/>
      <c r="D2" s="228"/>
      <c r="E2" s="228"/>
      <c r="F2" s="228"/>
      <c r="G2" s="228"/>
      <c r="H2" s="228"/>
      <c r="I2" s="9"/>
      <c r="J2" s="9"/>
      <c r="K2" s="9">
        <v>46</v>
      </c>
      <c r="L2" s="9">
        <v>23</v>
      </c>
      <c r="M2" s="9">
        <v>25</v>
      </c>
      <c r="N2" s="9"/>
      <c r="O2" s="9"/>
      <c r="P2" s="9"/>
      <c r="Q2" s="9"/>
      <c r="R2" s="9" t="s">
        <v>554</v>
      </c>
      <c r="S2" s="9">
        <v>25</v>
      </c>
      <c r="T2" s="9"/>
      <c r="U2" s="9"/>
      <c r="V2" s="9"/>
      <c r="W2" s="9"/>
      <c r="X2" s="9"/>
      <c r="Y2" s="9"/>
    </row>
    <row r="3" spans="1:25" s="1" customFormat="1" ht="12.75" x14ac:dyDescent="0.2">
      <c r="B3" s="229"/>
      <c r="C3" s="229"/>
      <c r="D3" s="229"/>
      <c r="E3" s="229"/>
      <c r="F3" s="229"/>
      <c r="G3" s="229"/>
      <c r="H3" s="22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7.45" customHeight="1" x14ac:dyDescent="0.35">
      <c r="A4" s="52" t="s">
        <v>556</v>
      </c>
      <c r="B4" s="52"/>
      <c r="C4" s="52"/>
      <c r="D4" s="52" t="s">
        <v>557</v>
      </c>
      <c r="E4" s="52"/>
      <c r="F4" s="52"/>
      <c r="G4" s="52" t="s">
        <v>558</v>
      </c>
      <c r="H4" s="52"/>
      <c r="K4" s="227">
        <v>47</v>
      </c>
      <c r="L4" s="227">
        <v>38</v>
      </c>
      <c r="M4" s="227">
        <v>39</v>
      </c>
      <c r="V4" s="227" t="s">
        <v>559</v>
      </c>
      <c r="W4" s="227">
        <v>25</v>
      </c>
    </row>
    <row r="5" spans="1:25" ht="17.100000000000001" customHeight="1" x14ac:dyDescent="0.25">
      <c r="A5" s="57"/>
      <c r="B5" s="57"/>
      <c r="C5" s="57"/>
      <c r="D5" s="230" t="s">
        <v>560</v>
      </c>
      <c r="E5" s="230" t="s">
        <v>561</v>
      </c>
      <c r="F5" s="230" t="s">
        <v>562</v>
      </c>
      <c r="G5" s="230" t="s">
        <v>563</v>
      </c>
      <c r="H5" s="230" t="s">
        <v>564</v>
      </c>
      <c r="K5" s="227">
        <v>40</v>
      </c>
      <c r="L5" s="227">
        <v>41</v>
      </c>
      <c r="M5" s="227">
        <v>42</v>
      </c>
      <c r="N5" s="227">
        <v>43</v>
      </c>
      <c r="O5" s="227">
        <v>44</v>
      </c>
      <c r="P5" s="227">
        <v>45</v>
      </c>
      <c r="Q5" s="227">
        <v>48</v>
      </c>
      <c r="V5" s="227" t="s">
        <v>565</v>
      </c>
      <c r="W5" s="227">
        <v>26</v>
      </c>
    </row>
    <row r="6" spans="1:25" x14ac:dyDescent="0.25">
      <c r="B6" s="231" t="s">
        <v>242</v>
      </c>
      <c r="C6" s="232"/>
      <c r="D6" s="233">
        <v>3940</v>
      </c>
      <c r="E6" s="234">
        <v>4350</v>
      </c>
      <c r="F6" s="234">
        <v>4370</v>
      </c>
      <c r="G6" s="235">
        <v>0.10538344337227024</v>
      </c>
      <c r="H6" s="235">
        <v>3.9053526303698405E-3</v>
      </c>
      <c r="V6" s="227" t="s">
        <v>566</v>
      </c>
      <c r="W6" s="227">
        <v>27</v>
      </c>
    </row>
    <row r="7" spans="1:25" x14ac:dyDescent="0.25">
      <c r="B7" s="231" t="s">
        <v>243</v>
      </c>
      <c r="C7" s="232"/>
      <c r="D7" s="234">
        <v>4450</v>
      </c>
      <c r="E7" s="234">
        <v>4770</v>
      </c>
      <c r="F7" s="234">
        <v>4790</v>
      </c>
      <c r="G7" s="235">
        <v>7.1926275567543163E-2</v>
      </c>
      <c r="H7" s="235">
        <v>3.9840637450199168E-3</v>
      </c>
      <c r="K7" s="236"/>
      <c r="V7" s="227" t="s">
        <v>567</v>
      </c>
      <c r="W7" s="227">
        <v>28</v>
      </c>
    </row>
    <row r="8" spans="1:25" x14ac:dyDescent="0.25">
      <c r="B8" s="231" t="s">
        <v>244</v>
      </c>
      <c r="C8" s="232"/>
      <c r="D8" s="234">
        <v>5100</v>
      </c>
      <c r="E8" s="234">
        <v>5400</v>
      </c>
      <c r="F8" s="234">
        <v>5420</v>
      </c>
      <c r="G8" s="235">
        <v>5.8258140447234208E-2</v>
      </c>
      <c r="H8" s="235">
        <v>5.3753475440221354E-3</v>
      </c>
    </row>
    <row r="9" spans="1:25" x14ac:dyDescent="0.25">
      <c r="B9" s="231" t="s">
        <v>245</v>
      </c>
      <c r="C9" s="232"/>
      <c r="D9" s="234">
        <v>4930</v>
      </c>
      <c r="E9" s="234">
        <v>5300</v>
      </c>
      <c r="F9" s="234">
        <v>5310</v>
      </c>
      <c r="G9" s="235">
        <v>7.5268817204301008E-2</v>
      </c>
      <c r="H9" s="235">
        <v>2.2641509433962703E-3</v>
      </c>
    </row>
    <row r="10" spans="1:25" x14ac:dyDescent="0.25">
      <c r="B10" s="231" t="s">
        <v>246</v>
      </c>
      <c r="C10" s="232"/>
      <c r="D10" s="234">
        <v>5660</v>
      </c>
      <c r="E10" s="234">
        <v>5950</v>
      </c>
      <c r="F10" s="234">
        <v>5970</v>
      </c>
      <c r="G10" s="235">
        <v>5.0141242937853159E-2</v>
      </c>
      <c r="H10" s="235">
        <v>3.3624747814391398E-3</v>
      </c>
    </row>
    <row r="11" spans="1:25" x14ac:dyDescent="0.25">
      <c r="B11" s="231" t="s">
        <v>247</v>
      </c>
      <c r="C11" s="232"/>
      <c r="D11" s="234">
        <v>4790</v>
      </c>
      <c r="E11" s="234">
        <v>4980</v>
      </c>
      <c r="F11" s="234">
        <v>4990</v>
      </c>
      <c r="G11" s="235">
        <v>3.9883065358112368E-2</v>
      </c>
      <c r="H11" s="235">
        <v>2.6104417670682611E-3</v>
      </c>
    </row>
    <row r="12" spans="1:25" x14ac:dyDescent="0.25">
      <c r="B12" s="231" t="s">
        <v>248</v>
      </c>
      <c r="C12" s="232"/>
      <c r="D12" s="234">
        <v>5460</v>
      </c>
      <c r="E12" s="234">
        <v>5620</v>
      </c>
      <c r="F12" s="234">
        <v>5630</v>
      </c>
      <c r="G12" s="235">
        <v>2.8189639392275367E-2</v>
      </c>
      <c r="H12" s="235">
        <v>1.7803097739006457E-3</v>
      </c>
    </row>
    <row r="13" spans="1:25" x14ac:dyDescent="0.25">
      <c r="B13" s="231" t="s">
        <v>249</v>
      </c>
      <c r="C13" s="232"/>
      <c r="D13" s="234">
        <v>6090</v>
      </c>
      <c r="E13" s="234">
        <v>6300</v>
      </c>
      <c r="F13" s="234">
        <v>6320</v>
      </c>
      <c r="G13" s="235">
        <v>3.4675431388660582E-2</v>
      </c>
      <c r="H13" s="235">
        <v>3.6531130876746865E-3</v>
      </c>
      <c r="N13" s="237"/>
    </row>
    <row r="14" spans="1:25" x14ac:dyDescent="0.25">
      <c r="B14" s="231" t="s">
        <v>250</v>
      </c>
      <c r="C14" s="232"/>
      <c r="D14" s="234">
        <v>5360</v>
      </c>
      <c r="E14" s="234">
        <v>5430</v>
      </c>
      <c r="F14" s="234">
        <v>5440</v>
      </c>
      <c r="G14" s="235">
        <v>1.3067015120403314E-2</v>
      </c>
      <c r="H14" s="235">
        <v>1.4741109268472385E-3</v>
      </c>
    </row>
    <row r="15" spans="1:25" x14ac:dyDescent="0.25">
      <c r="B15" s="231" t="s">
        <v>251</v>
      </c>
      <c r="C15" s="232"/>
      <c r="D15" s="234">
        <v>3900</v>
      </c>
      <c r="E15" s="234">
        <v>4000</v>
      </c>
      <c r="F15" s="234">
        <v>4010</v>
      </c>
      <c r="G15" s="235">
        <v>2.5917372337695754E-2</v>
      </c>
      <c r="H15" s="235">
        <v>2.0010005002502051E-3</v>
      </c>
    </row>
    <row r="16" spans="1:25" x14ac:dyDescent="0.25">
      <c r="B16" s="231" t="s">
        <v>252</v>
      </c>
      <c r="C16" s="232"/>
      <c r="D16" s="234">
        <v>4240</v>
      </c>
      <c r="E16" s="234">
        <v>4290</v>
      </c>
      <c r="F16" s="234">
        <v>4300</v>
      </c>
      <c r="G16" s="235">
        <v>1.2744866650932218E-2</v>
      </c>
      <c r="H16" s="235">
        <v>1.3982754602657188E-3</v>
      </c>
    </row>
    <row r="17" spans="2:8" x14ac:dyDescent="0.25">
      <c r="B17" s="231" t="s">
        <v>253</v>
      </c>
      <c r="C17" s="238"/>
      <c r="D17" s="234">
        <v>4900</v>
      </c>
      <c r="E17" s="234">
        <v>5040</v>
      </c>
      <c r="F17" s="234">
        <v>5050</v>
      </c>
      <c r="G17" s="235">
        <v>2.8180518684909117E-2</v>
      </c>
      <c r="H17" s="235">
        <v>1.9860973187686426E-3</v>
      </c>
    </row>
    <row r="18" spans="2:8" x14ac:dyDescent="0.25">
      <c r="B18" s="231" t="s">
        <v>254</v>
      </c>
      <c r="C18" s="238"/>
      <c r="D18" s="234">
        <v>4450</v>
      </c>
      <c r="E18" s="234">
        <v>4510</v>
      </c>
      <c r="F18" s="234">
        <v>4520</v>
      </c>
      <c r="G18" s="235">
        <v>1.4848143982002293E-2</v>
      </c>
      <c r="H18" s="235">
        <v>2.8818443804035088E-3</v>
      </c>
    </row>
    <row r="19" spans="2:8" x14ac:dyDescent="0.25">
      <c r="B19" s="231" t="s">
        <v>255</v>
      </c>
      <c r="C19" s="238"/>
      <c r="D19" s="234">
        <v>4950</v>
      </c>
      <c r="E19" s="234">
        <v>5040</v>
      </c>
      <c r="F19" s="234">
        <v>5050</v>
      </c>
      <c r="G19" s="235">
        <v>1.8387553041018467E-2</v>
      </c>
      <c r="H19" s="235">
        <v>1.5873015873015817E-3</v>
      </c>
    </row>
    <row r="20" spans="2:8" x14ac:dyDescent="0.25">
      <c r="B20" s="231" t="s">
        <v>256</v>
      </c>
      <c r="C20" s="238"/>
      <c r="D20" s="234">
        <v>4940</v>
      </c>
      <c r="E20" s="234">
        <v>5100</v>
      </c>
      <c r="F20" s="234">
        <v>5110</v>
      </c>
      <c r="G20" s="235">
        <v>3.2617504051863921E-2</v>
      </c>
      <c r="H20" s="235">
        <v>1.5695507161075373E-3</v>
      </c>
    </row>
    <row r="21" spans="2:8" x14ac:dyDescent="0.25">
      <c r="B21" s="231" t="s">
        <v>257</v>
      </c>
      <c r="C21" s="238"/>
      <c r="D21" s="234">
        <v>5510</v>
      </c>
      <c r="E21" s="234">
        <v>5570</v>
      </c>
      <c r="F21" s="234">
        <v>5590</v>
      </c>
      <c r="G21" s="235">
        <v>1.2168543407192089E-2</v>
      </c>
      <c r="H21" s="235">
        <v>2.5121119684192728E-3</v>
      </c>
    </row>
    <row r="22" spans="2:8" x14ac:dyDescent="0.25">
      <c r="B22" s="231" t="s">
        <v>258</v>
      </c>
      <c r="C22" s="238"/>
      <c r="D22" s="234">
        <v>5560</v>
      </c>
      <c r="E22" s="234">
        <v>5710</v>
      </c>
      <c r="F22" s="234">
        <v>5720</v>
      </c>
      <c r="G22" s="235">
        <v>2.6784109293546576E-2</v>
      </c>
      <c r="H22" s="235">
        <v>1.5756302521008347E-3</v>
      </c>
    </row>
    <row r="23" spans="2:8" x14ac:dyDescent="0.25">
      <c r="B23" s="231" t="s">
        <v>259</v>
      </c>
      <c r="C23" s="238"/>
      <c r="D23" s="234">
        <v>5060</v>
      </c>
      <c r="E23" s="234">
        <v>5120</v>
      </c>
      <c r="F23" s="234">
        <v>5140</v>
      </c>
      <c r="G23" s="235">
        <v>1.1850681414181219E-2</v>
      </c>
      <c r="H23" s="235">
        <v>2.7327737653719542E-3</v>
      </c>
    </row>
    <row r="24" spans="2:8" x14ac:dyDescent="0.25">
      <c r="B24" s="231" t="s">
        <v>260</v>
      </c>
      <c r="C24" s="238"/>
      <c r="D24" s="234">
        <v>5500</v>
      </c>
      <c r="E24" s="234">
        <v>5580</v>
      </c>
      <c r="F24" s="234">
        <v>5580</v>
      </c>
      <c r="G24" s="235">
        <v>1.4548099654482671E-2</v>
      </c>
      <c r="H24" s="235">
        <v>3.5848718408315605E-4</v>
      </c>
    </row>
    <row r="25" spans="2:8" x14ac:dyDescent="0.25">
      <c r="B25" s="231" t="s">
        <v>261</v>
      </c>
      <c r="C25" s="238"/>
      <c r="D25" s="234">
        <v>5530</v>
      </c>
      <c r="E25" s="234">
        <v>5670</v>
      </c>
      <c r="F25" s="234">
        <v>5680</v>
      </c>
      <c r="G25" s="235">
        <v>2.5492677635147398E-2</v>
      </c>
      <c r="H25" s="235">
        <v>7.0521861777161909E-4</v>
      </c>
    </row>
    <row r="26" spans="2:8" x14ac:dyDescent="0.25">
      <c r="B26" s="231" t="s">
        <v>262</v>
      </c>
      <c r="C26" s="238"/>
      <c r="D26" s="234">
        <v>5360</v>
      </c>
      <c r="E26" s="234">
        <v>5390</v>
      </c>
      <c r="F26" s="234">
        <v>5400</v>
      </c>
      <c r="G26" s="235">
        <v>4.4767767207609666E-3</v>
      </c>
      <c r="H26" s="235">
        <v>2.9712163416899529E-3</v>
      </c>
    </row>
    <row r="27" spans="2:8" x14ac:dyDescent="0.25">
      <c r="B27" s="231" t="s">
        <v>263</v>
      </c>
      <c r="C27" s="238"/>
      <c r="D27" s="234">
        <v>4210</v>
      </c>
      <c r="E27" s="234">
        <v>4350</v>
      </c>
      <c r="F27" s="234">
        <v>4360</v>
      </c>
      <c r="G27" s="235">
        <v>3.3761293390394576E-2</v>
      </c>
      <c r="H27" s="235">
        <v>1.8399264029438367E-3</v>
      </c>
    </row>
    <row r="28" spans="2:8" x14ac:dyDescent="0.25">
      <c r="B28" s="231" t="s">
        <v>264</v>
      </c>
      <c r="C28" s="238"/>
      <c r="D28" s="234">
        <v>4240</v>
      </c>
      <c r="E28" s="234">
        <v>4350</v>
      </c>
      <c r="F28" s="234">
        <v>4360</v>
      </c>
      <c r="G28" s="235">
        <v>2.4976437323279921E-2</v>
      </c>
      <c r="H28" s="235">
        <v>1.3793103448276334E-3</v>
      </c>
    </row>
    <row r="29" spans="2:8" x14ac:dyDescent="0.25">
      <c r="B29" s="231" t="s">
        <v>265</v>
      </c>
      <c r="C29" s="238"/>
      <c r="D29" s="234">
        <v>4570</v>
      </c>
      <c r="E29" s="234">
        <v>4620</v>
      </c>
      <c r="F29" s="234">
        <v>4630</v>
      </c>
      <c r="G29" s="235">
        <v>1.0936132983377034E-2</v>
      </c>
      <c r="H29" s="235">
        <v>1.7308524448291784E-3</v>
      </c>
    </row>
    <row r="30" spans="2:8" x14ac:dyDescent="0.25">
      <c r="B30" s="231" t="s">
        <v>266</v>
      </c>
      <c r="C30" s="238"/>
      <c r="D30" s="234">
        <v>2060</v>
      </c>
      <c r="E30" s="234">
        <v>2100</v>
      </c>
      <c r="F30" s="234">
        <v>2110</v>
      </c>
      <c r="G30" s="235">
        <v>2.0408163265306145E-2</v>
      </c>
      <c r="H30" s="235">
        <v>4.761904761904745E-3</v>
      </c>
    </row>
    <row r="31" spans="2:8" x14ac:dyDescent="0.25">
      <c r="B31" s="231" t="s">
        <v>267</v>
      </c>
      <c r="C31" s="238"/>
      <c r="D31" s="234">
        <v>2160</v>
      </c>
      <c r="E31" s="234">
        <v>2190</v>
      </c>
      <c r="F31" s="234">
        <v>2200</v>
      </c>
      <c r="G31" s="235">
        <v>1.6689847009735637E-2</v>
      </c>
      <c r="H31" s="235">
        <v>2.2799817601459882E-3</v>
      </c>
    </row>
    <row r="32" spans="2:8" x14ac:dyDescent="0.25">
      <c r="B32" s="231" t="s">
        <v>268</v>
      </c>
      <c r="C32" s="238"/>
      <c r="D32" s="234">
        <v>2860</v>
      </c>
      <c r="E32" s="234">
        <v>2900</v>
      </c>
      <c r="F32" s="234">
        <v>2910</v>
      </c>
      <c r="G32" s="235">
        <v>1.4005602240896309E-2</v>
      </c>
      <c r="H32" s="235">
        <v>5.1795580110496342E-3</v>
      </c>
    </row>
    <row r="33" spans="1:25" x14ac:dyDescent="0.25">
      <c r="B33" s="231" t="s">
        <v>269</v>
      </c>
      <c r="C33" s="238"/>
      <c r="D33" s="234">
        <v>3310</v>
      </c>
      <c r="E33" s="234">
        <v>3450</v>
      </c>
      <c r="F33" s="234">
        <v>3460</v>
      </c>
      <c r="G33" s="235">
        <v>4.3254688445251155E-2</v>
      </c>
      <c r="H33" s="235">
        <v>1.7396346767177828E-3</v>
      </c>
    </row>
    <row r="34" spans="1:25" x14ac:dyDescent="0.25">
      <c r="B34" s="231" t="s">
        <v>270</v>
      </c>
      <c r="C34" s="238"/>
      <c r="D34" s="234">
        <v>3470</v>
      </c>
      <c r="E34" s="234">
        <v>3520</v>
      </c>
      <c r="F34" s="234">
        <v>3530</v>
      </c>
      <c r="G34" s="235">
        <v>1.4693171996542853E-2</v>
      </c>
      <c r="H34" s="235">
        <v>2.2714366837024436E-3</v>
      </c>
    </row>
    <row r="35" spans="1:25" x14ac:dyDescent="0.25">
      <c r="B35" s="231" t="s">
        <v>271</v>
      </c>
      <c r="C35" s="238"/>
      <c r="D35" s="234">
        <v>3990</v>
      </c>
      <c r="E35" s="234">
        <v>4080</v>
      </c>
      <c r="F35" s="234">
        <v>4100</v>
      </c>
      <c r="G35" s="235">
        <v>2.2801302931596101E-2</v>
      </c>
      <c r="H35" s="235">
        <v>4.8995590396865296E-3</v>
      </c>
    </row>
    <row r="36" spans="1:25" x14ac:dyDescent="0.25">
      <c r="B36" s="231" t="s">
        <v>272</v>
      </c>
      <c r="C36" s="238"/>
      <c r="D36" s="234">
        <v>5550</v>
      </c>
      <c r="E36" s="234">
        <v>5800</v>
      </c>
      <c r="F36" s="234">
        <v>5820</v>
      </c>
      <c r="G36" s="235">
        <v>4.6708746618575381E-2</v>
      </c>
      <c r="H36" s="235">
        <v>2.4121295658166009E-3</v>
      </c>
    </row>
    <row r="37" spans="1:25" x14ac:dyDescent="0.25">
      <c r="B37" s="231" t="s">
        <v>273</v>
      </c>
      <c r="C37" s="238"/>
      <c r="D37" s="234">
        <v>5580</v>
      </c>
      <c r="E37" s="234">
        <v>5690</v>
      </c>
      <c r="F37" s="234" t="s">
        <v>141</v>
      </c>
      <c r="G37" s="235">
        <v>2.0250896057347756E-2</v>
      </c>
      <c r="H37" s="235" t="s">
        <v>141</v>
      </c>
    </row>
    <row r="38" spans="1:25" x14ac:dyDescent="0.25">
      <c r="B38" s="231" t="s">
        <v>568</v>
      </c>
      <c r="C38" s="238"/>
      <c r="D38" s="234">
        <v>6640</v>
      </c>
      <c r="E38" s="234" t="s">
        <v>141</v>
      </c>
      <c r="F38" s="234" t="s">
        <v>141</v>
      </c>
      <c r="G38" s="235" t="s">
        <v>141</v>
      </c>
      <c r="H38" s="235" t="s">
        <v>141</v>
      </c>
    </row>
    <row r="39" spans="1:25" x14ac:dyDescent="0.25">
      <c r="A39" s="239"/>
      <c r="B39" s="240"/>
      <c r="C39" s="241"/>
      <c r="D39" s="242"/>
      <c r="E39" s="242"/>
      <c r="F39" s="240"/>
      <c r="G39" s="242"/>
      <c r="H39" s="242"/>
    </row>
    <row r="40" spans="1:25" x14ac:dyDescent="0.25">
      <c r="A40" s="243">
        <v>1</v>
      </c>
      <c r="B40" s="1" t="s">
        <v>569</v>
      </c>
      <c r="D40" s="244"/>
      <c r="E40" s="244"/>
      <c r="F40" s="244"/>
      <c r="G40" s="244"/>
      <c r="K40" s="227">
        <v>49</v>
      </c>
    </row>
    <row r="42" spans="1:25" x14ac:dyDescent="0.25">
      <c r="B42" s="15" t="s">
        <v>141</v>
      </c>
      <c r="C42" s="15"/>
      <c r="D42" s="15"/>
      <c r="E42" s="15"/>
      <c r="F42" s="15"/>
      <c r="G42" s="15"/>
      <c r="H42" s="15"/>
    </row>
    <row r="43" spans="1:25" s="1" customFormat="1" x14ac:dyDescent="0.25">
      <c r="A43" s="51" t="s">
        <v>565</v>
      </c>
      <c r="B43" s="51"/>
      <c r="C43" s="51"/>
      <c r="D43" s="51"/>
      <c r="E43" s="51"/>
      <c r="F43" s="51"/>
      <c r="G43" s="51"/>
      <c r="H43" s="51"/>
      <c r="I43" s="9"/>
      <c r="J43" s="9"/>
      <c r="K43" s="227">
        <v>46</v>
      </c>
      <c r="L43" s="9">
        <v>23</v>
      </c>
      <c r="M43" s="9">
        <v>26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1" customFormat="1" x14ac:dyDescent="0.25">
      <c r="B44" s="15"/>
      <c r="C44" s="15"/>
      <c r="D44" s="245"/>
      <c r="E44" s="245"/>
      <c r="F44" s="245"/>
      <c r="G44" s="245"/>
      <c r="H44" s="245"/>
      <c r="I44" s="9"/>
      <c r="J44" s="9"/>
      <c r="K44" s="22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7.45" customHeight="1" x14ac:dyDescent="0.35">
      <c r="A45" s="52" t="s">
        <v>556</v>
      </c>
      <c r="B45" s="52"/>
      <c r="C45" s="52"/>
      <c r="D45" s="52" t="s">
        <v>557</v>
      </c>
      <c r="E45" s="52"/>
      <c r="F45" s="52"/>
      <c r="G45" s="52" t="s">
        <v>558</v>
      </c>
      <c r="H45" s="52"/>
      <c r="K45" s="227">
        <v>47</v>
      </c>
      <c r="L45" s="227">
        <v>38</v>
      </c>
      <c r="M45" s="227">
        <v>39</v>
      </c>
    </row>
    <row r="46" spans="1:25" ht="17.100000000000001" customHeight="1" x14ac:dyDescent="0.25">
      <c r="A46" s="57"/>
      <c r="B46" s="57"/>
      <c r="C46" s="57"/>
      <c r="D46" s="230" t="s">
        <v>560</v>
      </c>
      <c r="E46" s="230" t="s">
        <v>561</v>
      </c>
      <c r="F46" s="230" t="s">
        <v>562</v>
      </c>
      <c r="G46" s="230" t="s">
        <v>563</v>
      </c>
      <c r="H46" s="230" t="s">
        <v>564</v>
      </c>
      <c r="K46" s="227">
        <v>40</v>
      </c>
      <c r="L46" s="227">
        <v>41</v>
      </c>
      <c r="M46" s="227">
        <v>42</v>
      </c>
      <c r="N46" s="227">
        <v>43</v>
      </c>
      <c r="O46" s="227">
        <v>44</v>
      </c>
      <c r="P46" s="227">
        <v>45</v>
      </c>
      <c r="Q46" s="227">
        <v>48</v>
      </c>
    </row>
    <row r="47" spans="1:25" x14ac:dyDescent="0.25">
      <c r="B47" s="231" t="s">
        <v>242</v>
      </c>
      <c r="C47" s="232"/>
      <c r="D47" s="234">
        <v>3560</v>
      </c>
      <c r="E47" s="234">
        <v>3870</v>
      </c>
      <c r="F47" s="234">
        <v>3890</v>
      </c>
      <c r="G47" s="235">
        <v>8.8838909193140303E-2</v>
      </c>
      <c r="H47" s="235">
        <v>3.3565711334881954E-3</v>
      </c>
    </row>
    <row r="48" spans="1:25" x14ac:dyDescent="0.25">
      <c r="B48" s="231" t="s">
        <v>243</v>
      </c>
      <c r="C48" s="232"/>
      <c r="D48" s="234">
        <v>4090</v>
      </c>
      <c r="E48" s="234">
        <v>4330</v>
      </c>
      <c r="F48" s="234">
        <v>4340</v>
      </c>
      <c r="G48" s="235">
        <v>5.8449498654927767E-2</v>
      </c>
      <c r="H48" s="235">
        <v>3.0036968576709899E-3</v>
      </c>
    </row>
    <row r="49" spans="2:8" x14ac:dyDescent="0.25">
      <c r="B49" s="231" t="s">
        <v>244</v>
      </c>
      <c r="C49" s="232"/>
      <c r="D49" s="234">
        <v>4710</v>
      </c>
      <c r="E49" s="234">
        <v>4940</v>
      </c>
      <c r="F49" s="234">
        <v>4960</v>
      </c>
      <c r="G49" s="235">
        <v>5.0361240968975762E-2</v>
      </c>
      <c r="H49" s="235">
        <v>3.2369006676107315E-3</v>
      </c>
    </row>
    <row r="50" spans="2:8" x14ac:dyDescent="0.25">
      <c r="B50" s="231" t="s">
        <v>245</v>
      </c>
      <c r="C50" s="232"/>
      <c r="D50" s="234">
        <v>4540</v>
      </c>
      <c r="E50" s="234">
        <v>4830</v>
      </c>
      <c r="F50" s="234">
        <v>4840</v>
      </c>
      <c r="G50" s="235">
        <v>6.3174114021571581E-2</v>
      </c>
      <c r="H50" s="235">
        <v>1.4492753623187582E-3</v>
      </c>
    </row>
    <row r="51" spans="2:8" x14ac:dyDescent="0.25">
      <c r="B51" s="231" t="s">
        <v>246</v>
      </c>
      <c r="C51" s="232"/>
      <c r="D51" s="234">
        <v>5230</v>
      </c>
      <c r="E51" s="234">
        <v>5450</v>
      </c>
      <c r="F51" s="234">
        <v>5460</v>
      </c>
      <c r="G51" s="235">
        <v>4.1308089500860623E-2</v>
      </c>
      <c r="H51" s="235">
        <v>1.8365472910928382E-3</v>
      </c>
    </row>
    <row r="52" spans="2:8" x14ac:dyDescent="0.25">
      <c r="B52" s="231" t="s">
        <v>247</v>
      </c>
      <c r="C52" s="232"/>
      <c r="D52" s="234">
        <v>4400</v>
      </c>
      <c r="E52" s="234">
        <v>4530</v>
      </c>
      <c r="F52" s="234">
        <v>4540</v>
      </c>
      <c r="G52" s="235">
        <v>2.93248465560354E-2</v>
      </c>
      <c r="H52" s="235">
        <v>1.5459363957597283E-3</v>
      </c>
    </row>
    <row r="53" spans="2:8" x14ac:dyDescent="0.25">
      <c r="B53" s="231" t="s">
        <v>248</v>
      </c>
      <c r="C53" s="232"/>
      <c r="D53" s="234">
        <v>4930</v>
      </c>
      <c r="E53" s="234">
        <v>5040</v>
      </c>
      <c r="F53" s="234">
        <v>5040</v>
      </c>
      <c r="G53" s="235">
        <v>2.3133116883116811E-2</v>
      </c>
      <c r="H53" s="235">
        <v>3.9666798889337329E-4</v>
      </c>
    </row>
    <row r="54" spans="2:8" x14ac:dyDescent="0.25">
      <c r="B54" s="231" t="s">
        <v>249</v>
      </c>
      <c r="C54" s="232"/>
      <c r="D54" s="234">
        <v>5590</v>
      </c>
      <c r="E54" s="234">
        <v>5770</v>
      </c>
      <c r="F54" s="234">
        <v>5780</v>
      </c>
      <c r="G54" s="235">
        <v>3.1104755094744307E-2</v>
      </c>
      <c r="H54" s="235">
        <v>2.0804438280166426E-3</v>
      </c>
    </row>
    <row r="55" spans="2:8" x14ac:dyDescent="0.25">
      <c r="B55" s="231" t="s">
        <v>250</v>
      </c>
      <c r="C55" s="232"/>
      <c r="D55" s="234">
        <v>4850</v>
      </c>
      <c r="E55" s="234">
        <v>4900</v>
      </c>
      <c r="F55" s="234">
        <v>4910</v>
      </c>
      <c r="G55" s="235">
        <v>1.0305028854080689E-2</v>
      </c>
      <c r="H55" s="235">
        <v>2.039983680130586E-3</v>
      </c>
    </row>
    <row r="56" spans="2:8" x14ac:dyDescent="0.25">
      <c r="B56" s="231" t="s">
        <v>251</v>
      </c>
      <c r="C56" s="232"/>
      <c r="D56" s="234">
        <v>3510</v>
      </c>
      <c r="E56" s="234">
        <v>3580</v>
      </c>
      <c r="F56" s="234">
        <v>3580</v>
      </c>
      <c r="G56" s="235">
        <v>1.968054763262983E-2</v>
      </c>
      <c r="H56" s="235">
        <v>8.3916083916091289E-4</v>
      </c>
    </row>
    <row r="57" spans="2:8" x14ac:dyDescent="0.25">
      <c r="B57" s="231" t="s">
        <v>252</v>
      </c>
      <c r="C57" s="238"/>
      <c r="D57" s="234">
        <v>3810</v>
      </c>
      <c r="E57" s="234">
        <v>3850</v>
      </c>
      <c r="F57" s="234">
        <v>3850</v>
      </c>
      <c r="G57" s="235">
        <v>9.9711361847283353E-3</v>
      </c>
      <c r="H57" s="235">
        <v>1.2990387113536173E-3</v>
      </c>
    </row>
    <row r="58" spans="2:8" x14ac:dyDescent="0.25">
      <c r="B58" s="231" t="s">
        <v>253</v>
      </c>
      <c r="C58" s="238"/>
      <c r="D58" s="234">
        <v>4310</v>
      </c>
      <c r="E58" s="234">
        <v>4400</v>
      </c>
      <c r="F58" s="234">
        <v>4400</v>
      </c>
      <c r="G58" s="235">
        <v>1.9012288430326985E-2</v>
      </c>
      <c r="H58" s="235">
        <v>9.101251422070078E-4</v>
      </c>
    </row>
    <row r="59" spans="2:8" x14ac:dyDescent="0.25">
      <c r="B59" s="231" t="s">
        <v>254</v>
      </c>
      <c r="C59" s="238"/>
      <c r="D59" s="234">
        <v>3960</v>
      </c>
      <c r="E59" s="234">
        <v>4000</v>
      </c>
      <c r="F59" s="234">
        <v>4010</v>
      </c>
      <c r="G59" s="235">
        <v>1.0608739580702187E-2</v>
      </c>
      <c r="H59" s="235">
        <v>1.4996250937264755E-3</v>
      </c>
    </row>
    <row r="60" spans="2:8" x14ac:dyDescent="0.25">
      <c r="B60" s="231" t="s">
        <v>255</v>
      </c>
      <c r="C60" s="238"/>
      <c r="D60" s="234">
        <v>4500</v>
      </c>
      <c r="E60" s="234">
        <v>4550</v>
      </c>
      <c r="F60" s="234">
        <v>4560</v>
      </c>
      <c r="G60" s="235">
        <v>1.2458286985539413E-2</v>
      </c>
      <c r="H60" s="235">
        <v>1.0986596352449141E-3</v>
      </c>
    </row>
    <row r="61" spans="2:8" x14ac:dyDescent="0.25">
      <c r="B61" s="231" t="s">
        <v>256</v>
      </c>
      <c r="C61" s="238"/>
      <c r="D61" s="234">
        <v>4540</v>
      </c>
      <c r="E61" s="234">
        <v>4660</v>
      </c>
      <c r="F61" s="234">
        <v>4660</v>
      </c>
      <c r="G61" s="235">
        <v>2.5319242624394445E-2</v>
      </c>
      <c r="H61" s="235">
        <v>1.0736525660295371E-3</v>
      </c>
    </row>
    <row r="62" spans="2:8" x14ac:dyDescent="0.25">
      <c r="B62" s="231" t="s">
        <v>257</v>
      </c>
      <c r="C62" s="238"/>
      <c r="D62" s="234">
        <v>4950</v>
      </c>
      <c r="E62" s="234">
        <v>5000</v>
      </c>
      <c r="F62" s="234">
        <v>5000</v>
      </c>
      <c r="G62" s="235">
        <v>9.0909090909090384E-3</v>
      </c>
      <c r="H62" s="235">
        <v>1.6016016016016099E-3</v>
      </c>
    </row>
    <row r="63" spans="2:8" x14ac:dyDescent="0.25">
      <c r="B63" s="231" t="s">
        <v>258</v>
      </c>
      <c r="C63" s="238"/>
      <c r="D63" s="234">
        <v>5140</v>
      </c>
      <c r="E63" s="234">
        <v>5250</v>
      </c>
      <c r="F63" s="234">
        <v>5260</v>
      </c>
      <c r="G63" s="235">
        <v>2.1202100758607179E-2</v>
      </c>
      <c r="H63" s="235">
        <v>1.1428571428571122E-3</v>
      </c>
    </row>
    <row r="64" spans="2:8" x14ac:dyDescent="0.25">
      <c r="B64" s="231" t="s">
        <v>259</v>
      </c>
      <c r="C64" s="238"/>
      <c r="D64" s="234">
        <v>4600</v>
      </c>
      <c r="E64" s="234">
        <v>4640</v>
      </c>
      <c r="F64" s="234">
        <v>4640</v>
      </c>
      <c r="G64" s="235">
        <v>7.3896978917626921E-3</v>
      </c>
      <c r="H64" s="235">
        <v>1.2944983818770073E-3</v>
      </c>
    </row>
    <row r="65" spans="1:8" x14ac:dyDescent="0.25">
      <c r="B65" s="231" t="s">
        <v>260</v>
      </c>
      <c r="C65" s="238"/>
      <c r="D65" s="234">
        <v>5000</v>
      </c>
      <c r="E65" s="234">
        <v>5060</v>
      </c>
      <c r="F65" s="234">
        <v>5060</v>
      </c>
      <c r="G65" s="235">
        <v>1.1193284029582307E-2</v>
      </c>
      <c r="H65" s="235">
        <v>0</v>
      </c>
    </row>
    <row r="66" spans="1:8" x14ac:dyDescent="0.25">
      <c r="B66" s="231" t="s">
        <v>261</v>
      </c>
      <c r="C66" s="238"/>
      <c r="D66" s="234">
        <v>5110</v>
      </c>
      <c r="E66" s="234">
        <v>5220</v>
      </c>
      <c r="F66" s="234">
        <v>5220</v>
      </c>
      <c r="G66" s="235">
        <v>2.0547945205479534E-2</v>
      </c>
      <c r="H66" s="235">
        <v>0</v>
      </c>
    </row>
    <row r="67" spans="1:8" x14ac:dyDescent="0.25">
      <c r="B67" s="231" t="s">
        <v>262</v>
      </c>
      <c r="C67" s="238"/>
      <c r="D67" s="234">
        <v>4860</v>
      </c>
      <c r="E67" s="234">
        <v>4880</v>
      </c>
      <c r="F67" s="234">
        <v>4890</v>
      </c>
      <c r="G67" s="235">
        <v>3.2908268202385127E-3</v>
      </c>
      <c r="H67" s="235">
        <v>1.435014350143593E-3</v>
      </c>
    </row>
    <row r="68" spans="1:8" x14ac:dyDescent="0.25">
      <c r="B68" s="231" t="s">
        <v>263</v>
      </c>
      <c r="C68" s="238"/>
      <c r="D68" s="234">
        <v>3740</v>
      </c>
      <c r="E68" s="234">
        <v>3830</v>
      </c>
      <c r="F68" s="234">
        <v>3840</v>
      </c>
      <c r="G68" s="235">
        <v>2.4057738572574205E-2</v>
      </c>
      <c r="H68" s="235">
        <v>1.0441138084051893E-3</v>
      </c>
    </row>
    <row r="69" spans="1:8" x14ac:dyDescent="0.25">
      <c r="B69" s="231" t="s">
        <v>264</v>
      </c>
      <c r="C69" s="238"/>
      <c r="D69" s="234">
        <v>3850</v>
      </c>
      <c r="E69" s="234">
        <v>3930</v>
      </c>
      <c r="F69" s="234">
        <v>3930</v>
      </c>
      <c r="G69" s="235">
        <v>2.1066319895968855E-2</v>
      </c>
      <c r="H69" s="235">
        <v>1.2735608762097783E-3</v>
      </c>
    </row>
    <row r="70" spans="1:8" x14ac:dyDescent="0.25">
      <c r="B70" s="231" t="s">
        <v>265</v>
      </c>
      <c r="C70" s="238"/>
      <c r="D70" s="234">
        <v>4050</v>
      </c>
      <c r="E70" s="234">
        <v>4070</v>
      </c>
      <c r="F70" s="234">
        <v>4080</v>
      </c>
      <c r="G70" s="235">
        <v>7.1693448702101481E-3</v>
      </c>
      <c r="H70" s="235">
        <v>1.7182130584192379E-3</v>
      </c>
    </row>
    <row r="71" spans="1:8" x14ac:dyDescent="0.25">
      <c r="B71" s="231" t="s">
        <v>266</v>
      </c>
      <c r="C71" s="238"/>
      <c r="D71" s="234">
        <v>1720</v>
      </c>
      <c r="E71" s="234">
        <v>1740</v>
      </c>
      <c r="F71" s="234">
        <v>1750</v>
      </c>
      <c r="G71" s="235">
        <v>1.3977868375072866E-2</v>
      </c>
      <c r="H71" s="235">
        <v>3.4462952326248519E-3</v>
      </c>
    </row>
    <row r="72" spans="1:8" x14ac:dyDescent="0.25">
      <c r="B72" s="231" t="s">
        <v>267</v>
      </c>
      <c r="C72" s="238"/>
      <c r="D72" s="234">
        <v>1910</v>
      </c>
      <c r="E72" s="234">
        <v>1940</v>
      </c>
      <c r="F72" s="234">
        <v>1940</v>
      </c>
      <c r="G72" s="235">
        <v>1.3619696176008445E-2</v>
      </c>
      <c r="H72" s="235">
        <v>2.0671834625323182E-3</v>
      </c>
    </row>
    <row r="73" spans="1:8" x14ac:dyDescent="0.25">
      <c r="B73" s="231" t="s">
        <v>268</v>
      </c>
      <c r="C73" s="238"/>
      <c r="D73" s="234">
        <v>2530</v>
      </c>
      <c r="E73" s="234">
        <v>2560</v>
      </c>
      <c r="F73" s="234">
        <v>2570</v>
      </c>
      <c r="G73" s="235">
        <v>1.1881188118811892E-2</v>
      </c>
      <c r="H73" s="235">
        <v>4.6966731898239189E-3</v>
      </c>
    </row>
    <row r="74" spans="1:8" x14ac:dyDescent="0.25">
      <c r="B74" s="231" t="s">
        <v>269</v>
      </c>
      <c r="C74" s="238"/>
      <c r="D74" s="234">
        <v>2910</v>
      </c>
      <c r="E74" s="234">
        <v>3020</v>
      </c>
      <c r="F74" s="234">
        <v>3020</v>
      </c>
      <c r="G74" s="235">
        <v>3.8885065381968342E-2</v>
      </c>
      <c r="H74" s="235">
        <v>0</v>
      </c>
    </row>
    <row r="75" spans="1:8" x14ac:dyDescent="0.25">
      <c r="B75" s="231" t="s">
        <v>270</v>
      </c>
      <c r="C75" s="238"/>
      <c r="D75" s="234">
        <v>3160</v>
      </c>
      <c r="E75" s="234">
        <v>3200</v>
      </c>
      <c r="F75" s="234">
        <v>3200</v>
      </c>
      <c r="G75" s="235">
        <v>1.1712567268122864E-2</v>
      </c>
      <c r="H75" s="235">
        <v>1.5644555694618312E-3</v>
      </c>
    </row>
    <row r="76" spans="1:8" x14ac:dyDescent="0.25">
      <c r="B76" s="231" t="s">
        <v>271</v>
      </c>
      <c r="C76" s="238"/>
      <c r="D76" s="234">
        <v>3600</v>
      </c>
      <c r="E76" s="234">
        <v>3670</v>
      </c>
      <c r="F76" s="234">
        <v>3680</v>
      </c>
      <c r="G76" s="235">
        <v>1.7772840877533946E-2</v>
      </c>
      <c r="H76" s="235">
        <v>4.6384720327421469E-3</v>
      </c>
    </row>
    <row r="77" spans="1:8" x14ac:dyDescent="0.25">
      <c r="B77" s="231" t="s">
        <v>272</v>
      </c>
      <c r="C77" s="238"/>
      <c r="D77" s="234">
        <v>5060</v>
      </c>
      <c r="E77" s="234">
        <v>5280</v>
      </c>
      <c r="F77" s="234">
        <v>5290</v>
      </c>
      <c r="G77" s="235">
        <v>4.3864848844102022E-2</v>
      </c>
      <c r="H77" s="235">
        <v>1.1357183418512218E-3</v>
      </c>
    </row>
    <row r="78" spans="1:8" x14ac:dyDescent="0.25">
      <c r="B78" s="231" t="s">
        <v>273</v>
      </c>
      <c r="C78" s="238"/>
      <c r="D78" s="234">
        <v>5170</v>
      </c>
      <c r="E78" s="234">
        <v>5270</v>
      </c>
      <c r="F78" s="234" t="s">
        <v>141</v>
      </c>
      <c r="G78" s="235">
        <v>1.952445389522528E-2</v>
      </c>
      <c r="H78" s="235" t="s">
        <v>141</v>
      </c>
    </row>
    <row r="79" spans="1:8" x14ac:dyDescent="0.25">
      <c r="B79" s="231" t="s">
        <v>568</v>
      </c>
      <c r="C79" s="238"/>
      <c r="D79" s="234">
        <v>6110</v>
      </c>
      <c r="E79" s="234" t="s">
        <v>141</v>
      </c>
      <c r="F79" s="234" t="s">
        <v>141</v>
      </c>
      <c r="G79" s="235" t="s">
        <v>141</v>
      </c>
      <c r="H79" s="235" t="s">
        <v>141</v>
      </c>
    </row>
    <row r="80" spans="1:8" x14ac:dyDescent="0.25">
      <c r="A80" s="239"/>
      <c r="B80" s="240"/>
      <c r="C80" s="241"/>
      <c r="D80" s="242"/>
      <c r="E80" s="242"/>
      <c r="F80" s="240"/>
      <c r="G80" s="242"/>
      <c r="H80" s="242"/>
    </row>
    <row r="81" spans="1:25" x14ac:dyDescent="0.25">
      <c r="A81" s="243">
        <v>1</v>
      </c>
      <c r="B81" s="1" t="s">
        <v>569</v>
      </c>
      <c r="C81" s="244"/>
      <c r="E81" s="244"/>
      <c r="F81" s="244"/>
      <c r="G81" s="244"/>
      <c r="K81" s="227">
        <v>49</v>
      </c>
    </row>
    <row r="84" spans="1:25" s="1" customFormat="1" ht="14.45" customHeight="1" x14ac:dyDescent="0.2">
      <c r="A84" s="51" t="s">
        <v>566</v>
      </c>
      <c r="B84" s="51"/>
      <c r="C84" s="51"/>
      <c r="D84" s="51"/>
      <c r="E84" s="51"/>
      <c r="F84" s="51"/>
      <c r="G84" s="51"/>
      <c r="H84" s="51"/>
      <c r="I84" s="9"/>
      <c r="J84" s="9"/>
      <c r="K84" s="9">
        <v>46</v>
      </c>
      <c r="L84" s="9">
        <v>23</v>
      </c>
      <c r="M84" s="9">
        <v>27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s="1" customFormat="1" ht="12.75" x14ac:dyDescent="0.2">
      <c r="B85" s="15"/>
      <c r="C85" s="15"/>
      <c r="D85" s="245"/>
      <c r="E85" s="245"/>
      <c r="F85" s="245"/>
      <c r="G85" s="245"/>
      <c r="H85" s="245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7.45" customHeight="1" x14ac:dyDescent="0.35">
      <c r="A86" s="52" t="s">
        <v>556</v>
      </c>
      <c r="B86" s="52"/>
      <c r="C86" s="52"/>
      <c r="D86" s="52" t="s">
        <v>557</v>
      </c>
      <c r="E86" s="52"/>
      <c r="F86" s="52"/>
      <c r="G86" s="52" t="s">
        <v>558</v>
      </c>
      <c r="H86" s="52"/>
      <c r="K86" s="227">
        <v>47</v>
      </c>
      <c r="L86" s="227">
        <v>38</v>
      </c>
      <c r="M86" s="227">
        <v>39</v>
      </c>
    </row>
    <row r="87" spans="1:25" ht="17.100000000000001" customHeight="1" x14ac:dyDescent="0.25">
      <c r="A87" s="57"/>
      <c r="B87" s="57"/>
      <c r="C87" s="57"/>
      <c r="D87" s="230" t="s">
        <v>560</v>
      </c>
      <c r="E87" s="230" t="s">
        <v>561</v>
      </c>
      <c r="F87" s="230" t="s">
        <v>562</v>
      </c>
      <c r="G87" s="230" t="s">
        <v>563</v>
      </c>
      <c r="H87" s="230" t="s">
        <v>564</v>
      </c>
      <c r="K87" s="227">
        <v>40</v>
      </c>
      <c r="L87" s="227">
        <v>41</v>
      </c>
      <c r="M87" s="227">
        <v>42</v>
      </c>
      <c r="N87" s="227">
        <v>43</v>
      </c>
      <c r="O87" s="227">
        <v>44</v>
      </c>
      <c r="P87" s="227">
        <v>45</v>
      </c>
      <c r="Q87" s="227">
        <v>48</v>
      </c>
    </row>
    <row r="88" spans="1:25" x14ac:dyDescent="0.25">
      <c r="B88" s="231" t="s">
        <v>242</v>
      </c>
      <c r="C88" s="232"/>
      <c r="D88" s="234">
        <v>920</v>
      </c>
      <c r="E88" s="234">
        <v>1010</v>
      </c>
      <c r="F88" s="234">
        <v>1000</v>
      </c>
      <c r="G88" s="235">
        <v>9.3275488069414214E-2</v>
      </c>
      <c r="H88" s="235">
        <v>-3.9682539682539542E-3</v>
      </c>
    </row>
    <row r="89" spans="1:25" x14ac:dyDescent="0.25">
      <c r="B89" s="231" t="s">
        <v>243</v>
      </c>
      <c r="C89" s="232"/>
      <c r="D89" s="234">
        <v>1020</v>
      </c>
      <c r="E89" s="234">
        <v>1080</v>
      </c>
      <c r="F89" s="234">
        <v>1080</v>
      </c>
      <c r="G89" s="235">
        <v>6.2806673209028441E-2</v>
      </c>
      <c r="H89" s="235">
        <v>-1.8467220683286989E-3</v>
      </c>
    </row>
    <row r="90" spans="1:25" x14ac:dyDescent="0.25">
      <c r="B90" s="231" t="s">
        <v>244</v>
      </c>
      <c r="C90" s="232"/>
      <c r="D90" s="234">
        <v>1140</v>
      </c>
      <c r="E90" s="234">
        <v>1180</v>
      </c>
      <c r="F90" s="234">
        <v>1180</v>
      </c>
      <c r="G90" s="235">
        <v>4.3171806167400906E-2</v>
      </c>
      <c r="H90" s="235">
        <v>0</v>
      </c>
    </row>
    <row r="91" spans="1:25" x14ac:dyDescent="0.25">
      <c r="B91" s="231" t="s">
        <v>245</v>
      </c>
      <c r="C91" s="232"/>
      <c r="D91" s="234">
        <v>1140</v>
      </c>
      <c r="E91" s="234">
        <v>1210</v>
      </c>
      <c r="F91" s="234">
        <v>1200</v>
      </c>
      <c r="G91" s="235">
        <v>6.1619718309859239E-2</v>
      </c>
      <c r="H91" s="235">
        <v>-9.121061359867344E-3</v>
      </c>
    </row>
    <row r="92" spans="1:25" x14ac:dyDescent="0.25">
      <c r="B92" s="231" t="s">
        <v>246</v>
      </c>
      <c r="C92" s="232"/>
      <c r="D92" s="234">
        <v>1230</v>
      </c>
      <c r="E92" s="234">
        <v>1280</v>
      </c>
      <c r="F92" s="234">
        <v>1260</v>
      </c>
      <c r="G92" s="235">
        <v>3.9056143205858485E-2</v>
      </c>
      <c r="H92" s="235">
        <v>-1.6444792482380621E-2</v>
      </c>
    </row>
    <row r="93" spans="1:25" x14ac:dyDescent="0.25">
      <c r="B93" s="231" t="s">
        <v>247</v>
      </c>
      <c r="C93" s="232"/>
      <c r="D93" s="234">
        <v>1010</v>
      </c>
      <c r="E93" s="234">
        <v>1030</v>
      </c>
      <c r="F93" s="234">
        <v>1020</v>
      </c>
      <c r="G93" s="235">
        <v>1.7821782178217838E-2</v>
      </c>
      <c r="H93" s="235">
        <v>-5.8365758754863606E-3</v>
      </c>
    </row>
    <row r="94" spans="1:25" x14ac:dyDescent="0.25">
      <c r="B94" s="231" t="s">
        <v>248</v>
      </c>
      <c r="C94" s="232"/>
      <c r="D94" s="234">
        <v>1170</v>
      </c>
      <c r="E94" s="234">
        <v>1200</v>
      </c>
      <c r="F94" s="234">
        <v>1190</v>
      </c>
      <c r="G94" s="235">
        <v>2.7350427350427253E-2</v>
      </c>
      <c r="H94" s="235">
        <v>-8.3194675540765317E-3</v>
      </c>
    </row>
    <row r="95" spans="1:25" x14ac:dyDescent="0.25">
      <c r="B95" s="231" t="s">
        <v>249</v>
      </c>
      <c r="C95" s="232"/>
      <c r="D95" s="234">
        <v>1280</v>
      </c>
      <c r="E95" s="234">
        <v>1320</v>
      </c>
      <c r="F95" s="234">
        <v>1310</v>
      </c>
      <c r="G95" s="235">
        <v>3.4455755677368805E-2</v>
      </c>
      <c r="H95" s="235">
        <v>-6.0560181680544556E-3</v>
      </c>
    </row>
    <row r="96" spans="1:25" x14ac:dyDescent="0.25">
      <c r="B96" s="231" t="s">
        <v>250</v>
      </c>
      <c r="C96" s="232"/>
      <c r="D96" s="234">
        <v>1090</v>
      </c>
      <c r="E96" s="234">
        <v>1100</v>
      </c>
      <c r="F96" s="234">
        <v>1090</v>
      </c>
      <c r="G96" s="235">
        <v>7.3394495412844041E-3</v>
      </c>
      <c r="H96" s="235">
        <v>-7.2859744990892983E-3</v>
      </c>
    </row>
    <row r="97" spans="2:8" x14ac:dyDescent="0.25">
      <c r="B97" s="231" t="s">
        <v>251</v>
      </c>
      <c r="C97" s="232"/>
      <c r="D97" s="234">
        <v>920</v>
      </c>
      <c r="E97" s="234">
        <v>940</v>
      </c>
      <c r="F97" s="234">
        <v>940</v>
      </c>
      <c r="G97" s="235">
        <v>2.7203482045701888E-2</v>
      </c>
      <c r="H97" s="235">
        <v>-9.5338983050847759E-3</v>
      </c>
    </row>
    <row r="98" spans="2:8" x14ac:dyDescent="0.25">
      <c r="B98" s="231" t="s">
        <v>252</v>
      </c>
      <c r="C98" s="238"/>
      <c r="D98" s="234">
        <v>970</v>
      </c>
      <c r="E98" s="234">
        <v>970</v>
      </c>
      <c r="F98" s="234">
        <v>970</v>
      </c>
      <c r="G98" s="235">
        <v>6.2111801242235032E-3</v>
      </c>
      <c r="H98" s="235">
        <v>-5.1440329218106484E-3</v>
      </c>
    </row>
    <row r="99" spans="2:8" x14ac:dyDescent="0.25">
      <c r="B99" s="231" t="s">
        <v>253</v>
      </c>
      <c r="C99" s="238"/>
      <c r="D99" s="234">
        <v>1150</v>
      </c>
      <c r="E99" s="234">
        <v>1160</v>
      </c>
      <c r="F99" s="234">
        <v>1150</v>
      </c>
      <c r="G99" s="235">
        <v>9.5403295750216E-3</v>
      </c>
      <c r="H99" s="235">
        <v>-9.4501718213058084E-3</v>
      </c>
    </row>
    <row r="100" spans="2:8" x14ac:dyDescent="0.25">
      <c r="B100" s="231" t="s">
        <v>254</v>
      </c>
      <c r="C100" s="238"/>
      <c r="D100" s="234">
        <v>1050</v>
      </c>
      <c r="E100" s="234">
        <v>1050</v>
      </c>
      <c r="F100" s="234">
        <v>1040</v>
      </c>
      <c r="G100" s="235">
        <v>9.5602294455066072E-4</v>
      </c>
      <c r="H100" s="235">
        <v>-9.5510983763132939E-3</v>
      </c>
    </row>
    <row r="101" spans="2:8" x14ac:dyDescent="0.25">
      <c r="B101" s="231" t="s">
        <v>255</v>
      </c>
      <c r="C101" s="238"/>
      <c r="D101" s="234">
        <v>1150</v>
      </c>
      <c r="E101" s="234">
        <v>1170</v>
      </c>
      <c r="F101" s="234">
        <v>1160</v>
      </c>
      <c r="G101" s="235">
        <v>1.8292682926829285E-2</v>
      </c>
      <c r="H101" s="235">
        <v>-6.8434559452523747E-3</v>
      </c>
    </row>
    <row r="102" spans="2:8" x14ac:dyDescent="0.25">
      <c r="B102" s="231" t="s">
        <v>256</v>
      </c>
      <c r="C102" s="238"/>
      <c r="D102" s="234">
        <v>1110</v>
      </c>
      <c r="E102" s="234">
        <v>1140</v>
      </c>
      <c r="F102" s="234">
        <v>1130</v>
      </c>
      <c r="G102" s="235">
        <v>2.9783393501805033E-2</v>
      </c>
      <c r="H102" s="235">
        <v>-8.76424189307623E-3</v>
      </c>
    </row>
    <row r="103" spans="2:8" x14ac:dyDescent="0.25">
      <c r="B103" s="231" t="s">
        <v>257</v>
      </c>
      <c r="C103" s="238"/>
      <c r="D103" s="234">
        <v>1250</v>
      </c>
      <c r="E103" s="234">
        <v>1250</v>
      </c>
      <c r="F103" s="234">
        <v>1250</v>
      </c>
      <c r="G103" s="235">
        <v>2.3980815347721673E-3</v>
      </c>
      <c r="H103" s="235">
        <v>-2.3923444976076125E-3</v>
      </c>
    </row>
    <row r="104" spans="2:8" x14ac:dyDescent="0.25">
      <c r="B104" s="231" t="s">
        <v>258</v>
      </c>
      <c r="C104" s="238"/>
      <c r="D104" s="234">
        <v>1260</v>
      </c>
      <c r="E104" s="234">
        <v>1280</v>
      </c>
      <c r="F104" s="234">
        <v>1280</v>
      </c>
      <c r="G104" s="235">
        <v>1.8312101910828105E-2</v>
      </c>
      <c r="H104" s="235">
        <v>-2.3455824863174435E-3</v>
      </c>
    </row>
    <row r="105" spans="2:8" x14ac:dyDescent="0.25">
      <c r="B105" s="231" t="s">
        <v>259</v>
      </c>
      <c r="C105" s="238"/>
      <c r="D105" s="234">
        <v>1160</v>
      </c>
      <c r="E105" s="234">
        <v>1160</v>
      </c>
      <c r="F105" s="234">
        <v>1160</v>
      </c>
      <c r="G105" s="235">
        <v>8.6206896551721535E-4</v>
      </c>
      <c r="H105" s="235">
        <v>-5.1679586563307955E-3</v>
      </c>
    </row>
    <row r="106" spans="2:8" x14ac:dyDescent="0.25">
      <c r="B106" s="231" t="s">
        <v>260</v>
      </c>
      <c r="C106" s="238"/>
      <c r="D106" s="234">
        <v>1280</v>
      </c>
      <c r="E106" s="234">
        <v>1300</v>
      </c>
      <c r="F106" s="234">
        <v>1290</v>
      </c>
      <c r="G106" s="235">
        <v>1.6431924882629012E-2</v>
      </c>
      <c r="H106" s="235">
        <v>-1.000769822940728E-2</v>
      </c>
    </row>
    <row r="107" spans="2:8" x14ac:dyDescent="0.25">
      <c r="B107" s="231" t="s">
        <v>261</v>
      </c>
      <c r="C107" s="238"/>
      <c r="D107" s="234">
        <v>1200</v>
      </c>
      <c r="E107" s="234">
        <v>1210</v>
      </c>
      <c r="F107" s="234">
        <v>1210</v>
      </c>
      <c r="G107" s="235">
        <v>1.3355592654423987E-2</v>
      </c>
      <c r="H107" s="235">
        <v>-3.2948929159802853E-3</v>
      </c>
    </row>
    <row r="108" spans="2:8" x14ac:dyDescent="0.25">
      <c r="B108" s="231" t="s">
        <v>262</v>
      </c>
      <c r="C108" s="238"/>
      <c r="D108" s="234">
        <v>1240</v>
      </c>
      <c r="E108" s="234">
        <v>1240</v>
      </c>
      <c r="F108" s="234">
        <v>1240</v>
      </c>
      <c r="G108" s="235">
        <v>-8.0710250201776468E-4</v>
      </c>
      <c r="H108" s="235">
        <v>0</v>
      </c>
    </row>
    <row r="109" spans="2:8" x14ac:dyDescent="0.25">
      <c r="B109" s="231" t="s">
        <v>263</v>
      </c>
      <c r="C109" s="238"/>
      <c r="D109" s="234">
        <v>1110</v>
      </c>
      <c r="E109" s="234">
        <v>1150</v>
      </c>
      <c r="F109" s="234">
        <v>1140</v>
      </c>
      <c r="G109" s="235">
        <v>3.7871956717763666E-2</v>
      </c>
      <c r="H109" s="235">
        <v>-1.3900955690703709E-2</v>
      </c>
    </row>
    <row r="110" spans="2:8" x14ac:dyDescent="0.25">
      <c r="B110" s="231" t="s">
        <v>264</v>
      </c>
      <c r="C110" s="238"/>
      <c r="D110" s="234">
        <v>1100</v>
      </c>
      <c r="E110" s="234">
        <v>1120</v>
      </c>
      <c r="F110" s="234">
        <v>1120</v>
      </c>
      <c r="G110" s="235">
        <v>1.7241379310344751E-2</v>
      </c>
      <c r="H110" s="235">
        <v>-4.460303300624413E-3</v>
      </c>
    </row>
    <row r="111" spans="2:8" x14ac:dyDescent="0.25">
      <c r="B111" s="231" t="s">
        <v>265</v>
      </c>
      <c r="C111" s="238"/>
      <c r="D111" s="234">
        <v>1080</v>
      </c>
      <c r="E111" s="234">
        <v>1080</v>
      </c>
      <c r="F111" s="234">
        <v>1080</v>
      </c>
      <c r="G111" s="235">
        <v>3.7037037037037646E-3</v>
      </c>
      <c r="H111" s="235">
        <v>-2.7675276752767708E-3</v>
      </c>
    </row>
    <row r="112" spans="2:8" x14ac:dyDescent="0.25">
      <c r="B112" s="231" t="s">
        <v>266</v>
      </c>
      <c r="C112" s="238"/>
      <c r="D112" s="234">
        <v>460</v>
      </c>
      <c r="E112" s="234">
        <v>460</v>
      </c>
      <c r="F112" s="234">
        <v>460</v>
      </c>
      <c r="G112" s="235">
        <v>1.098901098901095E-2</v>
      </c>
      <c r="H112" s="235">
        <v>-4.3478260869564966E-3</v>
      </c>
    </row>
    <row r="113" spans="1:25" x14ac:dyDescent="0.25">
      <c r="B113" s="231" t="s">
        <v>267</v>
      </c>
      <c r="C113" s="238"/>
      <c r="D113" s="234">
        <v>470</v>
      </c>
      <c r="E113" s="234">
        <v>470</v>
      </c>
      <c r="F113" s="234">
        <v>470</v>
      </c>
      <c r="G113" s="235">
        <v>8.5470085470085166E-3</v>
      </c>
      <c r="H113" s="235">
        <v>-8.4745762711864181E-3</v>
      </c>
    </row>
    <row r="114" spans="1:25" x14ac:dyDescent="0.25">
      <c r="B114" s="231" t="s">
        <v>268</v>
      </c>
      <c r="C114" s="238"/>
      <c r="D114" s="234">
        <v>640</v>
      </c>
      <c r="E114" s="234">
        <v>640</v>
      </c>
      <c r="F114" s="234">
        <v>640</v>
      </c>
      <c r="G114" s="235">
        <v>9.4339622641510523E-3</v>
      </c>
      <c r="H114" s="235">
        <v>-1.5576323987538387E-3</v>
      </c>
    </row>
    <row r="115" spans="1:25" x14ac:dyDescent="0.25">
      <c r="B115" s="231" t="s">
        <v>269</v>
      </c>
      <c r="C115" s="238"/>
      <c r="D115" s="234">
        <v>820</v>
      </c>
      <c r="E115" s="234">
        <v>860</v>
      </c>
      <c r="F115" s="234">
        <v>850</v>
      </c>
      <c r="G115" s="235">
        <v>4.2527339003645137E-2</v>
      </c>
      <c r="H115" s="235">
        <v>-8.1585081585081598E-3</v>
      </c>
    </row>
    <row r="116" spans="1:25" x14ac:dyDescent="0.25">
      <c r="B116" s="231" t="s">
        <v>270</v>
      </c>
      <c r="C116" s="238"/>
      <c r="D116" s="234">
        <v>880</v>
      </c>
      <c r="E116" s="234">
        <v>880</v>
      </c>
      <c r="F116" s="234">
        <v>880</v>
      </c>
      <c r="G116" s="235">
        <v>3.424657534246478E-3</v>
      </c>
      <c r="H116" s="235">
        <v>-4.550625711035261E-3</v>
      </c>
    </row>
    <row r="117" spans="1:25" x14ac:dyDescent="0.25">
      <c r="B117" s="231" t="s">
        <v>271</v>
      </c>
      <c r="C117" s="238"/>
      <c r="D117" s="234">
        <v>1000</v>
      </c>
      <c r="E117" s="234">
        <v>1010</v>
      </c>
      <c r="F117" s="234">
        <v>1000</v>
      </c>
      <c r="G117" s="235">
        <v>1.7068273092369468E-2</v>
      </c>
      <c r="H117" s="235">
        <v>-9.8716683119447479E-3</v>
      </c>
    </row>
    <row r="118" spans="1:25" x14ac:dyDescent="0.25">
      <c r="B118" s="231" t="s">
        <v>272</v>
      </c>
      <c r="C118" s="238"/>
      <c r="D118" s="234">
        <v>1370</v>
      </c>
      <c r="E118" s="234">
        <v>1460</v>
      </c>
      <c r="F118" s="234">
        <v>1450</v>
      </c>
      <c r="G118" s="235">
        <v>6.4916119620714863E-2</v>
      </c>
      <c r="H118" s="235">
        <v>-8.9041095890410871E-3</v>
      </c>
    </row>
    <row r="119" spans="1:25" x14ac:dyDescent="0.25">
      <c r="B119" s="231" t="s">
        <v>273</v>
      </c>
      <c r="C119" s="238"/>
      <c r="D119" s="234">
        <v>1310</v>
      </c>
      <c r="E119" s="234">
        <v>1330</v>
      </c>
      <c r="F119" s="234" t="s">
        <v>141</v>
      </c>
      <c r="G119" s="235">
        <v>2.0673813169984623E-2</v>
      </c>
      <c r="H119" s="235" t="s">
        <v>141</v>
      </c>
    </row>
    <row r="120" spans="1:25" x14ac:dyDescent="0.25">
      <c r="B120" s="231" t="s">
        <v>568</v>
      </c>
      <c r="C120" s="238"/>
      <c r="D120" s="234">
        <v>1570</v>
      </c>
      <c r="E120" s="234" t="s">
        <v>141</v>
      </c>
      <c r="F120" s="234" t="s">
        <v>141</v>
      </c>
      <c r="G120" s="235" t="s">
        <v>141</v>
      </c>
      <c r="H120" s="235" t="s">
        <v>141</v>
      </c>
    </row>
    <row r="121" spans="1:25" x14ac:dyDescent="0.25">
      <c r="A121" s="239"/>
      <c r="B121" s="240"/>
      <c r="C121" s="241"/>
      <c r="D121" s="242"/>
      <c r="E121" s="242"/>
      <c r="F121" s="240"/>
      <c r="G121" s="242"/>
      <c r="H121" s="242"/>
    </row>
    <row r="122" spans="1:25" x14ac:dyDescent="0.25">
      <c r="A122" s="243">
        <v>1</v>
      </c>
      <c r="B122" s="1" t="s">
        <v>569</v>
      </c>
      <c r="C122" s="244"/>
      <c r="E122" s="244"/>
      <c r="F122" s="244"/>
      <c r="G122" s="244"/>
      <c r="K122" s="227">
        <v>49</v>
      </c>
    </row>
    <row r="125" spans="1:25" s="1" customFormat="1" ht="14.45" customHeight="1" x14ac:dyDescent="0.2">
      <c r="A125" s="51" t="s">
        <v>567</v>
      </c>
      <c r="B125" s="51"/>
      <c r="C125" s="51"/>
      <c r="D125" s="51"/>
      <c r="E125" s="51"/>
      <c r="F125" s="51"/>
      <c r="G125" s="51"/>
      <c r="H125" s="51"/>
      <c r="I125" s="9"/>
      <c r="J125" s="9"/>
      <c r="K125" s="9">
        <v>46</v>
      </c>
      <c r="L125" s="9">
        <v>23</v>
      </c>
      <c r="M125" s="9">
        <v>28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s="1" customFormat="1" ht="12.75" x14ac:dyDescent="0.2">
      <c r="B126" s="15"/>
      <c r="C126" s="15"/>
      <c r="D126" s="15"/>
      <c r="E126" s="15"/>
      <c r="F126" s="15"/>
      <c r="G126" s="15"/>
      <c r="H126" s="15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7.45" customHeight="1" x14ac:dyDescent="0.35">
      <c r="A127" s="52" t="s">
        <v>556</v>
      </c>
      <c r="B127" s="52"/>
      <c r="C127" s="52"/>
      <c r="D127" s="52" t="s">
        <v>557</v>
      </c>
      <c r="E127" s="52"/>
      <c r="F127" s="52"/>
      <c r="G127" s="52" t="s">
        <v>558</v>
      </c>
      <c r="H127" s="52"/>
      <c r="K127" s="227">
        <v>47</v>
      </c>
      <c r="L127" s="227">
        <v>38</v>
      </c>
      <c r="M127" s="227">
        <v>39</v>
      </c>
    </row>
    <row r="128" spans="1:25" ht="17.100000000000001" customHeight="1" x14ac:dyDescent="0.25">
      <c r="A128" s="57"/>
      <c r="B128" s="57"/>
      <c r="C128" s="57"/>
      <c r="D128" s="230" t="s">
        <v>560</v>
      </c>
      <c r="E128" s="230" t="s">
        <v>561</v>
      </c>
      <c r="F128" s="230" t="s">
        <v>562</v>
      </c>
      <c r="G128" s="230" t="s">
        <v>563</v>
      </c>
      <c r="H128" s="230" t="s">
        <v>564</v>
      </c>
      <c r="K128" s="227">
        <v>40</v>
      </c>
      <c r="L128" s="227">
        <v>41</v>
      </c>
      <c r="M128" s="227">
        <v>42</v>
      </c>
      <c r="N128" s="227">
        <v>43</v>
      </c>
      <c r="O128" s="227">
        <v>44</v>
      </c>
      <c r="P128" s="227">
        <v>45</v>
      </c>
      <c r="Q128" s="227">
        <v>48</v>
      </c>
    </row>
    <row r="129" spans="2:8" x14ac:dyDescent="0.25">
      <c r="B129" s="231" t="s">
        <v>242</v>
      </c>
      <c r="C129" s="232"/>
      <c r="D129" s="234">
        <v>380</v>
      </c>
      <c r="E129" s="234">
        <v>480</v>
      </c>
      <c r="F129" s="234">
        <v>480</v>
      </c>
      <c r="G129" s="235">
        <v>0.25984251968503935</v>
      </c>
      <c r="H129" s="235">
        <v>8.3333333333333037E-3</v>
      </c>
    </row>
    <row r="130" spans="2:8" x14ac:dyDescent="0.25">
      <c r="B130" s="231" t="s">
        <v>243</v>
      </c>
      <c r="C130" s="232"/>
      <c r="D130" s="234">
        <v>360</v>
      </c>
      <c r="E130" s="234">
        <v>440</v>
      </c>
      <c r="F130" s="234">
        <v>450</v>
      </c>
      <c r="G130" s="235">
        <v>0.22500000000000009</v>
      </c>
      <c r="H130" s="235">
        <v>1.3605442176870763E-2</v>
      </c>
    </row>
    <row r="131" spans="2:8" x14ac:dyDescent="0.25">
      <c r="B131" s="231" t="s">
        <v>244</v>
      </c>
      <c r="C131" s="232"/>
      <c r="D131" s="234">
        <v>390</v>
      </c>
      <c r="E131" s="234">
        <v>450</v>
      </c>
      <c r="F131" s="234">
        <v>470</v>
      </c>
      <c r="G131" s="235">
        <v>0.15306122448979598</v>
      </c>
      <c r="H131" s="235">
        <v>2.8761061946902755E-2</v>
      </c>
    </row>
    <row r="132" spans="2:8" x14ac:dyDescent="0.25">
      <c r="B132" s="231" t="s">
        <v>245</v>
      </c>
      <c r="C132" s="232"/>
      <c r="D132" s="234">
        <v>390</v>
      </c>
      <c r="E132" s="234">
        <v>470</v>
      </c>
      <c r="F132" s="234">
        <v>480</v>
      </c>
      <c r="G132" s="235">
        <v>0.21761658031088094</v>
      </c>
      <c r="H132" s="235">
        <v>1.0638297872340496E-2</v>
      </c>
    </row>
    <row r="133" spans="2:8" x14ac:dyDescent="0.25">
      <c r="B133" s="231" t="s">
        <v>246</v>
      </c>
      <c r="C133" s="232"/>
      <c r="D133" s="234">
        <v>440</v>
      </c>
      <c r="E133" s="234">
        <v>500</v>
      </c>
      <c r="F133" s="234">
        <v>510</v>
      </c>
      <c r="G133" s="235">
        <v>0.15632183908045971</v>
      </c>
      <c r="H133" s="235">
        <v>1.9880715705765439E-2</v>
      </c>
    </row>
    <row r="134" spans="2:8" x14ac:dyDescent="0.25">
      <c r="B134" s="231" t="s">
        <v>247</v>
      </c>
      <c r="C134" s="232"/>
      <c r="D134" s="234">
        <v>390</v>
      </c>
      <c r="E134" s="234">
        <v>450</v>
      </c>
      <c r="F134" s="234">
        <v>460</v>
      </c>
      <c r="G134" s="235">
        <v>0.15897435897435908</v>
      </c>
      <c r="H134" s="235">
        <v>1.327433628318575E-2</v>
      </c>
    </row>
    <row r="135" spans="2:8" x14ac:dyDescent="0.25">
      <c r="B135" s="231" t="s">
        <v>248</v>
      </c>
      <c r="C135" s="232"/>
      <c r="D135" s="234">
        <v>540</v>
      </c>
      <c r="E135" s="234">
        <v>580</v>
      </c>
      <c r="F135" s="234">
        <v>580</v>
      </c>
      <c r="G135" s="235">
        <v>7.4766355140186924E-2</v>
      </c>
      <c r="H135" s="235">
        <v>1.3913043478260834E-2</v>
      </c>
    </row>
    <row r="136" spans="2:8" x14ac:dyDescent="0.25">
      <c r="B136" s="231" t="s">
        <v>249</v>
      </c>
      <c r="C136" s="232"/>
      <c r="D136" s="234">
        <v>490</v>
      </c>
      <c r="E136" s="234">
        <v>530</v>
      </c>
      <c r="F136" s="234">
        <v>540</v>
      </c>
      <c r="G136" s="235">
        <v>7.5356415478615046E-2</v>
      </c>
      <c r="H136" s="235">
        <v>2.0833333333333259E-2</v>
      </c>
    </row>
    <row r="137" spans="2:8" x14ac:dyDescent="0.25">
      <c r="B137" s="231" t="s">
        <v>250</v>
      </c>
      <c r="C137" s="232"/>
      <c r="D137" s="234">
        <v>510</v>
      </c>
      <c r="E137" s="234">
        <v>530</v>
      </c>
      <c r="F137" s="234">
        <v>520</v>
      </c>
      <c r="G137" s="235">
        <v>3.9603960396039639E-2</v>
      </c>
      <c r="H137" s="235">
        <v>-3.8095238095238182E-3</v>
      </c>
    </row>
    <row r="138" spans="2:8" x14ac:dyDescent="0.25">
      <c r="B138" s="231" t="s">
        <v>251</v>
      </c>
      <c r="C138" s="232"/>
      <c r="D138" s="234">
        <v>390</v>
      </c>
      <c r="E138" s="234">
        <v>420</v>
      </c>
      <c r="F138" s="234">
        <v>430</v>
      </c>
      <c r="G138" s="235">
        <v>8.1841432225064015E-2</v>
      </c>
      <c r="H138" s="235">
        <v>1.1820330969267046E-2</v>
      </c>
    </row>
    <row r="139" spans="2:8" x14ac:dyDescent="0.25">
      <c r="B139" s="231" t="s">
        <v>252</v>
      </c>
      <c r="C139" s="238"/>
      <c r="D139" s="234">
        <v>430</v>
      </c>
      <c r="E139" s="234">
        <v>440</v>
      </c>
      <c r="F139" s="234">
        <v>440</v>
      </c>
      <c r="G139" s="235">
        <v>3.7558685446009488E-2</v>
      </c>
      <c r="H139" s="235">
        <v>2.2624434389140191E-3</v>
      </c>
    </row>
    <row r="140" spans="2:8" x14ac:dyDescent="0.25">
      <c r="B140" s="231" t="s">
        <v>253</v>
      </c>
      <c r="C140" s="238"/>
      <c r="D140" s="234">
        <v>580</v>
      </c>
      <c r="E140" s="234">
        <v>640</v>
      </c>
      <c r="F140" s="234">
        <v>650</v>
      </c>
      <c r="G140" s="235">
        <v>9.5890410958904049E-2</v>
      </c>
      <c r="H140" s="235">
        <v>9.3749999999999112E-3</v>
      </c>
    </row>
    <row r="141" spans="2:8" x14ac:dyDescent="0.25">
      <c r="B141" s="231" t="s">
        <v>254</v>
      </c>
      <c r="C141" s="238"/>
      <c r="D141" s="234">
        <v>490</v>
      </c>
      <c r="E141" s="234">
        <v>510</v>
      </c>
      <c r="F141" s="234">
        <v>520</v>
      </c>
      <c r="G141" s="235">
        <v>4.9382716049382713E-2</v>
      </c>
      <c r="H141" s="235">
        <v>1.3725490196078383E-2</v>
      </c>
    </row>
    <row r="142" spans="2:8" x14ac:dyDescent="0.25">
      <c r="B142" s="231" t="s">
        <v>255</v>
      </c>
      <c r="C142" s="238"/>
      <c r="D142" s="234">
        <v>450</v>
      </c>
      <c r="E142" s="234">
        <v>490</v>
      </c>
      <c r="F142" s="234">
        <v>490</v>
      </c>
      <c r="G142" s="235">
        <v>7.7092511013215903E-2</v>
      </c>
      <c r="H142" s="235">
        <v>6.1349693251533388E-3</v>
      </c>
    </row>
    <row r="143" spans="2:8" x14ac:dyDescent="0.25">
      <c r="B143" s="231" t="s">
        <v>256</v>
      </c>
      <c r="C143" s="238"/>
      <c r="D143" s="234">
        <v>390</v>
      </c>
      <c r="E143" s="234">
        <v>440</v>
      </c>
      <c r="F143" s="234">
        <v>440</v>
      </c>
      <c r="G143" s="235">
        <v>0.11675126903553301</v>
      </c>
      <c r="H143" s="235">
        <v>6.8181818181818343E-3</v>
      </c>
    </row>
    <row r="144" spans="2:8" x14ac:dyDescent="0.25">
      <c r="B144" s="231" t="s">
        <v>257</v>
      </c>
      <c r="C144" s="238"/>
      <c r="D144" s="234">
        <v>560</v>
      </c>
      <c r="E144" s="234">
        <v>580</v>
      </c>
      <c r="F144" s="234">
        <v>580</v>
      </c>
      <c r="G144" s="235">
        <v>3.9568345323740983E-2</v>
      </c>
      <c r="H144" s="235">
        <v>1.0380622837370179E-2</v>
      </c>
    </row>
    <row r="145" spans="2:8" x14ac:dyDescent="0.25">
      <c r="B145" s="231" t="s">
        <v>258</v>
      </c>
      <c r="C145" s="238"/>
      <c r="D145" s="234">
        <v>420</v>
      </c>
      <c r="E145" s="234">
        <v>460</v>
      </c>
      <c r="F145" s="234">
        <v>470</v>
      </c>
      <c r="G145" s="235">
        <v>9.4786729857819996E-2</v>
      </c>
      <c r="H145" s="235">
        <v>6.4935064935065512E-3</v>
      </c>
    </row>
    <row r="146" spans="2:8" x14ac:dyDescent="0.25">
      <c r="B146" s="231" t="s">
        <v>259</v>
      </c>
      <c r="C146" s="238"/>
      <c r="D146" s="234">
        <v>460</v>
      </c>
      <c r="E146" s="234">
        <v>490</v>
      </c>
      <c r="F146" s="234">
        <v>500</v>
      </c>
      <c r="G146" s="235">
        <v>5.6277056277056259E-2</v>
      </c>
      <c r="H146" s="235">
        <v>1.6393442622950838E-2</v>
      </c>
    </row>
    <row r="147" spans="2:8" x14ac:dyDescent="0.25">
      <c r="B147" s="231" t="s">
        <v>260</v>
      </c>
      <c r="C147" s="238"/>
      <c r="D147" s="234">
        <v>500</v>
      </c>
      <c r="E147" s="234">
        <v>520</v>
      </c>
      <c r="F147" s="234">
        <v>520</v>
      </c>
      <c r="G147" s="235">
        <v>4.8387096774193505E-2</v>
      </c>
      <c r="H147" s="235">
        <v>3.8461538461538325E-3</v>
      </c>
    </row>
    <row r="148" spans="2:8" x14ac:dyDescent="0.25">
      <c r="B148" s="231" t="s">
        <v>261</v>
      </c>
      <c r="C148" s="238"/>
      <c r="D148" s="234">
        <v>420</v>
      </c>
      <c r="E148" s="234">
        <v>460</v>
      </c>
      <c r="F148" s="234">
        <v>460</v>
      </c>
      <c r="G148" s="235">
        <v>8.5510688836104576E-2</v>
      </c>
      <c r="H148" s="235">
        <v>8.7527352297593897E-3</v>
      </c>
    </row>
    <row r="149" spans="2:8" x14ac:dyDescent="0.25">
      <c r="B149" s="231" t="s">
        <v>262</v>
      </c>
      <c r="C149" s="238"/>
      <c r="D149" s="234">
        <v>500</v>
      </c>
      <c r="E149" s="234">
        <v>510</v>
      </c>
      <c r="F149" s="234">
        <v>520</v>
      </c>
      <c r="G149" s="235">
        <v>1.6032064128256529E-2</v>
      </c>
      <c r="H149" s="235">
        <v>1.7751479289940919E-2</v>
      </c>
    </row>
    <row r="150" spans="2:8" x14ac:dyDescent="0.25">
      <c r="B150" s="231" t="s">
        <v>263</v>
      </c>
      <c r="C150" s="238"/>
      <c r="D150" s="234">
        <v>470</v>
      </c>
      <c r="E150" s="234">
        <v>520</v>
      </c>
      <c r="F150" s="234">
        <v>520</v>
      </c>
      <c r="G150" s="235">
        <v>0.1118279569892473</v>
      </c>
      <c r="H150" s="235">
        <v>7.7369439071566237E-3</v>
      </c>
    </row>
    <row r="151" spans="2:8" x14ac:dyDescent="0.25">
      <c r="B151" s="231" t="s">
        <v>264</v>
      </c>
      <c r="C151" s="238"/>
      <c r="D151" s="234">
        <v>400</v>
      </c>
      <c r="E151" s="234">
        <v>420</v>
      </c>
      <c r="F151" s="234">
        <v>430</v>
      </c>
      <c r="G151" s="235">
        <v>6.2656641604009966E-2</v>
      </c>
      <c r="H151" s="235">
        <v>2.3584905660376521E-3</v>
      </c>
    </row>
    <row r="152" spans="2:8" x14ac:dyDescent="0.25">
      <c r="B152" s="231" t="s">
        <v>265</v>
      </c>
      <c r="C152" s="238"/>
      <c r="D152" s="234">
        <v>530</v>
      </c>
      <c r="E152" s="234">
        <v>550</v>
      </c>
      <c r="F152" s="234">
        <v>550</v>
      </c>
      <c r="G152" s="235">
        <v>3.9848197343453462E-2</v>
      </c>
      <c r="H152" s="235">
        <v>1.8248175182482562E-3</v>
      </c>
    </row>
    <row r="153" spans="2:8" x14ac:dyDescent="0.25">
      <c r="B153" s="231" t="s">
        <v>266</v>
      </c>
      <c r="C153" s="238"/>
      <c r="D153" s="234">
        <v>340</v>
      </c>
      <c r="E153" s="234">
        <v>360</v>
      </c>
      <c r="F153" s="234">
        <v>360</v>
      </c>
      <c r="G153" s="235">
        <v>5.2785923753665642E-2</v>
      </c>
      <c r="H153" s="235">
        <v>1.1142061281337101E-2</v>
      </c>
    </row>
    <row r="154" spans="2:8" x14ac:dyDescent="0.25">
      <c r="B154" s="231" t="s">
        <v>267</v>
      </c>
      <c r="C154" s="238"/>
      <c r="D154" s="234">
        <v>250</v>
      </c>
      <c r="E154" s="234">
        <v>260</v>
      </c>
      <c r="F154" s="234">
        <v>260</v>
      </c>
      <c r="G154" s="235">
        <v>4.0322580645161255E-2</v>
      </c>
      <c r="H154" s="235">
        <v>3.8759689922480689E-3</v>
      </c>
    </row>
    <row r="155" spans="2:8" x14ac:dyDescent="0.25">
      <c r="B155" s="231" t="s">
        <v>268</v>
      </c>
      <c r="C155" s="238"/>
      <c r="D155" s="234">
        <v>330</v>
      </c>
      <c r="E155" s="234">
        <v>340</v>
      </c>
      <c r="F155" s="234">
        <v>340</v>
      </c>
      <c r="G155" s="235">
        <v>3.0211480362537735E-2</v>
      </c>
      <c r="H155" s="235">
        <v>8.7976539589442737E-3</v>
      </c>
    </row>
    <row r="156" spans="2:8" x14ac:dyDescent="0.25">
      <c r="B156" s="231" t="s">
        <v>269</v>
      </c>
      <c r="C156" s="238"/>
      <c r="D156" s="234">
        <v>400</v>
      </c>
      <c r="E156" s="234">
        <v>430</v>
      </c>
      <c r="F156" s="234">
        <v>440</v>
      </c>
      <c r="G156" s="235">
        <v>7.4999999999999956E-2</v>
      </c>
      <c r="H156" s="235">
        <v>1.3953488372093092E-2</v>
      </c>
    </row>
    <row r="157" spans="2:8" x14ac:dyDescent="0.25">
      <c r="B157" s="231" t="s">
        <v>270</v>
      </c>
      <c r="C157" s="238"/>
      <c r="D157" s="234">
        <v>310</v>
      </c>
      <c r="E157" s="234">
        <v>330</v>
      </c>
      <c r="F157" s="234">
        <v>330</v>
      </c>
      <c r="G157" s="235">
        <v>4.4871794871794934E-2</v>
      </c>
      <c r="H157" s="235">
        <v>9.2024539877300082E-3</v>
      </c>
    </row>
    <row r="158" spans="2:8" x14ac:dyDescent="0.25">
      <c r="B158" s="231" t="s">
        <v>271</v>
      </c>
      <c r="C158" s="238"/>
      <c r="D158" s="234">
        <v>390</v>
      </c>
      <c r="E158" s="234">
        <v>420</v>
      </c>
      <c r="F158" s="234">
        <v>420</v>
      </c>
      <c r="G158" s="235">
        <v>6.9230769230769207E-2</v>
      </c>
      <c r="H158" s="235">
        <v>7.194244604316502E-3</v>
      </c>
    </row>
    <row r="159" spans="2:8" x14ac:dyDescent="0.25">
      <c r="B159" s="231" t="s">
        <v>272</v>
      </c>
      <c r="C159" s="238"/>
      <c r="D159" s="234">
        <v>480</v>
      </c>
      <c r="E159" s="234">
        <v>520</v>
      </c>
      <c r="F159" s="234">
        <v>530</v>
      </c>
      <c r="G159" s="235">
        <v>7.6446280991735449E-2</v>
      </c>
      <c r="H159" s="235">
        <v>1.5355086372360827E-2</v>
      </c>
    </row>
    <row r="160" spans="2:8" x14ac:dyDescent="0.25">
      <c r="B160" s="231" t="s">
        <v>273</v>
      </c>
      <c r="C160" s="238"/>
      <c r="D160" s="234">
        <v>410</v>
      </c>
      <c r="E160" s="234">
        <v>420</v>
      </c>
      <c r="F160" s="234" t="s">
        <v>141</v>
      </c>
      <c r="G160" s="235">
        <v>2.9484029484029506E-2</v>
      </c>
      <c r="H160" s="235" t="s">
        <v>141</v>
      </c>
    </row>
    <row r="161" spans="1:11" x14ac:dyDescent="0.25">
      <c r="B161" s="231" t="s">
        <v>568</v>
      </c>
      <c r="C161" s="238"/>
      <c r="D161" s="234">
        <v>540</v>
      </c>
      <c r="E161" s="234" t="s">
        <v>141</v>
      </c>
      <c r="F161" s="234" t="s">
        <v>141</v>
      </c>
      <c r="G161" s="235" t="s">
        <v>141</v>
      </c>
      <c r="H161" s="235" t="s">
        <v>141</v>
      </c>
    </row>
    <row r="162" spans="1:11" x14ac:dyDescent="0.25">
      <c r="A162" s="239"/>
      <c r="B162" s="240"/>
      <c r="C162" s="241"/>
      <c r="D162" s="242"/>
      <c r="E162" s="242"/>
      <c r="F162" s="240"/>
      <c r="G162" s="242"/>
      <c r="H162" s="242"/>
    </row>
    <row r="163" spans="1:11" x14ac:dyDescent="0.25">
      <c r="A163" s="243">
        <v>1</v>
      </c>
      <c r="B163" s="1" t="s">
        <v>569</v>
      </c>
      <c r="C163" s="244"/>
      <c r="E163" s="244"/>
      <c r="F163" s="244"/>
      <c r="G163" s="244"/>
      <c r="K163" s="227">
        <v>49</v>
      </c>
    </row>
  </sheetData>
  <mergeCells count="17">
    <mergeCell ref="A125:H125"/>
    <mergeCell ref="A127:C128"/>
    <mergeCell ref="D127:F127"/>
    <mergeCell ref="G127:H127"/>
    <mergeCell ref="A45:C46"/>
    <mergeCell ref="D45:F45"/>
    <mergeCell ref="G45:H45"/>
    <mergeCell ref="A84:H84"/>
    <mergeCell ref="A86:C87"/>
    <mergeCell ref="D86:F86"/>
    <mergeCell ref="G86:H86"/>
    <mergeCell ref="A1:D1"/>
    <mergeCell ref="A2:H2"/>
    <mergeCell ref="A4:C5"/>
    <mergeCell ref="D4:F4"/>
    <mergeCell ref="G4:H4"/>
    <mergeCell ref="A43:H43"/>
  </mergeCells>
  <hyperlinks>
    <hyperlink ref="A1:D1" location="Contents!A1" display="Contents!A1" xr:uid="{BCE27BA8-71E9-4776-B124-4E76DB72A249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AC42-BCC4-4068-B884-9E5473F6C120}">
  <sheetPr codeName="Sheet36"/>
  <dimension ref="A1:W168"/>
  <sheetViews>
    <sheetView zoomScaleNormal="100" workbookViewId="0">
      <selection sqref="A1:D1"/>
    </sheetView>
  </sheetViews>
  <sheetFormatPr defaultColWidth="9" defaultRowHeight="15" x14ac:dyDescent="0.25"/>
  <cols>
    <col min="1" max="1" width="3.140625" style="140" customWidth="1"/>
    <col min="2" max="2" width="10.42578125" style="140" customWidth="1"/>
    <col min="3" max="3" width="2.5703125" style="140" customWidth="1"/>
    <col min="4" max="5" width="10.5703125" style="140" bestFit="1" customWidth="1"/>
    <col min="6" max="6" width="11.140625" style="140" bestFit="1" customWidth="1"/>
    <col min="7" max="7" width="13.5703125" style="140" bestFit="1" customWidth="1"/>
    <col min="8" max="8" width="16.42578125" style="140" customWidth="1"/>
    <col min="9" max="22" width="9" style="227"/>
    <col min="23" max="16384" width="9" style="140"/>
  </cols>
  <sheetData>
    <row r="1" spans="1:23" x14ac:dyDescent="0.25">
      <c r="A1" s="226" t="s">
        <v>112</v>
      </c>
      <c r="B1" s="226"/>
      <c r="C1" s="226"/>
      <c r="D1" s="226"/>
      <c r="E1" s="15"/>
      <c r="F1" s="15"/>
      <c r="G1" s="15"/>
      <c r="H1" s="15"/>
      <c r="K1" s="227">
        <v>56</v>
      </c>
    </row>
    <row r="2" spans="1:23" s="1" customFormat="1" ht="13.35" customHeight="1" x14ac:dyDescent="0.2">
      <c r="A2" s="159" t="s">
        <v>570</v>
      </c>
      <c r="B2" s="159"/>
      <c r="C2" s="159"/>
      <c r="D2" s="159"/>
      <c r="E2" s="159"/>
      <c r="F2" s="159"/>
      <c r="G2" s="159"/>
      <c r="H2" s="159"/>
      <c r="I2" s="9"/>
      <c r="J2" s="9"/>
      <c r="K2" s="9">
        <v>46</v>
      </c>
      <c r="L2" s="9">
        <v>24</v>
      </c>
      <c r="M2" s="9">
        <v>25</v>
      </c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2.75" x14ac:dyDescent="0.2">
      <c r="B3" s="246"/>
      <c r="C3" s="246"/>
      <c r="D3" s="246"/>
      <c r="E3" s="246"/>
      <c r="F3" s="246"/>
      <c r="G3" s="246"/>
      <c r="H3" s="24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45" customHeight="1" x14ac:dyDescent="0.35">
      <c r="A4" s="52" t="s">
        <v>556</v>
      </c>
      <c r="B4" s="52"/>
      <c r="C4" s="52"/>
      <c r="D4" s="52" t="s">
        <v>557</v>
      </c>
      <c r="E4" s="52"/>
      <c r="F4" s="52"/>
      <c r="G4" s="52" t="s">
        <v>558</v>
      </c>
      <c r="H4" s="52"/>
      <c r="K4" s="227">
        <v>47</v>
      </c>
      <c r="L4" s="227">
        <v>38</v>
      </c>
      <c r="M4" s="227">
        <v>39</v>
      </c>
    </row>
    <row r="5" spans="1:23" ht="17.100000000000001" customHeight="1" x14ac:dyDescent="0.25">
      <c r="A5" s="57"/>
      <c r="B5" s="57"/>
      <c r="C5" s="57"/>
      <c r="D5" s="230" t="s">
        <v>560</v>
      </c>
      <c r="E5" s="230" t="s">
        <v>561</v>
      </c>
      <c r="F5" s="230" t="s">
        <v>562</v>
      </c>
      <c r="G5" s="230" t="s">
        <v>563</v>
      </c>
      <c r="H5" s="230" t="s">
        <v>564</v>
      </c>
      <c r="K5" s="227">
        <v>40</v>
      </c>
      <c r="L5" s="227">
        <v>41</v>
      </c>
      <c r="M5" s="227">
        <v>42</v>
      </c>
      <c r="N5" s="227">
        <v>43</v>
      </c>
      <c r="O5" s="227">
        <v>44</v>
      </c>
      <c r="P5" s="227">
        <v>45</v>
      </c>
      <c r="Q5" s="227">
        <v>48</v>
      </c>
    </row>
    <row r="6" spans="1:23" x14ac:dyDescent="0.25">
      <c r="B6" s="231" t="s">
        <v>242</v>
      </c>
      <c r="C6" s="232"/>
      <c r="D6" s="247">
        <v>12</v>
      </c>
      <c r="E6" s="247">
        <v>15.6</v>
      </c>
      <c r="F6" s="247">
        <v>15.6</v>
      </c>
      <c r="G6" s="235">
        <v>0.29776821780344309</v>
      </c>
      <c r="H6" s="235">
        <v>-1.7154544930783056E-3</v>
      </c>
    </row>
    <row r="7" spans="1:23" x14ac:dyDescent="0.25">
      <c r="B7" s="231" t="s">
        <v>243</v>
      </c>
      <c r="C7" s="232"/>
      <c r="D7" s="247">
        <v>13.6</v>
      </c>
      <c r="E7" s="247">
        <v>14.4</v>
      </c>
      <c r="F7" s="247">
        <v>14.4</v>
      </c>
      <c r="G7" s="235">
        <v>6.0749415182972388E-2</v>
      </c>
      <c r="H7" s="235">
        <v>-1.9151710274740719E-3</v>
      </c>
    </row>
    <row r="8" spans="1:23" x14ac:dyDescent="0.25">
      <c r="B8" s="231" t="s">
        <v>244</v>
      </c>
      <c r="C8" s="232"/>
      <c r="D8" s="247">
        <v>18</v>
      </c>
      <c r="E8" s="247">
        <v>19.600000000000001</v>
      </c>
      <c r="F8" s="247">
        <v>19.7</v>
      </c>
      <c r="G8" s="235">
        <v>9.1274149879071897E-2</v>
      </c>
      <c r="H8" s="235">
        <v>4.7361495243052332E-3</v>
      </c>
    </row>
    <row r="9" spans="1:23" x14ac:dyDescent="0.25">
      <c r="B9" s="231" t="s">
        <v>245</v>
      </c>
      <c r="C9" s="232"/>
      <c r="D9" s="247">
        <v>19.7</v>
      </c>
      <c r="E9" s="247">
        <v>22.1</v>
      </c>
      <c r="F9" s="247">
        <v>22</v>
      </c>
      <c r="G9" s="235">
        <v>0.12155342624901766</v>
      </c>
      <c r="H9" s="235">
        <v>-1.2911151067064308E-3</v>
      </c>
    </row>
    <row r="10" spans="1:23" x14ac:dyDescent="0.25">
      <c r="B10" s="231" t="s">
        <v>246</v>
      </c>
      <c r="C10" s="232"/>
      <c r="D10" s="247">
        <v>19.100000000000001</v>
      </c>
      <c r="E10" s="247">
        <v>20</v>
      </c>
      <c r="F10" s="247">
        <v>19.8</v>
      </c>
      <c r="G10" s="235">
        <v>5.1305064974089154E-2</v>
      </c>
      <c r="H10" s="235">
        <v>-1.0217138893968691E-2</v>
      </c>
      <c r="V10" s="227" t="s">
        <v>559</v>
      </c>
      <c r="W10" s="140">
        <v>25</v>
      </c>
    </row>
    <row r="11" spans="1:23" x14ac:dyDescent="0.25">
      <c r="B11" s="231" t="s">
        <v>247</v>
      </c>
      <c r="C11" s="232"/>
      <c r="D11" s="247">
        <v>19.399999999999999</v>
      </c>
      <c r="E11" s="247">
        <v>19.899999999999999</v>
      </c>
      <c r="F11" s="247">
        <v>20.2</v>
      </c>
      <c r="G11" s="235">
        <v>2.7122760507440002E-2</v>
      </c>
      <c r="H11" s="235">
        <v>1.186616534683238E-2</v>
      </c>
      <c r="V11" s="227" t="s">
        <v>565</v>
      </c>
      <c r="W11" s="140">
        <v>26</v>
      </c>
    </row>
    <row r="12" spans="1:23" x14ac:dyDescent="0.25">
      <c r="B12" s="231" t="s">
        <v>248</v>
      </c>
      <c r="C12" s="232"/>
      <c r="D12" s="247">
        <v>21.3</v>
      </c>
      <c r="E12" s="247">
        <v>21.8</v>
      </c>
      <c r="F12" s="247">
        <v>21.7</v>
      </c>
      <c r="G12" s="235">
        <v>2.3876296587079127E-2</v>
      </c>
      <c r="H12" s="235">
        <v>-5.7083132668881431E-3</v>
      </c>
      <c r="V12" s="227" t="s">
        <v>566</v>
      </c>
      <c r="W12" s="140">
        <v>27</v>
      </c>
    </row>
    <row r="13" spans="1:23" x14ac:dyDescent="0.25">
      <c r="B13" s="231" t="s">
        <v>249</v>
      </c>
      <c r="C13" s="232"/>
      <c r="D13" s="247">
        <v>22.7</v>
      </c>
      <c r="E13" s="247">
        <v>23.3</v>
      </c>
      <c r="F13" s="247">
        <v>23.3</v>
      </c>
      <c r="G13" s="235">
        <v>2.749829492502287E-2</v>
      </c>
      <c r="H13" s="235">
        <v>-3.3437218633470822E-3</v>
      </c>
      <c r="V13" s="227" t="s">
        <v>567</v>
      </c>
      <c r="W13" s="140">
        <v>28</v>
      </c>
    </row>
    <row r="14" spans="1:23" x14ac:dyDescent="0.25">
      <c r="B14" s="231" t="s">
        <v>250</v>
      </c>
      <c r="C14" s="232"/>
      <c r="D14" s="247">
        <v>21.4</v>
      </c>
      <c r="E14" s="247">
        <v>21.5</v>
      </c>
      <c r="F14" s="247">
        <v>21.5</v>
      </c>
      <c r="G14" s="235">
        <v>4.5113452542320243E-3</v>
      </c>
      <c r="H14" s="235">
        <v>-2.0115025394483732E-3</v>
      </c>
    </row>
    <row r="15" spans="1:23" x14ac:dyDescent="0.25">
      <c r="B15" s="231" t="s">
        <v>251</v>
      </c>
      <c r="C15" s="232"/>
      <c r="D15" s="247">
        <v>16.899999999999999</v>
      </c>
      <c r="E15" s="247">
        <v>17.3</v>
      </c>
      <c r="F15" s="247">
        <v>17.3</v>
      </c>
      <c r="G15" s="235">
        <v>2.4766746845294563E-2</v>
      </c>
      <c r="H15" s="235">
        <v>1.0937120589336047E-3</v>
      </c>
    </row>
    <row r="16" spans="1:23" x14ac:dyDescent="0.25">
      <c r="B16" s="231" t="s">
        <v>252</v>
      </c>
      <c r="C16" s="238"/>
      <c r="D16" s="247">
        <v>15.1</v>
      </c>
      <c r="E16" s="247">
        <v>15.6</v>
      </c>
      <c r="F16" s="247">
        <v>15.7</v>
      </c>
      <c r="G16" s="235">
        <v>3.5711167517317621E-2</v>
      </c>
      <c r="H16" s="235">
        <v>2.3087229441696167E-3</v>
      </c>
    </row>
    <row r="17" spans="2:8" x14ac:dyDescent="0.25">
      <c r="B17" s="231" t="s">
        <v>253</v>
      </c>
      <c r="C17" s="248"/>
      <c r="D17" s="247">
        <v>19.7</v>
      </c>
      <c r="E17" s="247">
        <v>20</v>
      </c>
      <c r="F17" s="247">
        <v>19.899999999999999</v>
      </c>
      <c r="G17" s="235">
        <v>1.8017156287696512E-2</v>
      </c>
      <c r="H17" s="235">
        <v>-3.9383471936768055E-3</v>
      </c>
    </row>
    <row r="18" spans="2:8" x14ac:dyDescent="0.25">
      <c r="B18" s="231" t="s">
        <v>254</v>
      </c>
      <c r="C18" s="248">
        <v>2</v>
      </c>
      <c r="D18" s="247">
        <v>14.5</v>
      </c>
      <c r="E18" s="247">
        <v>14.1</v>
      </c>
      <c r="F18" s="247">
        <v>14</v>
      </c>
      <c r="G18" s="235">
        <v>-3.0852339609937274E-2</v>
      </c>
      <c r="H18" s="235">
        <v>-5.3584423580269602E-3</v>
      </c>
    </row>
    <row r="19" spans="2:8" x14ac:dyDescent="0.25">
      <c r="B19" s="231" t="s">
        <v>255</v>
      </c>
      <c r="C19" s="248"/>
      <c r="D19" s="247">
        <v>17.7</v>
      </c>
      <c r="E19" s="247">
        <v>18</v>
      </c>
      <c r="F19" s="247">
        <v>20.100000000000001</v>
      </c>
      <c r="G19" s="235">
        <v>1.5440735983392351E-2</v>
      </c>
      <c r="H19" s="235">
        <v>0.11469074416264435</v>
      </c>
    </row>
    <row r="20" spans="2:8" x14ac:dyDescent="0.25">
      <c r="B20" s="231" t="s">
        <v>256</v>
      </c>
      <c r="C20" s="238"/>
      <c r="D20" s="247">
        <v>15.8</v>
      </c>
      <c r="E20" s="247">
        <v>17.2</v>
      </c>
      <c r="F20" s="247">
        <v>17.100000000000001</v>
      </c>
      <c r="G20" s="235">
        <v>8.9102346982946612E-2</v>
      </c>
      <c r="H20" s="235">
        <v>-8.099027881968035E-3</v>
      </c>
    </row>
    <row r="21" spans="2:8" x14ac:dyDescent="0.25">
      <c r="B21" s="231" t="s">
        <v>257</v>
      </c>
      <c r="C21" s="238"/>
      <c r="D21" s="247">
        <v>19.600000000000001</v>
      </c>
      <c r="E21" s="247">
        <v>19.8</v>
      </c>
      <c r="F21" s="247">
        <v>19.8</v>
      </c>
      <c r="G21" s="235">
        <v>1.1441159094722098E-2</v>
      </c>
      <c r="H21" s="235">
        <v>-1.187193125467223E-3</v>
      </c>
    </row>
    <row r="22" spans="2:8" x14ac:dyDescent="0.25">
      <c r="B22" s="231" t="s">
        <v>258</v>
      </c>
      <c r="C22" s="238"/>
      <c r="D22" s="247">
        <v>20.8</v>
      </c>
      <c r="E22" s="247">
        <v>21.4</v>
      </c>
      <c r="F22" s="247">
        <v>21.4</v>
      </c>
      <c r="G22" s="235">
        <v>3.1490990616660053E-2</v>
      </c>
      <c r="H22" s="235">
        <v>-4.2109264817047354E-4</v>
      </c>
    </row>
    <row r="23" spans="2:8" x14ac:dyDescent="0.25">
      <c r="B23" s="231" t="s">
        <v>259</v>
      </c>
      <c r="C23" s="238"/>
      <c r="D23" s="247">
        <v>19.2</v>
      </c>
      <c r="E23" s="247">
        <v>22.3</v>
      </c>
      <c r="F23" s="247">
        <v>22.2</v>
      </c>
      <c r="G23" s="235">
        <v>0.15841685805045413</v>
      </c>
      <c r="H23" s="235">
        <v>-2.4222841060769218E-3</v>
      </c>
    </row>
    <row r="24" spans="2:8" x14ac:dyDescent="0.25">
      <c r="B24" s="231" t="s">
        <v>260</v>
      </c>
      <c r="C24" s="238"/>
      <c r="D24" s="247">
        <v>20.3</v>
      </c>
      <c r="E24" s="247">
        <v>20.7</v>
      </c>
      <c r="F24" s="247">
        <v>20.5</v>
      </c>
      <c r="G24" s="235">
        <v>1.9157895659545288E-2</v>
      </c>
      <c r="H24" s="235">
        <v>-5.3428682388443338E-3</v>
      </c>
    </row>
    <row r="25" spans="2:8" x14ac:dyDescent="0.25">
      <c r="B25" s="231" t="s">
        <v>261</v>
      </c>
      <c r="C25" s="238"/>
      <c r="D25" s="247">
        <v>23.2</v>
      </c>
      <c r="E25" s="247">
        <v>23.5</v>
      </c>
      <c r="F25" s="247">
        <v>23.4</v>
      </c>
      <c r="G25" s="235">
        <v>1.3392401829710243E-2</v>
      </c>
      <c r="H25" s="235">
        <v>-4.2636850384248914E-3</v>
      </c>
    </row>
    <row r="26" spans="2:8" x14ac:dyDescent="0.25">
      <c r="B26" s="231" t="s">
        <v>262</v>
      </c>
      <c r="C26" s="238"/>
      <c r="D26" s="247">
        <v>24.4</v>
      </c>
      <c r="E26" s="247">
        <v>24.3</v>
      </c>
      <c r="F26" s="247">
        <v>24.3</v>
      </c>
      <c r="G26" s="235">
        <v>-1.8407601802791218E-3</v>
      </c>
      <c r="H26" s="235">
        <v>7.1884087109364003E-4</v>
      </c>
    </row>
    <row r="27" spans="2:8" x14ac:dyDescent="0.25">
      <c r="B27" s="231" t="s">
        <v>263</v>
      </c>
      <c r="C27" s="238"/>
      <c r="D27" s="247">
        <v>16.2</v>
      </c>
      <c r="E27" s="247">
        <v>20.6</v>
      </c>
      <c r="F27" s="247">
        <v>20.3</v>
      </c>
      <c r="G27" s="235">
        <v>0.26596390328824682</v>
      </c>
      <c r="H27" s="235">
        <v>-1.1386198994492891E-2</v>
      </c>
    </row>
    <row r="28" spans="2:8" x14ac:dyDescent="0.25">
      <c r="B28" s="231" t="s">
        <v>264</v>
      </c>
      <c r="C28" s="238"/>
      <c r="D28" s="247">
        <v>16.5</v>
      </c>
      <c r="E28" s="247">
        <v>16.600000000000001</v>
      </c>
      <c r="F28" s="247">
        <v>16.600000000000001</v>
      </c>
      <c r="G28" s="235">
        <v>8.8695419087907457E-3</v>
      </c>
      <c r="H28" s="235">
        <v>-3.3444691823329986E-3</v>
      </c>
    </row>
    <row r="29" spans="2:8" x14ac:dyDescent="0.25">
      <c r="B29" s="231" t="s">
        <v>265</v>
      </c>
      <c r="C29" s="238"/>
      <c r="D29" s="247">
        <v>17.399999999999999</v>
      </c>
      <c r="E29" s="247">
        <v>18.399999999999999</v>
      </c>
      <c r="F29" s="247">
        <v>18.3</v>
      </c>
      <c r="G29" s="235">
        <v>5.5038663771175056E-2</v>
      </c>
      <c r="H29" s="235">
        <v>-3.2255618468488567E-3</v>
      </c>
    </row>
    <row r="30" spans="2:8" x14ac:dyDescent="0.25">
      <c r="B30" s="231" t="s">
        <v>266</v>
      </c>
      <c r="C30" s="238"/>
      <c r="D30" s="247">
        <v>10</v>
      </c>
      <c r="E30" s="247">
        <v>10.199999999999999</v>
      </c>
      <c r="F30" s="247">
        <v>10.1</v>
      </c>
      <c r="G30" s="235">
        <v>2.1552828997027484E-2</v>
      </c>
      <c r="H30" s="235">
        <v>-2.725757574512877E-3</v>
      </c>
    </row>
    <row r="31" spans="2:8" x14ac:dyDescent="0.25">
      <c r="B31" s="231" t="s">
        <v>267</v>
      </c>
      <c r="C31" s="238"/>
      <c r="D31" s="247">
        <v>6.7</v>
      </c>
      <c r="E31" s="247">
        <v>6.8</v>
      </c>
      <c r="F31" s="247">
        <v>6.7</v>
      </c>
      <c r="G31" s="235">
        <v>1.6831761801052059E-2</v>
      </c>
      <c r="H31" s="235">
        <v>-4.6276245873895228E-3</v>
      </c>
    </row>
    <row r="32" spans="2:8" x14ac:dyDescent="0.25">
      <c r="B32" s="231" t="s">
        <v>268</v>
      </c>
      <c r="C32" s="238"/>
      <c r="D32" s="247">
        <v>9.8000000000000007</v>
      </c>
      <c r="E32" s="247">
        <v>9.9</v>
      </c>
      <c r="F32" s="247">
        <v>9.9</v>
      </c>
      <c r="G32" s="235">
        <v>1.5827436193207367E-2</v>
      </c>
      <c r="H32" s="235">
        <v>-9.1265127472722751E-3</v>
      </c>
    </row>
    <row r="33" spans="1:22" x14ac:dyDescent="0.25">
      <c r="B33" s="231" t="s">
        <v>269</v>
      </c>
      <c r="C33" s="238"/>
      <c r="D33" s="247">
        <v>12.7</v>
      </c>
      <c r="E33" s="247">
        <v>13.1</v>
      </c>
      <c r="F33" s="247">
        <v>13.1</v>
      </c>
      <c r="G33" s="235">
        <v>3.8315480661344825E-2</v>
      </c>
      <c r="H33" s="235">
        <v>-1.9223358387951972E-3</v>
      </c>
    </row>
    <row r="34" spans="1:22" x14ac:dyDescent="0.25">
      <c r="B34" s="231" t="s">
        <v>270</v>
      </c>
      <c r="C34" s="238"/>
      <c r="D34" s="247">
        <v>14</v>
      </c>
      <c r="E34" s="247">
        <v>14.1</v>
      </c>
      <c r="F34" s="247">
        <v>14.1</v>
      </c>
      <c r="G34" s="235">
        <v>3.5306688334670877E-3</v>
      </c>
      <c r="H34" s="235">
        <v>-5.411018626372277E-4</v>
      </c>
    </row>
    <row r="35" spans="1:22" x14ac:dyDescent="0.25">
      <c r="B35" s="231" t="s">
        <v>271</v>
      </c>
      <c r="C35" s="238"/>
      <c r="D35" s="247">
        <v>13</v>
      </c>
      <c r="E35" s="247">
        <v>13.5</v>
      </c>
      <c r="F35" s="247">
        <v>13.4</v>
      </c>
      <c r="G35" s="235">
        <v>3.4332916943464298E-2</v>
      </c>
      <c r="H35" s="235">
        <v>-9.1987008972060913E-3</v>
      </c>
    </row>
    <row r="36" spans="1:22" x14ac:dyDescent="0.25">
      <c r="B36" s="231" t="s">
        <v>272</v>
      </c>
      <c r="C36" s="238"/>
      <c r="D36" s="247">
        <v>22.5</v>
      </c>
      <c r="E36" s="247">
        <v>23.2</v>
      </c>
      <c r="F36" s="247">
        <v>23.1</v>
      </c>
      <c r="G36" s="235">
        <v>3.1478758974877508E-2</v>
      </c>
      <c r="H36" s="235">
        <v>-5.6562678071473416E-3</v>
      </c>
    </row>
    <row r="37" spans="1:22" x14ac:dyDescent="0.25">
      <c r="B37" s="231" t="s">
        <v>273</v>
      </c>
      <c r="C37" s="238"/>
      <c r="D37" s="247">
        <v>21.9</v>
      </c>
      <c r="E37" s="247">
        <v>22.5</v>
      </c>
      <c r="F37" s="247" t="s">
        <v>141</v>
      </c>
      <c r="G37" s="235">
        <v>2.4993654450363501E-2</v>
      </c>
      <c r="H37" s="235" t="s">
        <v>141</v>
      </c>
    </row>
    <row r="38" spans="1:22" x14ac:dyDescent="0.25">
      <c r="B38" s="231" t="s">
        <v>568</v>
      </c>
      <c r="C38" s="238"/>
      <c r="D38" s="247">
        <v>29.2</v>
      </c>
      <c r="E38" s="247" t="s">
        <v>141</v>
      </c>
      <c r="F38" s="247" t="s">
        <v>141</v>
      </c>
      <c r="G38" s="235" t="s">
        <v>141</v>
      </c>
      <c r="H38" s="235" t="s">
        <v>141</v>
      </c>
    </row>
    <row r="39" spans="1:22" x14ac:dyDescent="0.25">
      <c r="A39" s="239"/>
      <c r="B39" s="240"/>
      <c r="C39" s="241"/>
      <c r="D39" s="242"/>
      <c r="E39" s="242"/>
      <c r="F39" s="240"/>
      <c r="G39" s="242"/>
      <c r="H39" s="242"/>
    </row>
    <row r="40" spans="1:22" s="1" customFormat="1" ht="13.35" customHeight="1" x14ac:dyDescent="0.2">
      <c r="A40" s="243">
        <v>1</v>
      </c>
      <c r="B40" s="249" t="s">
        <v>571</v>
      </c>
      <c r="C40" s="249"/>
      <c r="D40" s="249"/>
      <c r="E40" s="249"/>
      <c r="F40" s="249"/>
      <c r="G40" s="249"/>
      <c r="H40" s="249"/>
      <c r="I40" s="9"/>
      <c r="J40" s="9"/>
      <c r="K40" s="9">
        <v>50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" customFormat="1" ht="30" customHeight="1" x14ac:dyDescent="0.2">
      <c r="B41" s="171" t="s">
        <v>572</v>
      </c>
      <c r="C41" s="171"/>
      <c r="D41" s="171"/>
      <c r="E41" s="171"/>
      <c r="F41" s="171"/>
      <c r="G41" s="171"/>
      <c r="H41" s="171"/>
      <c r="I41" s="9"/>
      <c r="J41" s="9"/>
      <c r="K41" s="9">
        <v>51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8.1" customHeight="1" x14ac:dyDescent="0.25">
      <c r="A42" s="243">
        <v>2</v>
      </c>
      <c r="B42" s="171" t="s">
        <v>573</v>
      </c>
      <c r="C42" s="171"/>
      <c r="D42" s="171"/>
      <c r="E42" s="171"/>
      <c r="F42" s="171"/>
      <c r="G42" s="171"/>
      <c r="H42" s="171"/>
      <c r="K42" s="227">
        <v>52</v>
      </c>
    </row>
    <row r="43" spans="1:22" x14ac:dyDescent="0.25">
      <c r="B43" s="15" t="s">
        <v>141</v>
      </c>
      <c r="C43" s="15"/>
      <c r="D43" s="15"/>
      <c r="E43" s="15"/>
      <c r="F43" s="15"/>
      <c r="G43" s="15"/>
      <c r="H43" s="15"/>
    </row>
    <row r="45" spans="1:22" s="1" customFormat="1" ht="14.45" customHeight="1" x14ac:dyDescent="0.25">
      <c r="A45" s="155" t="s">
        <v>565</v>
      </c>
      <c r="B45" s="155"/>
      <c r="C45" s="155"/>
      <c r="D45" s="155"/>
      <c r="E45" s="155"/>
      <c r="F45" s="155"/>
      <c r="G45" s="155"/>
      <c r="H45" s="155"/>
      <c r="I45" s="9"/>
      <c r="J45" s="9"/>
      <c r="K45" s="227">
        <v>46</v>
      </c>
      <c r="L45" s="9">
        <v>24</v>
      </c>
      <c r="M45" s="9">
        <v>26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s="1" customFormat="1" x14ac:dyDescent="0.25">
      <c r="B46" s="250"/>
      <c r="C46" s="250"/>
      <c r="D46" s="251"/>
      <c r="E46" s="251"/>
      <c r="F46" s="251"/>
      <c r="G46" s="251"/>
      <c r="H46" s="251"/>
      <c r="I46" s="9"/>
      <c r="J46" s="9"/>
      <c r="K46" s="22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7.45" customHeight="1" x14ac:dyDescent="0.35">
      <c r="A47" s="52" t="s">
        <v>556</v>
      </c>
      <c r="B47" s="52"/>
      <c r="C47" s="52"/>
      <c r="D47" s="52" t="s">
        <v>557</v>
      </c>
      <c r="E47" s="52"/>
      <c r="F47" s="52"/>
      <c r="G47" s="52" t="s">
        <v>558</v>
      </c>
      <c r="H47" s="52"/>
      <c r="K47" s="227">
        <v>47</v>
      </c>
      <c r="L47" s="227">
        <v>38</v>
      </c>
      <c r="M47" s="227">
        <v>39</v>
      </c>
    </row>
    <row r="48" spans="1:22" ht="17.100000000000001" customHeight="1" x14ac:dyDescent="0.25">
      <c r="A48" s="57"/>
      <c r="B48" s="57"/>
      <c r="C48" s="57"/>
      <c r="D48" s="230" t="s">
        <v>560</v>
      </c>
      <c r="E48" s="230" t="s">
        <v>561</v>
      </c>
      <c r="F48" s="230" t="s">
        <v>562</v>
      </c>
      <c r="G48" s="230" t="s">
        <v>563</v>
      </c>
      <c r="H48" s="230" t="s">
        <v>564</v>
      </c>
      <c r="K48" s="227">
        <v>40</v>
      </c>
      <c r="L48" s="227">
        <v>41</v>
      </c>
      <c r="M48" s="227">
        <v>42</v>
      </c>
      <c r="N48" s="227">
        <v>43</v>
      </c>
      <c r="O48" s="227">
        <v>44</v>
      </c>
      <c r="P48" s="227">
        <v>45</v>
      </c>
      <c r="Q48" s="227">
        <v>48</v>
      </c>
    </row>
    <row r="49" spans="2:8" x14ac:dyDescent="0.25">
      <c r="B49" s="231" t="s">
        <v>242</v>
      </c>
      <c r="C49" s="232"/>
      <c r="D49" s="247">
        <v>8.6</v>
      </c>
      <c r="E49" s="247">
        <v>9.6</v>
      </c>
      <c r="F49" s="247">
        <v>9.6</v>
      </c>
      <c r="G49" s="235">
        <v>0.11276372710797533</v>
      </c>
      <c r="H49" s="235">
        <v>-2.7961998670253951E-3</v>
      </c>
    </row>
    <row r="50" spans="2:8" x14ac:dyDescent="0.25">
      <c r="B50" s="231" t="s">
        <v>243</v>
      </c>
      <c r="C50" s="232"/>
      <c r="D50" s="247">
        <v>10.199999999999999</v>
      </c>
      <c r="E50" s="247">
        <v>10.9</v>
      </c>
      <c r="F50" s="247">
        <v>10.8</v>
      </c>
      <c r="G50" s="235">
        <v>6.5075035743277221E-2</v>
      </c>
      <c r="H50" s="235">
        <v>-3.6606352652674978E-3</v>
      </c>
    </row>
    <row r="51" spans="2:8" x14ac:dyDescent="0.25">
      <c r="B51" s="231" t="s">
        <v>244</v>
      </c>
      <c r="C51" s="232"/>
      <c r="D51" s="247">
        <v>13.3</v>
      </c>
      <c r="E51" s="247">
        <v>13.8</v>
      </c>
      <c r="F51" s="247">
        <v>13.9</v>
      </c>
      <c r="G51" s="235">
        <v>3.2747884643323122E-2</v>
      </c>
      <c r="H51" s="235">
        <v>5.8625333237611876E-3</v>
      </c>
    </row>
    <row r="52" spans="2:8" x14ac:dyDescent="0.25">
      <c r="B52" s="231" t="s">
        <v>245</v>
      </c>
      <c r="C52" s="232"/>
      <c r="D52" s="247">
        <v>13.4</v>
      </c>
      <c r="E52" s="247">
        <v>14.3</v>
      </c>
      <c r="F52" s="247">
        <v>14.2</v>
      </c>
      <c r="G52" s="235">
        <v>6.0554464188608659E-2</v>
      </c>
      <c r="H52" s="235">
        <v>-4.537473309242035E-3</v>
      </c>
    </row>
    <row r="53" spans="2:8" x14ac:dyDescent="0.25">
      <c r="B53" s="231" t="s">
        <v>246</v>
      </c>
      <c r="C53" s="232"/>
      <c r="D53" s="247">
        <v>15.8</v>
      </c>
      <c r="E53" s="247">
        <v>16.399999999999999</v>
      </c>
      <c r="F53" s="247">
        <v>16.100000000000001</v>
      </c>
      <c r="G53" s="235">
        <v>3.8773820378005475E-2</v>
      </c>
      <c r="H53" s="235">
        <v>-1.3714755497911235E-2</v>
      </c>
    </row>
    <row r="54" spans="2:8" x14ac:dyDescent="0.25">
      <c r="B54" s="231" t="s">
        <v>247</v>
      </c>
      <c r="C54" s="232"/>
      <c r="D54" s="247">
        <v>14.1</v>
      </c>
      <c r="E54" s="247">
        <v>14.3</v>
      </c>
      <c r="F54" s="247">
        <v>14.3</v>
      </c>
      <c r="G54" s="235">
        <v>1.9963837466369982E-2</v>
      </c>
      <c r="H54" s="235">
        <v>-2.6692070726662687E-3</v>
      </c>
    </row>
    <row r="55" spans="2:8" x14ac:dyDescent="0.25">
      <c r="B55" s="231" t="s">
        <v>248</v>
      </c>
      <c r="C55" s="232"/>
      <c r="D55" s="247">
        <v>14.9</v>
      </c>
      <c r="E55" s="247">
        <v>15.2</v>
      </c>
      <c r="F55" s="247">
        <v>15.1</v>
      </c>
      <c r="G55" s="235">
        <v>2.1710308018044966E-2</v>
      </c>
      <c r="H55" s="235">
        <v>-8.8097432506520912E-3</v>
      </c>
    </row>
    <row r="56" spans="2:8" x14ac:dyDescent="0.25">
      <c r="B56" s="231" t="s">
        <v>249</v>
      </c>
      <c r="C56" s="232"/>
      <c r="D56" s="247">
        <v>17.399999999999999</v>
      </c>
      <c r="E56" s="247">
        <v>17.899999999999999</v>
      </c>
      <c r="F56" s="247">
        <v>17.8</v>
      </c>
      <c r="G56" s="235">
        <v>2.7001600669714687E-2</v>
      </c>
      <c r="H56" s="235">
        <v>-5.4790582919311825E-3</v>
      </c>
    </row>
    <row r="57" spans="2:8" x14ac:dyDescent="0.25">
      <c r="B57" s="231" t="s">
        <v>250</v>
      </c>
      <c r="C57" s="232"/>
      <c r="D57" s="247">
        <v>14.1</v>
      </c>
      <c r="E57" s="247">
        <v>14.2</v>
      </c>
      <c r="F57" s="247">
        <v>14.1</v>
      </c>
      <c r="G57" s="235">
        <v>1.9454343040432587E-3</v>
      </c>
      <c r="H57" s="235">
        <v>-4.0028362965133235E-3</v>
      </c>
    </row>
    <row r="58" spans="2:8" x14ac:dyDescent="0.25">
      <c r="B58" s="231" t="s">
        <v>251</v>
      </c>
      <c r="C58" s="232"/>
      <c r="D58" s="247">
        <v>10.5</v>
      </c>
      <c r="E58" s="247">
        <v>10.9</v>
      </c>
      <c r="F58" s="247">
        <v>10.8</v>
      </c>
      <c r="G58" s="235">
        <v>3.1670606456521089E-2</v>
      </c>
      <c r="H58" s="235">
        <v>-8.9584203060734113E-3</v>
      </c>
    </row>
    <row r="59" spans="2:8" x14ac:dyDescent="0.25">
      <c r="B59" s="231" t="s">
        <v>252</v>
      </c>
      <c r="C59" s="238"/>
      <c r="D59" s="247">
        <v>10.3</v>
      </c>
      <c r="E59" s="247">
        <v>10.3</v>
      </c>
      <c r="F59" s="247">
        <v>10.3</v>
      </c>
      <c r="G59" s="235">
        <v>-1.9390829915736374E-3</v>
      </c>
      <c r="H59" s="235">
        <v>-4.095336027120644E-3</v>
      </c>
    </row>
    <row r="60" spans="2:8" x14ac:dyDescent="0.25">
      <c r="B60" s="231" t="s">
        <v>253</v>
      </c>
      <c r="C60" s="238"/>
      <c r="D60" s="247">
        <v>12</v>
      </c>
      <c r="E60" s="247">
        <v>12.1</v>
      </c>
      <c r="F60" s="247">
        <v>12</v>
      </c>
      <c r="G60" s="235">
        <v>1.087817685297976E-2</v>
      </c>
      <c r="H60" s="235">
        <v>-6.6878204877897085E-3</v>
      </c>
    </row>
    <row r="61" spans="2:8" x14ac:dyDescent="0.25">
      <c r="B61" s="231" t="s">
        <v>254</v>
      </c>
      <c r="C61" s="238"/>
      <c r="D61" s="247">
        <v>11.1</v>
      </c>
      <c r="E61" s="247">
        <v>11.2</v>
      </c>
      <c r="F61" s="247">
        <v>11.1</v>
      </c>
      <c r="G61" s="235">
        <v>8.0404713828958752E-3</v>
      </c>
      <c r="H61" s="235">
        <v>-7.2162125797758936E-3</v>
      </c>
    </row>
    <row r="62" spans="2:8" x14ac:dyDescent="0.25">
      <c r="B62" s="231" t="s">
        <v>255</v>
      </c>
      <c r="C62" s="248"/>
      <c r="D62" s="247">
        <v>12.6</v>
      </c>
      <c r="E62" s="247">
        <v>12.8</v>
      </c>
      <c r="F62" s="247">
        <v>12.7</v>
      </c>
      <c r="G62" s="235">
        <v>1.3883540170618991E-2</v>
      </c>
      <c r="H62" s="235">
        <v>-7.3489063527394372E-3</v>
      </c>
    </row>
    <row r="63" spans="2:8" x14ac:dyDescent="0.25">
      <c r="B63" s="231" t="s">
        <v>256</v>
      </c>
      <c r="C63" s="238"/>
      <c r="D63" s="247">
        <v>13.5</v>
      </c>
      <c r="E63" s="247">
        <v>13.8</v>
      </c>
      <c r="F63" s="247">
        <v>13.6</v>
      </c>
      <c r="G63" s="235">
        <v>2.2052188753206137E-2</v>
      </c>
      <c r="H63" s="235">
        <v>-1.0755266748139536E-2</v>
      </c>
    </row>
    <row r="64" spans="2:8" x14ac:dyDescent="0.25">
      <c r="B64" s="231" t="s">
        <v>257</v>
      </c>
      <c r="C64" s="238"/>
      <c r="D64" s="247">
        <v>14.8</v>
      </c>
      <c r="E64" s="247">
        <v>14.9</v>
      </c>
      <c r="F64" s="247">
        <v>14.8</v>
      </c>
      <c r="G64" s="235">
        <v>6.8071597769518988E-3</v>
      </c>
      <c r="H64" s="235">
        <v>-5.7632071995544765E-3</v>
      </c>
    </row>
    <row r="65" spans="2:8" x14ac:dyDescent="0.25">
      <c r="B65" s="231" t="s">
        <v>258</v>
      </c>
      <c r="C65" s="238"/>
      <c r="D65" s="247">
        <v>17.5</v>
      </c>
      <c r="E65" s="247">
        <v>17.7</v>
      </c>
      <c r="F65" s="247">
        <v>17.7</v>
      </c>
      <c r="G65" s="235">
        <v>1.2564381831008831E-2</v>
      </c>
      <c r="H65" s="235">
        <v>-5.3815819115876629E-4</v>
      </c>
    </row>
    <row r="66" spans="2:8" x14ac:dyDescent="0.25">
      <c r="B66" s="231" t="s">
        <v>259</v>
      </c>
      <c r="C66" s="238"/>
      <c r="D66" s="247">
        <v>14</v>
      </c>
      <c r="E66" s="247">
        <v>14</v>
      </c>
      <c r="F66" s="247">
        <v>13.9</v>
      </c>
      <c r="G66" s="235">
        <v>-4.4023173434707408E-3</v>
      </c>
      <c r="H66" s="235">
        <v>-4.275686692955416E-3</v>
      </c>
    </row>
    <row r="67" spans="2:8" x14ac:dyDescent="0.25">
      <c r="B67" s="231" t="s">
        <v>260</v>
      </c>
      <c r="C67" s="238"/>
      <c r="D67" s="247">
        <v>16.100000000000001</v>
      </c>
      <c r="E67" s="247">
        <v>16.3</v>
      </c>
      <c r="F67" s="247">
        <v>16.2</v>
      </c>
      <c r="G67" s="235">
        <v>1.2187646912059424E-2</v>
      </c>
      <c r="H67" s="235">
        <v>-7.2020798063331393E-3</v>
      </c>
    </row>
    <row r="68" spans="2:8" x14ac:dyDescent="0.25">
      <c r="B68" s="231" t="s">
        <v>261</v>
      </c>
      <c r="C68" s="238"/>
      <c r="D68" s="247">
        <v>17</v>
      </c>
      <c r="E68" s="247">
        <v>17.100000000000001</v>
      </c>
      <c r="F68" s="247">
        <v>17</v>
      </c>
      <c r="G68" s="235">
        <v>7.5092857430951732E-3</v>
      </c>
      <c r="H68" s="235">
        <v>-6.207100733512938E-3</v>
      </c>
    </row>
    <row r="69" spans="2:8" x14ac:dyDescent="0.25">
      <c r="B69" s="231" t="s">
        <v>262</v>
      </c>
      <c r="C69" s="238"/>
      <c r="D69" s="247">
        <v>15.1</v>
      </c>
      <c r="E69" s="247">
        <v>15.1</v>
      </c>
      <c r="F69" s="247">
        <v>15.1</v>
      </c>
      <c r="G69" s="235">
        <v>-2.9694954708423538E-3</v>
      </c>
      <c r="H69" s="235">
        <v>-8.8416596603335673E-4</v>
      </c>
    </row>
    <row r="70" spans="2:8" x14ac:dyDescent="0.25">
      <c r="B70" s="231" t="s">
        <v>263</v>
      </c>
      <c r="C70" s="238"/>
      <c r="D70" s="247">
        <v>12.8</v>
      </c>
      <c r="E70" s="247">
        <v>13</v>
      </c>
      <c r="F70" s="247">
        <v>12.8</v>
      </c>
      <c r="G70" s="235">
        <v>1.5388648286498885E-2</v>
      </c>
      <c r="H70" s="235">
        <v>-1.892368545085088E-2</v>
      </c>
    </row>
    <row r="71" spans="2:8" x14ac:dyDescent="0.25">
      <c r="B71" s="231" t="s">
        <v>264</v>
      </c>
      <c r="C71" s="238"/>
      <c r="D71" s="247">
        <v>12.6</v>
      </c>
      <c r="E71" s="247">
        <v>12.7</v>
      </c>
      <c r="F71" s="247">
        <v>12.6</v>
      </c>
      <c r="G71" s="235">
        <v>4.3736251857147135E-3</v>
      </c>
      <c r="H71" s="235">
        <v>-4.4068037585914821E-3</v>
      </c>
    </row>
    <row r="72" spans="2:8" x14ac:dyDescent="0.25">
      <c r="B72" s="231" t="s">
        <v>265</v>
      </c>
      <c r="C72" s="238"/>
      <c r="D72" s="247">
        <v>12.9</v>
      </c>
      <c r="E72" s="247">
        <v>13</v>
      </c>
      <c r="F72" s="247">
        <v>12.9</v>
      </c>
      <c r="G72" s="235">
        <v>6.0480657926513803E-3</v>
      </c>
      <c r="H72" s="235">
        <v>-4.5367081914796659E-3</v>
      </c>
    </row>
    <row r="73" spans="2:8" x14ac:dyDescent="0.25">
      <c r="B73" s="231" t="s">
        <v>266</v>
      </c>
      <c r="C73" s="238"/>
      <c r="D73" s="247">
        <v>4.9000000000000004</v>
      </c>
      <c r="E73" s="247">
        <v>5</v>
      </c>
      <c r="F73" s="247">
        <v>4.9000000000000004</v>
      </c>
      <c r="G73" s="235">
        <v>1.1169327857300626E-2</v>
      </c>
      <c r="H73" s="235">
        <v>-5.4315772659981887E-3</v>
      </c>
    </row>
    <row r="74" spans="2:8" x14ac:dyDescent="0.25">
      <c r="B74" s="231" t="s">
        <v>267</v>
      </c>
      <c r="C74" s="238"/>
      <c r="D74" s="247">
        <v>5.4</v>
      </c>
      <c r="E74" s="247">
        <v>5.5</v>
      </c>
      <c r="F74" s="247">
        <v>5.5</v>
      </c>
      <c r="G74" s="235">
        <v>1.1902099405941335E-2</v>
      </c>
      <c r="H74" s="235">
        <v>-5.6991922593599975E-3</v>
      </c>
    </row>
    <row r="75" spans="2:8" x14ac:dyDescent="0.25">
      <c r="B75" s="231" t="s">
        <v>268</v>
      </c>
      <c r="C75" s="238"/>
      <c r="D75" s="247">
        <v>7.7</v>
      </c>
      <c r="E75" s="247">
        <v>7.8</v>
      </c>
      <c r="F75" s="247">
        <v>7.8</v>
      </c>
      <c r="G75" s="235">
        <v>1.4331664059611837E-2</v>
      </c>
      <c r="H75" s="235">
        <v>1.3321421999430427E-3</v>
      </c>
    </row>
    <row r="76" spans="2:8" x14ac:dyDescent="0.25">
      <c r="B76" s="231" t="s">
        <v>269</v>
      </c>
      <c r="C76" s="238"/>
      <c r="D76" s="247">
        <v>9.4</v>
      </c>
      <c r="E76" s="247">
        <v>9.6999999999999993</v>
      </c>
      <c r="F76" s="247">
        <v>9.6</v>
      </c>
      <c r="G76" s="235">
        <v>2.9638905124496073E-2</v>
      </c>
      <c r="H76" s="235">
        <v>-5.4863575853486557E-3</v>
      </c>
    </row>
    <row r="77" spans="2:8" x14ac:dyDescent="0.25">
      <c r="B77" s="231" t="s">
        <v>270</v>
      </c>
      <c r="C77" s="238"/>
      <c r="D77" s="247">
        <v>9.8000000000000007</v>
      </c>
      <c r="E77" s="247">
        <v>9.8000000000000007</v>
      </c>
      <c r="F77" s="247">
        <v>9.8000000000000007</v>
      </c>
      <c r="G77" s="235">
        <v>1.640066218169256E-3</v>
      </c>
      <c r="H77" s="235">
        <v>-1.9788403867906368E-3</v>
      </c>
    </row>
    <row r="78" spans="2:8" x14ac:dyDescent="0.25">
      <c r="B78" s="231" t="s">
        <v>271</v>
      </c>
      <c r="C78" s="238"/>
      <c r="D78" s="247">
        <v>10.9</v>
      </c>
      <c r="E78" s="247">
        <v>11</v>
      </c>
      <c r="F78" s="247">
        <v>10.8</v>
      </c>
      <c r="G78" s="235">
        <v>1.1496890325465747E-2</v>
      </c>
      <c r="H78" s="235">
        <v>-1.1891998978362905E-2</v>
      </c>
    </row>
    <row r="79" spans="2:8" x14ac:dyDescent="0.25">
      <c r="B79" s="231" t="s">
        <v>272</v>
      </c>
      <c r="C79" s="238"/>
      <c r="D79" s="247">
        <v>16.899999999999999</v>
      </c>
      <c r="E79" s="247">
        <v>17.5</v>
      </c>
      <c r="F79" s="247">
        <v>17.3</v>
      </c>
      <c r="G79" s="235">
        <v>3.451272618396084E-2</v>
      </c>
      <c r="H79" s="235">
        <v>-8.8860719540500011E-3</v>
      </c>
    </row>
    <row r="80" spans="2:8" x14ac:dyDescent="0.25">
      <c r="B80" s="231" t="s">
        <v>273</v>
      </c>
      <c r="C80" s="238"/>
      <c r="D80" s="247">
        <v>17.600000000000001</v>
      </c>
      <c r="E80" s="247">
        <v>17.899999999999999</v>
      </c>
      <c r="F80" s="247" t="s">
        <v>141</v>
      </c>
      <c r="G80" s="235">
        <v>1.418297096853216E-2</v>
      </c>
      <c r="H80" s="235" t="s">
        <v>141</v>
      </c>
    </row>
    <row r="81" spans="1:22" x14ac:dyDescent="0.25">
      <c r="B81" s="231" t="s">
        <v>568</v>
      </c>
      <c r="C81" s="238"/>
      <c r="D81" s="247">
        <v>21.6</v>
      </c>
      <c r="E81" s="247" t="s">
        <v>141</v>
      </c>
      <c r="F81" s="247" t="s">
        <v>141</v>
      </c>
      <c r="G81" s="235" t="s">
        <v>141</v>
      </c>
      <c r="H81" s="235" t="s">
        <v>141</v>
      </c>
    </row>
    <row r="82" spans="1:22" x14ac:dyDescent="0.25">
      <c r="A82" s="239"/>
      <c r="B82" s="240"/>
      <c r="C82" s="241"/>
      <c r="D82" s="242"/>
      <c r="E82" s="242"/>
      <c r="F82" s="240"/>
      <c r="G82" s="242"/>
      <c r="H82" s="242"/>
    </row>
    <row r="83" spans="1:22" s="1" customFormat="1" ht="14.1" customHeight="1" x14ac:dyDescent="0.25">
      <c r="A83" s="243">
        <v>1</v>
      </c>
      <c r="B83" s="1" t="s">
        <v>571</v>
      </c>
      <c r="I83" s="9"/>
      <c r="J83" s="9"/>
      <c r="K83" s="227">
        <v>50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6" spans="1:22" s="1" customFormat="1" ht="13.35" customHeight="1" x14ac:dyDescent="0.2">
      <c r="A86" s="155" t="s">
        <v>574</v>
      </c>
      <c r="B86" s="155"/>
      <c r="C86" s="155"/>
      <c r="D86" s="155"/>
      <c r="E86" s="155"/>
      <c r="F86" s="155"/>
      <c r="G86" s="155"/>
      <c r="H86" s="155"/>
      <c r="I86" s="9"/>
      <c r="J86" s="9"/>
      <c r="K86" s="9">
        <v>46</v>
      </c>
      <c r="L86" s="9">
        <v>24</v>
      </c>
      <c r="M86" s="9">
        <v>29</v>
      </c>
      <c r="N86" s="9"/>
      <c r="O86" s="9"/>
      <c r="P86" s="9"/>
      <c r="Q86" s="9"/>
      <c r="R86" s="9"/>
      <c r="S86" s="9"/>
      <c r="T86" s="9"/>
      <c r="U86" s="9"/>
      <c r="V86" s="9"/>
    </row>
    <row r="87" spans="1:22" s="1" customFormat="1" ht="12.75" x14ac:dyDescent="0.2">
      <c r="B87" s="250"/>
      <c r="C87" s="250"/>
      <c r="D87" s="251"/>
      <c r="E87" s="251"/>
      <c r="F87" s="251"/>
      <c r="G87" s="251"/>
      <c r="H87" s="25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7.45" customHeight="1" x14ac:dyDescent="0.35">
      <c r="A88" s="52" t="s">
        <v>556</v>
      </c>
      <c r="B88" s="52"/>
      <c r="C88" s="52"/>
      <c r="D88" s="52" t="s">
        <v>557</v>
      </c>
      <c r="E88" s="52"/>
      <c r="F88" s="52"/>
      <c r="G88" s="52" t="s">
        <v>558</v>
      </c>
      <c r="H88" s="52"/>
      <c r="K88" s="227">
        <v>47</v>
      </c>
      <c r="L88" s="227">
        <v>38</v>
      </c>
      <c r="M88" s="227">
        <v>39</v>
      </c>
    </row>
    <row r="89" spans="1:22" ht="17.100000000000001" customHeight="1" x14ac:dyDescent="0.25">
      <c r="A89" s="57"/>
      <c r="B89" s="57"/>
      <c r="C89" s="57"/>
      <c r="D89" s="230" t="s">
        <v>560</v>
      </c>
      <c r="E89" s="230" t="s">
        <v>561</v>
      </c>
      <c r="F89" s="230" t="s">
        <v>562</v>
      </c>
      <c r="G89" s="230" t="s">
        <v>563</v>
      </c>
      <c r="H89" s="230" t="s">
        <v>564</v>
      </c>
      <c r="K89" s="227">
        <v>40</v>
      </c>
      <c r="L89" s="227">
        <v>41</v>
      </c>
      <c r="M89" s="227">
        <v>42</v>
      </c>
      <c r="N89" s="227">
        <v>43</v>
      </c>
      <c r="O89" s="227">
        <v>44</v>
      </c>
      <c r="P89" s="227">
        <v>45</v>
      </c>
      <c r="Q89" s="227">
        <v>48</v>
      </c>
    </row>
    <row r="90" spans="1:22" x14ac:dyDescent="0.25">
      <c r="B90" s="231" t="s">
        <v>242</v>
      </c>
      <c r="C90" s="232"/>
      <c r="D90" s="247">
        <v>4.2</v>
      </c>
      <c r="E90" s="247">
        <v>4.5999999999999996</v>
      </c>
      <c r="F90" s="247">
        <v>4.5999999999999996</v>
      </c>
      <c r="G90" s="235">
        <v>9.7638148667304803E-2</v>
      </c>
      <c r="H90" s="235">
        <v>-3.1202331551258844E-3</v>
      </c>
    </row>
    <row r="91" spans="1:22" x14ac:dyDescent="0.25">
      <c r="B91" s="231" t="s">
        <v>243</v>
      </c>
      <c r="C91" s="232"/>
      <c r="D91" s="247">
        <v>4.5999999999999996</v>
      </c>
      <c r="E91" s="247">
        <v>4.9000000000000004</v>
      </c>
      <c r="F91" s="247">
        <v>4.9000000000000004</v>
      </c>
      <c r="G91" s="235">
        <v>6.3332291604192514E-2</v>
      </c>
      <c r="H91" s="235">
        <v>-6.0353357263930318E-3</v>
      </c>
    </row>
    <row r="92" spans="1:22" x14ac:dyDescent="0.25">
      <c r="B92" s="231" t="s">
        <v>244</v>
      </c>
      <c r="C92" s="232"/>
      <c r="D92" s="247">
        <v>5.2</v>
      </c>
      <c r="E92" s="247">
        <v>5.4</v>
      </c>
      <c r="F92" s="247">
        <v>5.4</v>
      </c>
      <c r="G92" s="235">
        <v>3.5795564120738144E-2</v>
      </c>
      <c r="H92" s="235">
        <v>2.70223328757635E-3</v>
      </c>
    </row>
    <row r="93" spans="1:22" x14ac:dyDescent="0.25">
      <c r="B93" s="231" t="s">
        <v>245</v>
      </c>
      <c r="C93" s="232"/>
      <c r="D93" s="247">
        <v>5.5</v>
      </c>
      <c r="E93" s="247">
        <v>5.9</v>
      </c>
      <c r="F93" s="247">
        <v>5.8</v>
      </c>
      <c r="G93" s="235">
        <v>5.675300132732719E-2</v>
      </c>
      <c r="H93" s="235">
        <v>-1.3378491872215403E-2</v>
      </c>
    </row>
    <row r="94" spans="1:22" x14ac:dyDescent="0.25">
      <c r="B94" s="231" t="s">
        <v>246</v>
      </c>
      <c r="C94" s="232"/>
      <c r="D94" s="247">
        <v>6</v>
      </c>
      <c r="E94" s="247">
        <v>6.2</v>
      </c>
      <c r="F94" s="247">
        <v>6</v>
      </c>
      <c r="G94" s="235">
        <v>3.8734053230683685E-2</v>
      </c>
      <c r="H94" s="235">
        <v>-3.1466459104354971E-2</v>
      </c>
    </row>
    <row r="95" spans="1:22" x14ac:dyDescent="0.25">
      <c r="B95" s="231" t="s">
        <v>247</v>
      </c>
      <c r="C95" s="232"/>
      <c r="D95" s="247">
        <v>5.0999999999999996</v>
      </c>
      <c r="E95" s="247">
        <v>5.2</v>
      </c>
      <c r="F95" s="247">
        <v>5.0999999999999996</v>
      </c>
      <c r="G95" s="235">
        <v>8.488682367444822E-3</v>
      </c>
      <c r="H95" s="235">
        <v>-1.0747625508644276E-2</v>
      </c>
    </row>
    <row r="96" spans="1:22" x14ac:dyDescent="0.25">
      <c r="B96" s="231" t="s">
        <v>248</v>
      </c>
      <c r="C96" s="232"/>
      <c r="D96" s="247">
        <v>5.7</v>
      </c>
      <c r="E96" s="247">
        <v>5.9</v>
      </c>
      <c r="F96" s="247">
        <v>5.8</v>
      </c>
      <c r="G96" s="235">
        <v>2.4316365345484314E-2</v>
      </c>
      <c r="H96" s="235">
        <v>-1.5730627796850305E-2</v>
      </c>
    </row>
    <row r="97" spans="2:8" x14ac:dyDescent="0.25">
      <c r="B97" s="231" t="s">
        <v>249</v>
      </c>
      <c r="C97" s="232"/>
      <c r="D97" s="247">
        <v>6.7</v>
      </c>
      <c r="E97" s="247">
        <v>6.8</v>
      </c>
      <c r="F97" s="247">
        <v>6.7</v>
      </c>
      <c r="G97" s="235">
        <v>2.0866742556957307E-2</v>
      </c>
      <c r="H97" s="235">
        <v>-1.2888498844399465E-2</v>
      </c>
    </row>
    <row r="98" spans="2:8" x14ac:dyDescent="0.25">
      <c r="B98" s="231" t="s">
        <v>250</v>
      </c>
      <c r="C98" s="232"/>
      <c r="D98" s="247">
        <v>5.5</v>
      </c>
      <c r="E98" s="247">
        <v>5.4</v>
      </c>
      <c r="F98" s="247">
        <v>5.4</v>
      </c>
      <c r="G98" s="235">
        <v>-5.339167219842289E-3</v>
      </c>
      <c r="H98" s="235">
        <v>-1.278247040022662E-2</v>
      </c>
    </row>
    <row r="99" spans="2:8" x14ac:dyDescent="0.25">
      <c r="B99" s="231" t="s">
        <v>251</v>
      </c>
      <c r="C99" s="232"/>
      <c r="D99" s="247">
        <v>4.2</v>
      </c>
      <c r="E99" s="247">
        <v>4.4000000000000004</v>
      </c>
      <c r="F99" s="247">
        <v>4.3</v>
      </c>
      <c r="G99" s="235">
        <v>3.7687514304913572E-2</v>
      </c>
      <c r="H99" s="235">
        <v>-2.2772330519772566E-2</v>
      </c>
    </row>
    <row r="100" spans="2:8" x14ac:dyDescent="0.25">
      <c r="B100" s="231" t="s">
        <v>252</v>
      </c>
      <c r="C100" s="238"/>
      <c r="D100" s="247">
        <v>4.2</v>
      </c>
      <c r="E100" s="247">
        <v>4.2</v>
      </c>
      <c r="F100" s="247">
        <v>4.2</v>
      </c>
      <c r="G100" s="235">
        <v>-1.3550069924955777E-3</v>
      </c>
      <c r="H100" s="235">
        <v>-9.002645385069119E-3</v>
      </c>
    </row>
    <row r="101" spans="2:8" x14ac:dyDescent="0.25">
      <c r="B101" s="231" t="s">
        <v>253</v>
      </c>
      <c r="C101" s="238"/>
      <c r="D101" s="247">
        <v>5.3</v>
      </c>
      <c r="E101" s="247">
        <v>5.2</v>
      </c>
      <c r="F101" s="247">
        <v>5.2</v>
      </c>
      <c r="G101" s="235">
        <v>-1.2856163864511938E-3</v>
      </c>
      <c r="H101" s="235">
        <v>-1.5580486921475956E-2</v>
      </c>
    </row>
    <row r="102" spans="2:8" x14ac:dyDescent="0.25">
      <c r="B102" s="231" t="s">
        <v>254</v>
      </c>
      <c r="C102" s="238"/>
      <c r="D102" s="247">
        <v>4.8</v>
      </c>
      <c r="E102" s="247">
        <v>4.8</v>
      </c>
      <c r="F102" s="247">
        <v>4.7</v>
      </c>
      <c r="G102" s="235">
        <v>-3.6473366835599874E-3</v>
      </c>
      <c r="H102" s="235">
        <v>-1.7378292743855051E-2</v>
      </c>
    </row>
    <row r="103" spans="2:8" x14ac:dyDescent="0.25">
      <c r="B103" s="231" t="s">
        <v>255</v>
      </c>
      <c r="C103" s="248"/>
      <c r="D103" s="247">
        <v>5.4</v>
      </c>
      <c r="E103" s="247">
        <v>5.5</v>
      </c>
      <c r="F103" s="247">
        <v>5.4</v>
      </c>
      <c r="G103" s="235">
        <v>1.3980760140014814E-2</v>
      </c>
      <c r="H103" s="235">
        <v>-1.6271043986121225E-2</v>
      </c>
    </row>
    <row r="104" spans="2:8" x14ac:dyDescent="0.25">
      <c r="B104" s="231" t="s">
        <v>256</v>
      </c>
      <c r="C104" s="238"/>
      <c r="D104" s="247">
        <v>5.5</v>
      </c>
      <c r="E104" s="247">
        <v>5.6</v>
      </c>
      <c r="F104" s="247">
        <v>5.5</v>
      </c>
      <c r="G104" s="235">
        <v>1.9554364640199884E-2</v>
      </c>
      <c r="H104" s="235">
        <v>-2.0443275066237887E-2</v>
      </c>
    </row>
    <row r="105" spans="2:8" x14ac:dyDescent="0.25">
      <c r="B105" s="231" t="s">
        <v>257</v>
      </c>
      <c r="C105" s="238"/>
      <c r="D105" s="247">
        <v>6.1</v>
      </c>
      <c r="E105" s="247">
        <v>6</v>
      </c>
      <c r="F105" s="247">
        <v>6</v>
      </c>
      <c r="G105" s="235">
        <v>-8.8647846189771062E-4</v>
      </c>
      <c r="H105" s="235">
        <v>-1.0276942218671703E-2</v>
      </c>
    </row>
    <row r="106" spans="2:8" x14ac:dyDescent="0.25">
      <c r="B106" s="231" t="s">
        <v>258</v>
      </c>
      <c r="C106" s="238"/>
      <c r="D106" s="247">
        <v>6.7</v>
      </c>
      <c r="E106" s="247">
        <v>6.7</v>
      </c>
      <c r="F106" s="247">
        <v>6.7</v>
      </c>
      <c r="G106" s="235">
        <v>9.3963988186354097E-3</v>
      </c>
      <c r="H106" s="235">
        <v>-2.8818389500462338E-3</v>
      </c>
    </row>
    <row r="107" spans="2:8" x14ac:dyDescent="0.25">
      <c r="B107" s="231" t="s">
        <v>259</v>
      </c>
      <c r="C107" s="238"/>
      <c r="D107" s="247">
        <v>5.7</v>
      </c>
      <c r="E107" s="247">
        <v>5.6</v>
      </c>
      <c r="F107" s="247">
        <v>5.6</v>
      </c>
      <c r="G107" s="235">
        <v>-1.5855293256076597E-2</v>
      </c>
      <c r="H107" s="235">
        <v>-9.7865475781556688E-3</v>
      </c>
    </row>
    <row r="108" spans="2:8" x14ac:dyDescent="0.25">
      <c r="B108" s="231" t="s">
        <v>260</v>
      </c>
      <c r="C108" s="238"/>
      <c r="D108" s="247">
        <v>6.4</v>
      </c>
      <c r="E108" s="247">
        <v>6.5</v>
      </c>
      <c r="F108" s="247">
        <v>6.4</v>
      </c>
      <c r="G108" s="235">
        <v>1.0346857532545162E-2</v>
      </c>
      <c r="H108" s="235">
        <v>-1.4985590415337979E-2</v>
      </c>
    </row>
    <row r="109" spans="2:8" x14ac:dyDescent="0.25">
      <c r="B109" s="231" t="s">
        <v>261</v>
      </c>
      <c r="C109" s="238"/>
      <c r="D109" s="247">
        <v>6.2</v>
      </c>
      <c r="E109" s="247">
        <v>6.2</v>
      </c>
      <c r="F109" s="247">
        <v>6.1</v>
      </c>
      <c r="G109" s="235">
        <v>-4.9222290972016358E-3</v>
      </c>
      <c r="H109" s="235">
        <v>-1.0730159105749704E-2</v>
      </c>
    </row>
    <row r="110" spans="2:8" x14ac:dyDescent="0.25">
      <c r="B110" s="231" t="s">
        <v>262</v>
      </c>
      <c r="C110" s="238"/>
      <c r="D110" s="247">
        <v>6.1</v>
      </c>
      <c r="E110" s="247">
        <v>6</v>
      </c>
      <c r="F110" s="247">
        <v>6</v>
      </c>
      <c r="G110" s="235">
        <v>-7.6079673408804283E-3</v>
      </c>
      <c r="H110" s="235">
        <v>-2.2178848704691445E-3</v>
      </c>
    </row>
    <row r="111" spans="2:8" x14ac:dyDescent="0.25">
      <c r="B111" s="231" t="s">
        <v>263</v>
      </c>
      <c r="C111" s="238"/>
      <c r="D111" s="247">
        <v>5.4</v>
      </c>
      <c r="E111" s="247">
        <v>5.6</v>
      </c>
      <c r="F111" s="247">
        <v>5.4</v>
      </c>
      <c r="G111" s="235">
        <v>3.779232566234314E-2</v>
      </c>
      <c r="H111" s="235">
        <v>-3.2587448797396279E-2</v>
      </c>
    </row>
    <row r="112" spans="2:8" x14ac:dyDescent="0.25">
      <c r="B112" s="231" t="s">
        <v>264</v>
      </c>
      <c r="C112" s="238"/>
      <c r="D112" s="247">
        <v>5.3</v>
      </c>
      <c r="E112" s="247">
        <v>5.3</v>
      </c>
      <c r="F112" s="247">
        <v>5.2</v>
      </c>
      <c r="G112" s="235">
        <v>2.604309193190657E-3</v>
      </c>
      <c r="H112" s="235">
        <v>-8.5241703397115343E-3</v>
      </c>
    </row>
    <row r="113" spans="1:22" x14ac:dyDescent="0.25">
      <c r="B113" s="231" t="s">
        <v>265</v>
      </c>
      <c r="C113" s="238"/>
      <c r="D113" s="247">
        <v>5</v>
      </c>
      <c r="E113" s="247">
        <v>5</v>
      </c>
      <c r="F113" s="247">
        <v>4.9000000000000004</v>
      </c>
      <c r="G113" s="235">
        <v>2.1554274717570099E-3</v>
      </c>
      <c r="H113" s="235">
        <v>-1.1840140349090311E-2</v>
      </c>
    </row>
    <row r="114" spans="1:22" x14ac:dyDescent="0.25">
      <c r="B114" s="231" t="s">
        <v>266</v>
      </c>
      <c r="C114" s="238"/>
      <c r="D114" s="247">
        <v>2.2000000000000002</v>
      </c>
      <c r="E114" s="247">
        <v>2.2000000000000002</v>
      </c>
      <c r="F114" s="247">
        <v>2.2000000000000002</v>
      </c>
      <c r="G114" s="235">
        <v>5.3542597873557085E-4</v>
      </c>
      <c r="H114" s="235">
        <v>-1.7892893262787424E-2</v>
      </c>
    </row>
    <row r="115" spans="1:22" x14ac:dyDescent="0.25">
      <c r="B115" s="231" t="s">
        <v>267</v>
      </c>
      <c r="C115" s="238"/>
      <c r="D115" s="247">
        <v>2.2000000000000002</v>
      </c>
      <c r="E115" s="247">
        <v>2.2000000000000002</v>
      </c>
      <c r="F115" s="247">
        <v>2.2000000000000002</v>
      </c>
      <c r="G115" s="235">
        <v>8.386768403969791E-3</v>
      </c>
      <c r="H115" s="235">
        <v>-1.5286472494801306E-2</v>
      </c>
    </row>
    <row r="116" spans="1:22" x14ac:dyDescent="0.25">
      <c r="B116" s="231" t="s">
        <v>268</v>
      </c>
      <c r="C116" s="238"/>
      <c r="D116" s="247">
        <v>2.9</v>
      </c>
      <c r="E116" s="247">
        <v>2.9</v>
      </c>
      <c r="F116" s="247">
        <v>2.9</v>
      </c>
      <c r="G116" s="235">
        <v>8.866652722553825E-3</v>
      </c>
      <c r="H116" s="235">
        <v>-6.689499818949507E-3</v>
      </c>
    </row>
    <row r="117" spans="1:22" x14ac:dyDescent="0.25">
      <c r="B117" s="231" t="s">
        <v>269</v>
      </c>
      <c r="C117" s="238"/>
      <c r="D117" s="247">
        <v>4.0999999999999996</v>
      </c>
      <c r="E117" s="247">
        <v>4.2</v>
      </c>
      <c r="F117" s="247">
        <v>4.0999999999999996</v>
      </c>
      <c r="G117" s="235">
        <v>2.9069574933715536E-2</v>
      </c>
      <c r="H117" s="235">
        <v>-1.7145529866494758E-2</v>
      </c>
    </row>
    <row r="118" spans="1:22" x14ac:dyDescent="0.25">
      <c r="B118" s="231" t="s">
        <v>270</v>
      </c>
      <c r="C118" s="238"/>
      <c r="D118" s="247">
        <v>4.9000000000000004</v>
      </c>
      <c r="E118" s="247">
        <v>4.9000000000000004</v>
      </c>
      <c r="F118" s="247">
        <v>4.8</v>
      </c>
      <c r="G118" s="235">
        <v>-3.2908138143012966E-3</v>
      </c>
      <c r="H118" s="235">
        <v>-5.2127999628855948E-3</v>
      </c>
    </row>
    <row r="119" spans="1:22" x14ac:dyDescent="0.25">
      <c r="B119" s="231" t="s">
        <v>271</v>
      </c>
      <c r="C119" s="238"/>
      <c r="D119" s="247">
        <v>5.6</v>
      </c>
      <c r="E119" s="247">
        <v>5.6</v>
      </c>
      <c r="F119" s="247">
        <v>5.5</v>
      </c>
      <c r="G119" s="235">
        <v>9.6061923478816258E-3</v>
      </c>
      <c r="H119" s="235">
        <v>-2.1842787760064097E-2</v>
      </c>
    </row>
    <row r="120" spans="1:22" x14ac:dyDescent="0.25">
      <c r="B120" s="231" t="s">
        <v>272</v>
      </c>
      <c r="C120" s="238"/>
      <c r="D120" s="247">
        <v>8.3000000000000007</v>
      </c>
      <c r="E120" s="247">
        <v>8.5</v>
      </c>
      <c r="F120" s="247">
        <v>8.4</v>
      </c>
      <c r="G120" s="235">
        <v>2.3755910347070808E-2</v>
      </c>
      <c r="H120" s="235">
        <v>-2.120392494956802E-2</v>
      </c>
    </row>
    <row r="121" spans="1:22" x14ac:dyDescent="0.25">
      <c r="B121" s="231" t="s">
        <v>273</v>
      </c>
      <c r="C121" s="238"/>
      <c r="D121" s="247">
        <v>7.8</v>
      </c>
      <c r="E121" s="247">
        <v>7.9</v>
      </c>
      <c r="F121" s="247" t="s">
        <v>141</v>
      </c>
      <c r="G121" s="235">
        <v>1.4639828907679897E-2</v>
      </c>
      <c r="H121" s="235" t="s">
        <v>141</v>
      </c>
    </row>
    <row r="122" spans="1:22" x14ac:dyDescent="0.25">
      <c r="B122" s="231" t="s">
        <v>568</v>
      </c>
      <c r="C122" s="238"/>
      <c r="D122" s="247">
        <v>10.199999999999999</v>
      </c>
      <c r="E122" s="247" t="s">
        <v>141</v>
      </c>
      <c r="F122" s="247" t="s">
        <v>141</v>
      </c>
      <c r="G122" s="235" t="s">
        <v>141</v>
      </c>
      <c r="H122" s="235" t="s">
        <v>141</v>
      </c>
    </row>
    <row r="123" spans="1:22" x14ac:dyDescent="0.25">
      <c r="A123" s="239"/>
      <c r="B123" s="240"/>
      <c r="C123" s="241"/>
      <c r="D123" s="242"/>
      <c r="E123" s="242"/>
      <c r="F123" s="240"/>
      <c r="G123" s="242"/>
      <c r="H123" s="242"/>
    </row>
    <row r="124" spans="1:22" s="1" customFormat="1" ht="14.85" customHeight="1" x14ac:dyDescent="0.2">
      <c r="A124" s="243">
        <v>1</v>
      </c>
      <c r="B124" s="252" t="s">
        <v>571</v>
      </c>
      <c r="C124" s="252"/>
      <c r="D124" s="252"/>
      <c r="E124" s="252"/>
      <c r="F124" s="252"/>
      <c r="G124" s="252"/>
      <c r="H124" s="252"/>
      <c r="I124" s="9"/>
      <c r="J124" s="9"/>
      <c r="K124" s="9">
        <v>50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29.1" customHeight="1" x14ac:dyDescent="0.25">
      <c r="B125" s="95" t="s">
        <v>575</v>
      </c>
      <c r="C125" s="95"/>
      <c r="D125" s="95"/>
      <c r="E125" s="95"/>
      <c r="F125" s="95"/>
      <c r="G125" s="95"/>
      <c r="H125" s="95"/>
      <c r="K125" s="227">
        <v>62</v>
      </c>
    </row>
    <row r="126" spans="1:22" ht="27" customHeight="1" x14ac:dyDescent="0.25">
      <c r="B126" s="171" t="s">
        <v>576</v>
      </c>
      <c r="C126" s="171"/>
      <c r="D126" s="171"/>
      <c r="E126" s="171"/>
      <c r="F126" s="171"/>
      <c r="G126" s="171"/>
      <c r="H126" s="171"/>
      <c r="K126" s="227">
        <v>54</v>
      </c>
    </row>
    <row r="127" spans="1:22" x14ac:dyDescent="0.25">
      <c r="C127" s="1"/>
      <c r="D127" s="61"/>
      <c r="E127" s="61"/>
      <c r="F127" s="61"/>
      <c r="G127" s="61"/>
      <c r="H127" s="61"/>
    </row>
    <row r="128" spans="1:22" x14ac:dyDescent="0.25">
      <c r="C128" s="61"/>
      <c r="D128" s="61"/>
      <c r="E128" s="61"/>
      <c r="F128" s="61"/>
      <c r="G128" s="61"/>
      <c r="H128" s="61"/>
    </row>
    <row r="129" spans="1:22" s="1" customFormat="1" ht="13.35" customHeight="1" x14ac:dyDescent="0.2">
      <c r="A129" s="155" t="s">
        <v>567</v>
      </c>
      <c r="B129" s="155"/>
      <c r="C129" s="155"/>
      <c r="D129" s="155"/>
      <c r="E129" s="155"/>
      <c r="F129" s="155"/>
      <c r="G129" s="155"/>
      <c r="H129" s="155"/>
      <c r="I129" s="9"/>
      <c r="J129" s="9"/>
      <c r="K129" s="9">
        <v>46</v>
      </c>
      <c r="L129" s="9">
        <v>24</v>
      </c>
      <c r="M129" s="9">
        <v>28</v>
      </c>
      <c r="N129" s="9"/>
      <c r="O129" s="9"/>
      <c r="P129" s="9"/>
      <c r="Q129" s="9"/>
      <c r="R129" s="9"/>
      <c r="S129" s="9"/>
      <c r="T129" s="9"/>
      <c r="U129" s="9"/>
      <c r="V129" s="9"/>
    </row>
    <row r="130" spans="1:22" s="1" customFormat="1" ht="12.75" x14ac:dyDescent="0.2">
      <c r="B130" s="250"/>
      <c r="C130" s="250"/>
      <c r="D130" s="250"/>
      <c r="E130" s="250"/>
      <c r="F130" s="250"/>
      <c r="G130" s="250"/>
      <c r="H130" s="250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7.45" customHeight="1" x14ac:dyDescent="0.35">
      <c r="A131" s="52" t="s">
        <v>556</v>
      </c>
      <c r="B131" s="52"/>
      <c r="C131" s="52"/>
      <c r="D131" s="52" t="s">
        <v>557</v>
      </c>
      <c r="E131" s="52"/>
      <c r="F131" s="52"/>
      <c r="G131" s="52" t="s">
        <v>558</v>
      </c>
      <c r="H131" s="52"/>
      <c r="K131" s="227">
        <v>47</v>
      </c>
      <c r="L131" s="227">
        <v>38</v>
      </c>
      <c r="M131" s="227">
        <v>39</v>
      </c>
    </row>
    <row r="132" spans="1:22" ht="17.100000000000001" customHeight="1" x14ac:dyDescent="0.25">
      <c r="A132" s="57"/>
      <c r="B132" s="57"/>
      <c r="C132" s="57"/>
      <c r="D132" s="230" t="s">
        <v>560</v>
      </c>
      <c r="E132" s="230" t="s">
        <v>561</v>
      </c>
      <c r="F132" s="230" t="s">
        <v>562</v>
      </c>
      <c r="G132" s="230" t="s">
        <v>563</v>
      </c>
      <c r="H132" s="230" t="s">
        <v>564</v>
      </c>
      <c r="K132" s="227">
        <v>40</v>
      </c>
      <c r="L132" s="227">
        <v>41</v>
      </c>
      <c r="M132" s="227">
        <v>42</v>
      </c>
      <c r="N132" s="227">
        <v>43</v>
      </c>
      <c r="O132" s="227">
        <v>44</v>
      </c>
      <c r="P132" s="227">
        <v>45</v>
      </c>
      <c r="Q132" s="227">
        <v>48</v>
      </c>
    </row>
    <row r="133" spans="1:22" x14ac:dyDescent="0.25">
      <c r="B133" s="231" t="s">
        <v>242</v>
      </c>
      <c r="C133" s="232"/>
      <c r="D133" s="247">
        <v>3.4</v>
      </c>
      <c r="E133" s="247">
        <v>6</v>
      </c>
      <c r="F133" s="247">
        <v>6</v>
      </c>
      <c r="G133" s="235">
        <v>0.76302628712896237</v>
      </c>
      <c r="H133" s="235">
        <v>0</v>
      </c>
    </row>
    <row r="134" spans="1:22" x14ac:dyDescent="0.25">
      <c r="B134" s="231" t="s">
        <v>243</v>
      </c>
      <c r="C134" s="232"/>
      <c r="D134" s="247">
        <v>3.4</v>
      </c>
      <c r="E134" s="247">
        <v>3.5</v>
      </c>
      <c r="F134" s="247">
        <v>3.5</v>
      </c>
      <c r="G134" s="235">
        <v>4.7673765368075216E-2</v>
      </c>
      <c r="H134" s="235">
        <v>3.4487200690869191E-3</v>
      </c>
    </row>
    <row r="135" spans="1:22" x14ac:dyDescent="0.25">
      <c r="B135" s="231" t="s">
        <v>244</v>
      </c>
      <c r="C135" s="232"/>
      <c r="D135" s="247">
        <v>4.5999999999999996</v>
      </c>
      <c r="E135" s="247">
        <v>5.8</v>
      </c>
      <c r="F135" s="247">
        <v>5.9</v>
      </c>
      <c r="G135" s="235">
        <v>0.25971008133124363</v>
      </c>
      <c r="H135" s="235">
        <v>2.0785224713484318E-3</v>
      </c>
    </row>
    <row r="136" spans="1:22" x14ac:dyDescent="0.25">
      <c r="B136" s="231" t="s">
        <v>245</v>
      </c>
      <c r="C136" s="232"/>
      <c r="D136" s="247">
        <v>6.2</v>
      </c>
      <c r="E136" s="247">
        <v>7.8</v>
      </c>
      <c r="F136" s="247">
        <v>7.8</v>
      </c>
      <c r="G136" s="235">
        <v>0.25332006642937999</v>
      </c>
      <c r="H136" s="235">
        <v>4.6429246068691032E-3</v>
      </c>
    </row>
    <row r="137" spans="1:22" x14ac:dyDescent="0.25">
      <c r="B137" s="231" t="s">
        <v>246</v>
      </c>
      <c r="C137" s="232"/>
      <c r="D137" s="247">
        <v>3.3</v>
      </c>
      <c r="E137" s="247">
        <v>3.7</v>
      </c>
      <c r="F137" s="247">
        <v>3.7</v>
      </c>
      <c r="G137" s="235">
        <v>0.11077616572818494</v>
      </c>
      <c r="H137" s="235">
        <v>5.3059596803290976E-3</v>
      </c>
    </row>
    <row r="138" spans="1:22" x14ac:dyDescent="0.25">
      <c r="B138" s="231" t="s">
        <v>247</v>
      </c>
      <c r="C138" s="232"/>
      <c r="D138" s="247">
        <v>5.4</v>
      </c>
      <c r="E138" s="247">
        <v>5.6</v>
      </c>
      <c r="F138" s="247">
        <v>5.9</v>
      </c>
      <c r="G138" s="235">
        <v>4.5900248082820783E-2</v>
      </c>
      <c r="H138" s="235">
        <v>4.9046257455806153E-2</v>
      </c>
    </row>
    <row r="139" spans="1:22" x14ac:dyDescent="0.25">
      <c r="B139" s="231" t="s">
        <v>248</v>
      </c>
      <c r="C139" s="232"/>
      <c r="D139" s="247">
        <v>6.4</v>
      </c>
      <c r="E139" s="247">
        <v>6.5</v>
      </c>
      <c r="F139" s="247">
        <v>6.6</v>
      </c>
      <c r="G139" s="235">
        <v>2.8955992186001867E-2</v>
      </c>
      <c r="H139" s="235">
        <v>1.5139694210206667E-3</v>
      </c>
    </row>
    <row r="140" spans="1:22" x14ac:dyDescent="0.25">
      <c r="B140" s="231" t="s">
        <v>249</v>
      </c>
      <c r="C140" s="232"/>
      <c r="D140" s="247">
        <v>5.3</v>
      </c>
      <c r="E140" s="247">
        <v>5.4</v>
      </c>
      <c r="F140" s="247">
        <v>5.4</v>
      </c>
      <c r="G140" s="235">
        <v>2.9143351541170537E-2</v>
      </c>
      <c r="H140" s="235">
        <v>3.7138168484063261E-3</v>
      </c>
    </row>
    <row r="141" spans="1:22" x14ac:dyDescent="0.25">
      <c r="B141" s="231" t="s">
        <v>250</v>
      </c>
      <c r="C141" s="232"/>
      <c r="D141" s="247">
        <v>7.3</v>
      </c>
      <c r="E141" s="247">
        <v>7.4</v>
      </c>
      <c r="F141" s="247">
        <v>7.4</v>
      </c>
      <c r="G141" s="235">
        <v>9.4830261889347067E-3</v>
      </c>
      <c r="H141" s="235">
        <v>1.8180741842430681E-3</v>
      </c>
    </row>
    <row r="142" spans="1:22" x14ac:dyDescent="0.25">
      <c r="B142" s="231" t="s">
        <v>251</v>
      </c>
      <c r="C142" s="232"/>
      <c r="D142" s="247">
        <v>6.4</v>
      </c>
      <c r="E142" s="247">
        <v>6.5</v>
      </c>
      <c r="F142" s="247">
        <v>6.6</v>
      </c>
      <c r="G142" s="235">
        <v>1.3351763343466994E-2</v>
      </c>
      <c r="H142" s="235">
        <v>1.8014569437027061E-2</v>
      </c>
    </row>
    <row r="143" spans="1:22" x14ac:dyDescent="0.25">
      <c r="B143" s="231" t="s">
        <v>252</v>
      </c>
      <c r="C143" s="238"/>
      <c r="D143" s="247">
        <v>4.8</v>
      </c>
      <c r="E143" s="247">
        <v>5.3</v>
      </c>
      <c r="F143" s="247">
        <v>5.4</v>
      </c>
      <c r="G143" s="235">
        <v>0.11719834436343723</v>
      </c>
      <c r="H143" s="235">
        <v>1.4691084759306916E-2</v>
      </c>
    </row>
    <row r="144" spans="1:22" x14ac:dyDescent="0.25">
      <c r="B144" s="231" t="s">
        <v>253</v>
      </c>
      <c r="C144" s="248"/>
      <c r="D144" s="247">
        <v>7.7</v>
      </c>
      <c r="E144" s="247">
        <v>7.9</v>
      </c>
      <c r="F144" s="247">
        <v>7.9</v>
      </c>
      <c r="G144" s="235">
        <v>2.9107470669837321E-2</v>
      </c>
      <c r="H144" s="235">
        <v>2.5726483957466684E-4</v>
      </c>
    </row>
    <row r="145" spans="2:8" x14ac:dyDescent="0.25">
      <c r="B145" s="231" t="s">
        <v>254</v>
      </c>
      <c r="C145" s="248">
        <v>2</v>
      </c>
      <c r="D145" s="247">
        <v>3.4</v>
      </c>
      <c r="E145" s="247">
        <v>2.9</v>
      </c>
      <c r="F145" s="247">
        <v>2.9</v>
      </c>
      <c r="G145" s="235">
        <v>-0.15863396034488819</v>
      </c>
      <c r="H145" s="235">
        <v>1.9543635493592948E-3</v>
      </c>
    </row>
    <row r="146" spans="2:8" x14ac:dyDescent="0.25">
      <c r="B146" s="231" t="s">
        <v>255</v>
      </c>
      <c r="C146" s="248"/>
      <c r="D146" s="247">
        <v>5.0999999999999996</v>
      </c>
      <c r="E146" s="247">
        <v>5.2</v>
      </c>
      <c r="F146" s="247">
        <v>7.4</v>
      </c>
      <c r="G146" s="235">
        <v>1.9299965394893759E-2</v>
      </c>
      <c r="H146" s="235">
        <v>0.41553684497134324</v>
      </c>
    </row>
    <row r="147" spans="2:8" x14ac:dyDescent="0.25">
      <c r="B147" s="231" t="s">
        <v>256</v>
      </c>
      <c r="C147" s="238"/>
      <c r="D147" s="247">
        <v>2.4</v>
      </c>
      <c r="E147" s="247">
        <v>3.5</v>
      </c>
      <c r="F147" s="247">
        <v>3.5</v>
      </c>
      <c r="G147" s="235">
        <v>0.47101832659740683</v>
      </c>
      <c r="H147" s="235">
        <v>2.4130879839787678E-3</v>
      </c>
    </row>
    <row r="148" spans="2:8" x14ac:dyDescent="0.25">
      <c r="B148" s="231" t="s">
        <v>257</v>
      </c>
      <c r="C148" s="238"/>
      <c r="D148" s="247">
        <v>4.8</v>
      </c>
      <c r="E148" s="247">
        <v>4.9000000000000004</v>
      </c>
      <c r="F148" s="247">
        <v>5</v>
      </c>
      <c r="G148" s="235">
        <v>2.5632299560646388E-2</v>
      </c>
      <c r="H148" s="235">
        <v>1.2569159212062919E-2</v>
      </c>
    </row>
    <row r="149" spans="2:8" x14ac:dyDescent="0.25">
      <c r="B149" s="231" t="s">
        <v>258</v>
      </c>
      <c r="C149" s="238"/>
      <c r="D149" s="247">
        <v>3.3</v>
      </c>
      <c r="E149" s="247">
        <v>3.7</v>
      </c>
      <c r="F149" s="247">
        <v>3.7</v>
      </c>
      <c r="G149" s="235">
        <v>0.13318059312470454</v>
      </c>
      <c r="H149" s="235">
        <v>1.409332736330704E-4</v>
      </c>
    </row>
    <row r="150" spans="2:8" x14ac:dyDescent="0.25">
      <c r="B150" s="231" t="s">
        <v>259</v>
      </c>
      <c r="C150" s="238"/>
      <c r="D150" s="247">
        <v>5.2</v>
      </c>
      <c r="E150" s="247">
        <v>8.3000000000000007</v>
      </c>
      <c r="F150" s="247">
        <v>8.3000000000000007</v>
      </c>
      <c r="G150" s="235">
        <v>0.59854855842560251</v>
      </c>
      <c r="H150" s="235">
        <v>6.9807737004512482E-4</v>
      </c>
    </row>
    <row r="151" spans="2:8" x14ac:dyDescent="0.25">
      <c r="B151" s="231" t="s">
        <v>260</v>
      </c>
      <c r="C151" s="238"/>
      <c r="D151" s="247">
        <v>4.2</v>
      </c>
      <c r="E151" s="247">
        <v>4.4000000000000004</v>
      </c>
      <c r="F151" s="247">
        <v>4.4000000000000004</v>
      </c>
      <c r="G151" s="235">
        <v>4.6149605068991129E-2</v>
      </c>
      <c r="H151" s="235">
        <v>1.6230466316022873E-3</v>
      </c>
    </row>
    <row r="152" spans="2:8" x14ac:dyDescent="0.25">
      <c r="B152" s="231" t="s">
        <v>261</v>
      </c>
      <c r="C152" s="238"/>
      <c r="D152" s="247">
        <v>6.2</v>
      </c>
      <c r="E152" s="247">
        <v>6.4</v>
      </c>
      <c r="F152" s="247">
        <v>6.4</v>
      </c>
      <c r="G152" s="235">
        <v>2.9536351637314384E-2</v>
      </c>
      <c r="H152" s="235">
        <v>9.551726972698571E-4</v>
      </c>
    </row>
    <row r="153" spans="2:8" x14ac:dyDescent="0.25">
      <c r="B153" s="231" t="s">
        <v>262</v>
      </c>
      <c r="C153" s="238"/>
      <c r="D153" s="247">
        <v>9.1999999999999993</v>
      </c>
      <c r="E153" s="247">
        <v>9.1999999999999993</v>
      </c>
      <c r="F153" s="247">
        <v>9.1999999999999993</v>
      </c>
      <c r="G153" s="235">
        <v>1.3471239587170558E-5</v>
      </c>
      <c r="H153" s="235">
        <v>3.3443274486555374E-3</v>
      </c>
    </row>
    <row r="154" spans="2:8" x14ac:dyDescent="0.25">
      <c r="B154" s="231" t="s">
        <v>263</v>
      </c>
      <c r="C154" s="238"/>
      <c r="D154" s="247">
        <v>3.4</v>
      </c>
      <c r="E154" s="247">
        <v>7.5</v>
      </c>
      <c r="F154" s="247">
        <v>7.5</v>
      </c>
      <c r="G154" s="235">
        <v>1.2111181273055585</v>
      </c>
      <c r="H154" s="235">
        <v>1.6698389070328723E-3</v>
      </c>
    </row>
    <row r="155" spans="2:8" x14ac:dyDescent="0.25">
      <c r="B155" s="231" t="s">
        <v>264</v>
      </c>
      <c r="C155" s="238"/>
      <c r="D155" s="247">
        <v>3.9</v>
      </c>
      <c r="E155" s="247">
        <v>3.9</v>
      </c>
      <c r="F155" s="247">
        <v>3.9</v>
      </c>
      <c r="G155" s="235">
        <v>2.3576466844839938E-2</v>
      </c>
      <c r="H155" s="235">
        <v>6.5417459760963581E-5</v>
      </c>
    </row>
    <row r="156" spans="2:8" x14ac:dyDescent="0.25">
      <c r="B156" s="231" t="s">
        <v>265</v>
      </c>
      <c r="C156" s="238"/>
      <c r="D156" s="247">
        <v>4.5</v>
      </c>
      <c r="E156" s="247">
        <v>5.4</v>
      </c>
      <c r="F156" s="247">
        <v>5.4</v>
      </c>
      <c r="G156" s="235">
        <v>0.19521510953204713</v>
      </c>
      <c r="H156" s="235">
        <v>-6.775088641308713E-5</v>
      </c>
    </row>
    <row r="157" spans="2:8" x14ac:dyDescent="0.25">
      <c r="B157" s="231" t="s">
        <v>266</v>
      </c>
      <c r="C157" s="238"/>
      <c r="D157" s="247">
        <v>5.0999999999999996</v>
      </c>
      <c r="E157" s="247">
        <v>5.2</v>
      </c>
      <c r="F157" s="247">
        <v>5.2</v>
      </c>
      <c r="G157" s="235">
        <v>3.1594189907110604E-2</v>
      </c>
      <c r="H157" s="235">
        <v>-1.6090377274602385E-4</v>
      </c>
    </row>
    <row r="158" spans="2:8" x14ac:dyDescent="0.25">
      <c r="B158" s="231" t="s">
        <v>267</v>
      </c>
      <c r="C158" s="238"/>
      <c r="D158" s="247">
        <v>1.2</v>
      </c>
      <c r="E158" s="247">
        <v>1.3</v>
      </c>
      <c r="F158" s="247">
        <v>1.3</v>
      </c>
      <c r="G158" s="235">
        <v>3.8684242280811132E-2</v>
      </c>
      <c r="H158" s="235">
        <v>0</v>
      </c>
    </row>
    <row r="159" spans="2:8" x14ac:dyDescent="0.25">
      <c r="B159" s="231" t="s">
        <v>268</v>
      </c>
      <c r="C159" s="238"/>
      <c r="D159" s="247">
        <v>2.1</v>
      </c>
      <c r="E159" s="247">
        <v>2.2000000000000002</v>
      </c>
      <c r="F159" s="247">
        <v>2.1</v>
      </c>
      <c r="G159" s="235">
        <v>2.1193507344792195E-2</v>
      </c>
      <c r="H159" s="235">
        <v>-4.6394742300124747E-2</v>
      </c>
    </row>
    <row r="160" spans="2:8" x14ac:dyDescent="0.25">
      <c r="B160" s="231" t="s">
        <v>269</v>
      </c>
      <c r="C160" s="238"/>
      <c r="D160" s="247">
        <v>3.2</v>
      </c>
      <c r="E160" s="247">
        <v>3.4</v>
      </c>
      <c r="F160" s="247">
        <v>3.5</v>
      </c>
      <c r="G160" s="235">
        <v>6.3489506965491049E-2</v>
      </c>
      <c r="H160" s="235">
        <v>8.0891009541252945E-3</v>
      </c>
    </row>
    <row r="161" spans="1:22" x14ac:dyDescent="0.25">
      <c r="B161" s="231" t="s">
        <v>270</v>
      </c>
      <c r="C161" s="238"/>
      <c r="D161" s="247">
        <v>4.2</v>
      </c>
      <c r="E161" s="247">
        <v>4.3</v>
      </c>
      <c r="F161" s="247">
        <v>4.3</v>
      </c>
      <c r="G161" s="235">
        <v>7.8834353582659666E-3</v>
      </c>
      <c r="H161" s="235">
        <v>2.7485232555630734E-3</v>
      </c>
    </row>
    <row r="162" spans="1:22" x14ac:dyDescent="0.25">
      <c r="B162" s="231" t="s">
        <v>271</v>
      </c>
      <c r="C162" s="238"/>
      <c r="D162" s="247">
        <v>2.2000000000000002</v>
      </c>
      <c r="E162" s="247">
        <v>2.5</v>
      </c>
      <c r="F162" s="247">
        <v>2.5</v>
      </c>
      <c r="G162" s="235">
        <v>0.14729822734296261</v>
      </c>
      <c r="H162" s="235">
        <v>2.54749421483913E-3</v>
      </c>
    </row>
    <row r="163" spans="1:22" x14ac:dyDescent="0.25">
      <c r="B163" s="231" t="s">
        <v>272</v>
      </c>
      <c r="C163" s="238"/>
      <c r="D163" s="247">
        <v>5.6</v>
      </c>
      <c r="E163" s="247">
        <v>5.8</v>
      </c>
      <c r="F163" s="247">
        <v>5.8</v>
      </c>
      <c r="G163" s="235">
        <v>2.2400476263982894E-2</v>
      </c>
      <c r="H163" s="235">
        <v>4.1224925396992074E-3</v>
      </c>
    </row>
    <row r="164" spans="1:22" x14ac:dyDescent="0.25">
      <c r="B164" s="231" t="s">
        <v>273</v>
      </c>
      <c r="C164" s="238"/>
      <c r="D164" s="247">
        <v>4.3</v>
      </c>
      <c r="E164" s="247">
        <v>4.5999999999999996</v>
      </c>
      <c r="F164" s="247" t="s">
        <v>141</v>
      </c>
      <c r="G164" s="235">
        <v>6.9105736482771407E-2</v>
      </c>
      <c r="H164" s="235" t="s">
        <v>141</v>
      </c>
    </row>
    <row r="165" spans="1:22" x14ac:dyDescent="0.25">
      <c r="B165" s="231" t="s">
        <v>568</v>
      </c>
      <c r="C165" s="238"/>
      <c r="D165" s="247">
        <v>7.6</v>
      </c>
      <c r="E165" s="247" t="s">
        <v>141</v>
      </c>
      <c r="F165" s="247" t="s">
        <v>141</v>
      </c>
      <c r="G165" s="235" t="s">
        <v>141</v>
      </c>
      <c r="H165" s="235" t="s">
        <v>141</v>
      </c>
    </row>
    <row r="166" spans="1:22" x14ac:dyDescent="0.25">
      <c r="A166" s="239"/>
      <c r="B166" s="240"/>
      <c r="C166" s="241"/>
      <c r="D166" s="242"/>
      <c r="E166" s="242"/>
      <c r="F166" s="240"/>
      <c r="G166" s="242"/>
      <c r="H166" s="242"/>
    </row>
    <row r="167" spans="1:22" s="1" customFormat="1" ht="14.1" customHeight="1" x14ac:dyDescent="0.2">
      <c r="A167" s="243">
        <v>1</v>
      </c>
      <c r="B167" s="1" t="s">
        <v>571</v>
      </c>
      <c r="I167" s="9"/>
      <c r="J167" s="9"/>
      <c r="K167" s="9">
        <v>50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s="1" customFormat="1" ht="39.6" customHeight="1" x14ac:dyDescent="0.2">
      <c r="A168" s="243">
        <v>2</v>
      </c>
      <c r="B168" s="171" t="s">
        <v>573</v>
      </c>
      <c r="C168" s="171"/>
      <c r="D168" s="171"/>
      <c r="E168" s="171"/>
      <c r="F168" s="171"/>
      <c r="G168" s="171"/>
      <c r="H168" s="171"/>
      <c r="I168" s="9"/>
      <c r="J168" s="9"/>
      <c r="K168" s="9">
        <v>52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</sheetData>
  <mergeCells count="24">
    <mergeCell ref="B126:H126"/>
    <mergeCell ref="A129:H129"/>
    <mergeCell ref="A131:C132"/>
    <mergeCell ref="D131:F131"/>
    <mergeCell ref="G131:H131"/>
    <mergeCell ref="B168:H168"/>
    <mergeCell ref="A86:H86"/>
    <mergeCell ref="A88:C89"/>
    <mergeCell ref="D88:F88"/>
    <mergeCell ref="G88:H88"/>
    <mergeCell ref="B124:H124"/>
    <mergeCell ref="B125:H125"/>
    <mergeCell ref="B41:H41"/>
    <mergeCell ref="B42:H42"/>
    <mergeCell ref="A45:H45"/>
    <mergeCell ref="A47:C48"/>
    <mergeCell ref="D47:F47"/>
    <mergeCell ref="G47:H47"/>
    <mergeCell ref="A1:D1"/>
    <mergeCell ref="A2:H2"/>
    <mergeCell ref="A4:C5"/>
    <mergeCell ref="D4:F4"/>
    <mergeCell ref="G4:H4"/>
    <mergeCell ref="B40:H40"/>
  </mergeCells>
  <hyperlinks>
    <hyperlink ref="A1:D1" location="Contents!A1" display="Contents!A1" xr:uid="{51161BD8-93C9-47B9-8376-969B0B7EC9BA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3AC7-7C6A-4D9F-9A3E-0B5458CC3C80}">
  <sheetPr codeName="Sheet39"/>
  <dimension ref="A1:Z40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140" customWidth="1"/>
    <col min="2" max="2" width="10.42578125" style="140" customWidth="1"/>
    <col min="3" max="3" width="2" style="140" customWidth="1"/>
    <col min="4" max="5" width="10.5703125" style="140" bestFit="1" customWidth="1"/>
    <col min="6" max="6" width="11.140625" style="140" bestFit="1" customWidth="1"/>
    <col min="7" max="7" width="13.5703125" style="140" bestFit="1" customWidth="1"/>
    <col min="8" max="8" width="16.42578125" style="140" customWidth="1"/>
    <col min="9" max="14" width="9" style="227" customWidth="1"/>
    <col min="15" max="19" width="9" style="227" hidden="1" customWidth="1"/>
    <col min="20" max="21" width="11.5703125" style="227" hidden="1" customWidth="1"/>
    <col min="22" max="26" width="9" style="227" hidden="1" customWidth="1"/>
    <col min="27" max="16384" width="9" style="140" hidden="1"/>
  </cols>
  <sheetData>
    <row r="1" spans="1:26" x14ac:dyDescent="0.25">
      <c r="A1" s="253" t="str">
        <f ca="1">INDIRECT(T1)</f>
        <v>Nôl i'r dudalen cynnwys</v>
      </c>
      <c r="B1" s="253"/>
      <c r="C1" s="253"/>
      <c r="D1" s="253"/>
      <c r="E1" s="15"/>
      <c r="F1" s="15"/>
      <c r="G1" s="15"/>
      <c r="H1" s="15"/>
      <c r="T1" s="227" t="s">
        <v>577</v>
      </c>
    </row>
    <row r="2" spans="1:26" s="1" customFormat="1" ht="14.45" customHeight="1" x14ac:dyDescent="0.2">
      <c r="A2" s="228" t="str">
        <f ca="1">INDIRECT($V$4&amp;"Header")</f>
        <v>Tabl A1: Amcangyfrifon trafodiadau hysbysadwy a adroddwyd: Pob trafodiadau</v>
      </c>
      <c r="B2" s="228"/>
      <c r="C2" s="228"/>
      <c r="D2" s="228"/>
      <c r="E2" s="228"/>
      <c r="F2" s="228"/>
      <c r="G2" s="228"/>
      <c r="H2" s="22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12.75" x14ac:dyDescent="0.2">
      <c r="B3" s="229"/>
      <c r="C3" s="229"/>
      <c r="D3" s="229"/>
      <c r="E3" s="229"/>
      <c r="F3" s="229"/>
      <c r="G3" s="229"/>
      <c r="H3" s="229"/>
      <c r="I3" s="9"/>
      <c r="J3" s="9"/>
      <c r="K3" s="9"/>
      <c r="L3" s="9"/>
      <c r="M3" s="9"/>
      <c r="N3" s="9"/>
      <c r="O3" s="9"/>
      <c r="P3" s="9"/>
      <c r="Q3" s="9"/>
      <c r="R3" s="9"/>
      <c r="S3" s="9">
        <v>1</v>
      </c>
      <c r="T3" s="9"/>
      <c r="U3" s="9"/>
      <c r="V3" s="9"/>
      <c r="W3" s="9"/>
      <c r="X3" s="9"/>
      <c r="Y3" s="9"/>
      <c r="Z3" s="9"/>
    </row>
    <row r="4" spans="1:26" ht="17.45" customHeight="1" x14ac:dyDescent="0.35">
      <c r="A4" s="52" t="s">
        <v>556</v>
      </c>
      <c r="B4" s="52"/>
      <c r="C4" s="52"/>
      <c r="D4" s="254" t="s">
        <v>557</v>
      </c>
      <c r="E4" s="254"/>
      <c r="F4" s="254"/>
      <c r="G4" s="254" t="s">
        <v>558</v>
      </c>
      <c r="H4" s="254"/>
      <c r="S4" s="227">
        <v>1</v>
      </c>
      <c r="T4" s="227" t="s">
        <v>578</v>
      </c>
      <c r="V4" s="227" t="str">
        <f>VLOOKUP($S$3,$S$4:$T$7,2, FALSE)</f>
        <v>CTORounded</v>
      </c>
      <c r="W4" s="227">
        <v>25</v>
      </c>
    </row>
    <row r="5" spans="1:26" ht="17.100000000000001" customHeight="1" x14ac:dyDescent="0.25">
      <c r="A5" s="57"/>
      <c r="B5" s="57"/>
      <c r="C5" s="57"/>
      <c r="D5" s="230" t="s">
        <v>560</v>
      </c>
      <c r="E5" s="230" t="s">
        <v>561</v>
      </c>
      <c r="F5" s="230" t="s">
        <v>562</v>
      </c>
      <c r="G5" s="230" t="s">
        <v>563</v>
      </c>
      <c r="H5" s="230" t="s">
        <v>564</v>
      </c>
      <c r="S5" s="227">
        <v>2</v>
      </c>
      <c r="T5" s="227" t="s">
        <v>579</v>
      </c>
      <c r="W5" s="227">
        <v>26</v>
      </c>
    </row>
    <row r="6" spans="1:26" x14ac:dyDescent="0.25">
      <c r="B6" s="231" t="str">
        <f>TableA1Hide!B6</f>
        <v>Ebr 18</v>
      </c>
      <c r="C6" s="232"/>
      <c r="D6" s="234">
        <f t="shared" ref="D6:D38" ca="1" si="0">VLOOKUP($B6, INDIRECT($V$4), 3, FALSE)</f>
        <v>3940</v>
      </c>
      <c r="E6" s="234">
        <f t="shared" ref="E6:E38" ca="1" si="1">VLOOKUP($B6, INDIRECT($V$4), 4, FALSE)</f>
        <v>4350</v>
      </c>
      <c r="F6" s="234">
        <f t="shared" ref="F6:F38" ca="1" si="2">VLOOKUP($B6, INDIRECT($V$4), 5, FALSE)</f>
        <v>4370</v>
      </c>
      <c r="G6" s="235">
        <f t="shared" ref="G6:G38" ca="1" si="3">VLOOKUP($B6, INDIRECT($V$4), 6, FALSE)</f>
        <v>0.10538344337227024</v>
      </c>
      <c r="H6" s="235">
        <f t="shared" ref="H6:H38" ca="1" si="4">VLOOKUP($B6, INDIRECT($V$4), 7, FALSE)</f>
        <v>3.9053526303698405E-3</v>
      </c>
      <c r="S6" s="227">
        <v>3</v>
      </c>
      <c r="T6" s="227" t="s">
        <v>580</v>
      </c>
      <c r="W6" s="227">
        <v>27</v>
      </c>
    </row>
    <row r="7" spans="1:26" x14ac:dyDescent="0.25">
      <c r="B7" s="231" t="str">
        <f>TableA1Hide!B7</f>
        <v>Mai 18</v>
      </c>
      <c r="C7" s="232"/>
      <c r="D7" s="234">
        <f t="shared" ca="1" si="0"/>
        <v>4450</v>
      </c>
      <c r="E7" s="234">
        <f t="shared" ca="1" si="1"/>
        <v>4770</v>
      </c>
      <c r="F7" s="234">
        <f t="shared" ca="1" si="2"/>
        <v>4790</v>
      </c>
      <c r="G7" s="235">
        <f t="shared" ca="1" si="3"/>
        <v>7.1926275567543163E-2</v>
      </c>
      <c r="H7" s="235">
        <f t="shared" ca="1" si="4"/>
        <v>3.9840637450199168E-3</v>
      </c>
      <c r="S7" s="227">
        <v>4</v>
      </c>
      <c r="T7" s="227" t="s">
        <v>581</v>
      </c>
      <c r="W7" s="227">
        <v>28</v>
      </c>
    </row>
    <row r="8" spans="1:26" x14ac:dyDescent="0.25">
      <c r="B8" s="231" t="str">
        <f>TableA1Hide!B8</f>
        <v>Meh 18</v>
      </c>
      <c r="C8" s="232"/>
      <c r="D8" s="234">
        <f t="shared" ca="1" si="0"/>
        <v>5100</v>
      </c>
      <c r="E8" s="234">
        <f t="shared" ca="1" si="1"/>
        <v>5400</v>
      </c>
      <c r="F8" s="234">
        <f t="shared" ca="1" si="2"/>
        <v>5420</v>
      </c>
      <c r="G8" s="235">
        <f t="shared" ca="1" si="3"/>
        <v>5.8258140447234208E-2</v>
      </c>
      <c r="H8" s="235">
        <f t="shared" ca="1" si="4"/>
        <v>5.3753475440221354E-3</v>
      </c>
    </row>
    <row r="9" spans="1:26" x14ac:dyDescent="0.25">
      <c r="B9" s="231" t="str">
        <f>TableA1Hide!B9</f>
        <v>Gor 18</v>
      </c>
      <c r="C9" s="232"/>
      <c r="D9" s="234">
        <f t="shared" ca="1" si="0"/>
        <v>4930</v>
      </c>
      <c r="E9" s="234">
        <f t="shared" ca="1" si="1"/>
        <v>5300</v>
      </c>
      <c r="F9" s="234">
        <f t="shared" ca="1" si="2"/>
        <v>5310</v>
      </c>
      <c r="G9" s="235">
        <f t="shared" ca="1" si="3"/>
        <v>7.5268817204301008E-2</v>
      </c>
      <c r="H9" s="235">
        <f t="shared" ca="1" si="4"/>
        <v>2.2641509433962703E-3</v>
      </c>
    </row>
    <row r="10" spans="1:26" x14ac:dyDescent="0.25">
      <c r="B10" s="231" t="str">
        <f>TableA1Hide!B10</f>
        <v>Aws 18</v>
      </c>
      <c r="C10" s="232"/>
      <c r="D10" s="234">
        <f t="shared" ca="1" si="0"/>
        <v>5660</v>
      </c>
      <c r="E10" s="234">
        <f t="shared" ca="1" si="1"/>
        <v>5950</v>
      </c>
      <c r="F10" s="234">
        <f t="shared" ca="1" si="2"/>
        <v>5970</v>
      </c>
      <c r="G10" s="235">
        <f t="shared" ca="1" si="3"/>
        <v>5.0141242937853159E-2</v>
      </c>
      <c r="H10" s="235">
        <f t="shared" ca="1" si="4"/>
        <v>3.3624747814391398E-3</v>
      </c>
    </row>
    <row r="11" spans="1:26" x14ac:dyDescent="0.25">
      <c r="B11" s="231" t="str">
        <f>TableA1Hide!B11</f>
        <v>Med 18</v>
      </c>
      <c r="C11" s="232"/>
      <c r="D11" s="234">
        <f t="shared" ca="1" si="0"/>
        <v>4790</v>
      </c>
      <c r="E11" s="234">
        <f t="shared" ca="1" si="1"/>
        <v>4980</v>
      </c>
      <c r="F11" s="234">
        <f t="shared" ca="1" si="2"/>
        <v>4990</v>
      </c>
      <c r="G11" s="235">
        <f t="shared" ca="1" si="3"/>
        <v>3.9883065358112368E-2</v>
      </c>
      <c r="H11" s="235">
        <f t="shared" ca="1" si="4"/>
        <v>2.6104417670682611E-3</v>
      </c>
    </row>
    <row r="12" spans="1:26" x14ac:dyDescent="0.25">
      <c r="B12" s="231" t="str">
        <f>TableA1Hide!B12</f>
        <v>Hyd 18</v>
      </c>
      <c r="C12" s="232"/>
      <c r="D12" s="234">
        <f t="shared" ca="1" si="0"/>
        <v>5460</v>
      </c>
      <c r="E12" s="234">
        <f t="shared" ca="1" si="1"/>
        <v>5620</v>
      </c>
      <c r="F12" s="234">
        <f t="shared" ca="1" si="2"/>
        <v>5630</v>
      </c>
      <c r="G12" s="235">
        <f t="shared" ca="1" si="3"/>
        <v>2.8189639392275367E-2</v>
      </c>
      <c r="H12" s="235">
        <f t="shared" ca="1" si="4"/>
        <v>1.7803097739006457E-3</v>
      </c>
    </row>
    <row r="13" spans="1:26" x14ac:dyDescent="0.25">
      <c r="B13" s="231" t="str">
        <f>TableA1Hide!B13</f>
        <v>Tac 18</v>
      </c>
      <c r="C13" s="232"/>
      <c r="D13" s="234">
        <f t="shared" ca="1" si="0"/>
        <v>6090</v>
      </c>
      <c r="E13" s="234">
        <f t="shared" ca="1" si="1"/>
        <v>6300</v>
      </c>
      <c r="F13" s="234">
        <f t="shared" ca="1" si="2"/>
        <v>6320</v>
      </c>
      <c r="G13" s="235">
        <f t="shared" ca="1" si="3"/>
        <v>3.4675431388660582E-2</v>
      </c>
      <c r="H13" s="235">
        <f t="shared" ca="1" si="4"/>
        <v>3.6531130876746865E-3</v>
      </c>
    </row>
    <row r="14" spans="1:26" x14ac:dyDescent="0.25">
      <c r="B14" s="231" t="str">
        <f>TableA1Hide!B14</f>
        <v>Rha 18</v>
      </c>
      <c r="C14" s="232"/>
      <c r="D14" s="234">
        <f t="shared" ca="1" si="0"/>
        <v>5360</v>
      </c>
      <c r="E14" s="234">
        <f t="shared" ca="1" si="1"/>
        <v>5430</v>
      </c>
      <c r="F14" s="234">
        <f t="shared" ca="1" si="2"/>
        <v>5440</v>
      </c>
      <c r="G14" s="235">
        <f t="shared" ca="1" si="3"/>
        <v>1.3067015120403314E-2</v>
      </c>
      <c r="H14" s="235">
        <f t="shared" ca="1" si="4"/>
        <v>1.4741109268472385E-3</v>
      </c>
    </row>
    <row r="15" spans="1:26" x14ac:dyDescent="0.25">
      <c r="B15" s="231" t="str">
        <f>TableA1Hide!B15</f>
        <v>Ion 19</v>
      </c>
      <c r="C15" s="232"/>
      <c r="D15" s="234">
        <f t="shared" ca="1" si="0"/>
        <v>3900</v>
      </c>
      <c r="E15" s="234">
        <f t="shared" ca="1" si="1"/>
        <v>4000</v>
      </c>
      <c r="F15" s="234">
        <f t="shared" ca="1" si="2"/>
        <v>4010</v>
      </c>
      <c r="G15" s="235">
        <f t="shared" ca="1" si="3"/>
        <v>2.5917372337695754E-2</v>
      </c>
      <c r="H15" s="235">
        <f t="shared" ca="1" si="4"/>
        <v>2.0010005002502051E-3</v>
      </c>
      <c r="T15" s="236"/>
      <c r="U15" s="236"/>
    </row>
    <row r="16" spans="1:26" x14ac:dyDescent="0.25">
      <c r="B16" s="231" t="str">
        <f>TableA1Hide!B16</f>
        <v>Chw 19</v>
      </c>
      <c r="C16" s="232"/>
      <c r="D16" s="234">
        <f t="shared" ca="1" si="0"/>
        <v>4240</v>
      </c>
      <c r="E16" s="234">
        <f t="shared" ca="1" si="1"/>
        <v>4290</v>
      </c>
      <c r="F16" s="234">
        <f t="shared" ca="1" si="2"/>
        <v>4300</v>
      </c>
      <c r="G16" s="235">
        <f t="shared" ca="1" si="3"/>
        <v>1.2744866650932218E-2</v>
      </c>
      <c r="H16" s="235">
        <f t="shared" ca="1" si="4"/>
        <v>1.3982754602657188E-3</v>
      </c>
    </row>
    <row r="17" spans="2:8" x14ac:dyDescent="0.25">
      <c r="B17" s="255" t="str">
        <f>TableA1Hide!B17</f>
        <v>Maw 19</v>
      </c>
      <c r="C17" s="1"/>
      <c r="D17" s="256">
        <f t="shared" ca="1" si="0"/>
        <v>4900</v>
      </c>
      <c r="E17" s="256">
        <f t="shared" ca="1" si="1"/>
        <v>5040</v>
      </c>
      <c r="F17" s="256">
        <f t="shared" ca="1" si="2"/>
        <v>5050</v>
      </c>
      <c r="G17" s="75">
        <f t="shared" ca="1" si="3"/>
        <v>2.8180518684909117E-2</v>
      </c>
      <c r="H17" s="75">
        <f t="shared" ca="1" si="4"/>
        <v>1.9860973187686426E-3</v>
      </c>
    </row>
    <row r="18" spans="2:8" ht="26.25" customHeight="1" x14ac:dyDescent="0.25">
      <c r="B18" s="255" t="str">
        <f>TableA1Hide!B18</f>
        <v>Ebr 19</v>
      </c>
      <c r="C18" s="1"/>
      <c r="D18" s="256">
        <f t="shared" ca="1" si="0"/>
        <v>4450</v>
      </c>
      <c r="E18" s="256">
        <f t="shared" ca="1" si="1"/>
        <v>4510</v>
      </c>
      <c r="F18" s="256">
        <f t="shared" ca="1" si="2"/>
        <v>4520</v>
      </c>
      <c r="G18" s="75">
        <f t="shared" ca="1" si="3"/>
        <v>1.4848143982002293E-2</v>
      </c>
      <c r="H18" s="75">
        <f t="shared" ca="1" si="4"/>
        <v>2.8818443804035088E-3</v>
      </c>
    </row>
    <row r="19" spans="2:8" x14ac:dyDescent="0.25">
      <c r="B19" s="231" t="str">
        <f>TableA1Hide!B19</f>
        <v>Mai 19</v>
      </c>
      <c r="C19" s="238"/>
      <c r="D19" s="234">
        <f t="shared" ca="1" si="0"/>
        <v>4950</v>
      </c>
      <c r="E19" s="234">
        <f t="shared" ca="1" si="1"/>
        <v>5040</v>
      </c>
      <c r="F19" s="234">
        <f t="shared" ca="1" si="2"/>
        <v>5050</v>
      </c>
      <c r="G19" s="235">
        <f t="shared" ca="1" si="3"/>
        <v>1.8387553041018467E-2</v>
      </c>
      <c r="H19" s="235">
        <f t="shared" ca="1" si="4"/>
        <v>1.5873015873015817E-3</v>
      </c>
    </row>
    <row r="20" spans="2:8" x14ac:dyDescent="0.25">
      <c r="B20" s="231" t="str">
        <f>TableA1Hide!B20</f>
        <v>Meh 19</v>
      </c>
      <c r="C20" s="238"/>
      <c r="D20" s="234">
        <f t="shared" ca="1" si="0"/>
        <v>4940</v>
      </c>
      <c r="E20" s="234">
        <f t="shared" ca="1" si="1"/>
        <v>5100</v>
      </c>
      <c r="F20" s="234">
        <f t="shared" ca="1" si="2"/>
        <v>5110</v>
      </c>
      <c r="G20" s="235">
        <f t="shared" ca="1" si="3"/>
        <v>3.2617504051863921E-2</v>
      </c>
      <c r="H20" s="235">
        <f t="shared" ca="1" si="4"/>
        <v>1.5695507161075373E-3</v>
      </c>
    </row>
    <row r="21" spans="2:8" x14ac:dyDescent="0.25">
      <c r="B21" s="231" t="str">
        <f>TableA1Hide!B21</f>
        <v>Gor 19</v>
      </c>
      <c r="C21" s="238"/>
      <c r="D21" s="234">
        <f t="shared" ca="1" si="0"/>
        <v>5510</v>
      </c>
      <c r="E21" s="234">
        <f t="shared" ca="1" si="1"/>
        <v>5570</v>
      </c>
      <c r="F21" s="234">
        <f t="shared" ca="1" si="2"/>
        <v>5590</v>
      </c>
      <c r="G21" s="235">
        <f t="shared" ca="1" si="3"/>
        <v>1.2168543407192089E-2</v>
      </c>
      <c r="H21" s="235">
        <f t="shared" ca="1" si="4"/>
        <v>2.5121119684192728E-3</v>
      </c>
    </row>
    <row r="22" spans="2:8" x14ac:dyDescent="0.25">
      <c r="B22" s="231" t="str">
        <f>TableA1Hide!B22</f>
        <v>Aws 19</v>
      </c>
      <c r="C22" s="238"/>
      <c r="D22" s="234">
        <f t="shared" ca="1" si="0"/>
        <v>5560</v>
      </c>
      <c r="E22" s="234">
        <f t="shared" ca="1" si="1"/>
        <v>5710</v>
      </c>
      <c r="F22" s="234">
        <f t="shared" ca="1" si="2"/>
        <v>5720</v>
      </c>
      <c r="G22" s="235">
        <f t="shared" ca="1" si="3"/>
        <v>2.6784109293546576E-2</v>
      </c>
      <c r="H22" s="235">
        <f t="shared" ca="1" si="4"/>
        <v>1.5756302521008347E-3</v>
      </c>
    </row>
    <row r="23" spans="2:8" x14ac:dyDescent="0.25">
      <c r="B23" s="231" t="str">
        <f>TableA1Hide!B23</f>
        <v>Med 19</v>
      </c>
      <c r="C23" s="238"/>
      <c r="D23" s="234">
        <f t="shared" ca="1" si="0"/>
        <v>5060</v>
      </c>
      <c r="E23" s="234">
        <f t="shared" ca="1" si="1"/>
        <v>5120</v>
      </c>
      <c r="F23" s="234">
        <f t="shared" ca="1" si="2"/>
        <v>5140</v>
      </c>
      <c r="G23" s="235">
        <f t="shared" ca="1" si="3"/>
        <v>1.1850681414181219E-2</v>
      </c>
      <c r="H23" s="235">
        <f t="shared" ca="1" si="4"/>
        <v>2.7327737653719542E-3</v>
      </c>
    </row>
    <row r="24" spans="2:8" x14ac:dyDescent="0.25">
      <c r="B24" s="231" t="str">
        <f>TableA1Hide!B24</f>
        <v>Hyd 19</v>
      </c>
      <c r="C24" s="238"/>
      <c r="D24" s="234">
        <f t="shared" ca="1" si="0"/>
        <v>5500</v>
      </c>
      <c r="E24" s="234">
        <f t="shared" ca="1" si="1"/>
        <v>5580</v>
      </c>
      <c r="F24" s="234">
        <f t="shared" ca="1" si="2"/>
        <v>5580</v>
      </c>
      <c r="G24" s="235">
        <f t="shared" ca="1" si="3"/>
        <v>1.4548099654482671E-2</v>
      </c>
      <c r="H24" s="235">
        <f t="shared" ca="1" si="4"/>
        <v>3.5848718408315605E-4</v>
      </c>
    </row>
    <row r="25" spans="2:8" x14ac:dyDescent="0.25">
      <c r="B25" s="231" t="str">
        <f>TableA1Hide!B25</f>
        <v>Tac 19</v>
      </c>
      <c r="C25" s="238"/>
      <c r="D25" s="234">
        <f t="shared" ca="1" si="0"/>
        <v>5530</v>
      </c>
      <c r="E25" s="234">
        <f t="shared" ca="1" si="1"/>
        <v>5670</v>
      </c>
      <c r="F25" s="234">
        <f t="shared" ca="1" si="2"/>
        <v>5680</v>
      </c>
      <c r="G25" s="235">
        <f t="shared" ca="1" si="3"/>
        <v>2.5492677635147398E-2</v>
      </c>
      <c r="H25" s="235">
        <f t="shared" ca="1" si="4"/>
        <v>7.0521861777161909E-4</v>
      </c>
    </row>
    <row r="26" spans="2:8" x14ac:dyDescent="0.25">
      <c r="B26" s="231" t="str">
        <f>TableA1Hide!B26</f>
        <v>Rha 19</v>
      </c>
      <c r="C26" s="238"/>
      <c r="D26" s="234">
        <f t="shared" ca="1" si="0"/>
        <v>5360</v>
      </c>
      <c r="E26" s="234">
        <f t="shared" ca="1" si="1"/>
        <v>5390</v>
      </c>
      <c r="F26" s="234">
        <f t="shared" ca="1" si="2"/>
        <v>5400</v>
      </c>
      <c r="G26" s="235">
        <f t="shared" ca="1" si="3"/>
        <v>4.4767767207609666E-3</v>
      </c>
      <c r="H26" s="235">
        <f t="shared" ca="1" si="4"/>
        <v>2.9712163416899529E-3</v>
      </c>
    </row>
    <row r="27" spans="2:8" x14ac:dyDescent="0.25">
      <c r="B27" s="231" t="str">
        <f>TableA1Hide!B27</f>
        <v>Ion 20</v>
      </c>
      <c r="C27" s="238"/>
      <c r="D27" s="234">
        <f t="shared" ca="1" si="0"/>
        <v>4210</v>
      </c>
      <c r="E27" s="234">
        <f t="shared" ca="1" si="1"/>
        <v>4350</v>
      </c>
      <c r="F27" s="234">
        <f t="shared" ca="1" si="2"/>
        <v>4360</v>
      </c>
      <c r="G27" s="235">
        <f t="shared" ca="1" si="3"/>
        <v>3.3761293390394576E-2</v>
      </c>
      <c r="H27" s="235">
        <f t="shared" ca="1" si="4"/>
        <v>1.8399264029438367E-3</v>
      </c>
    </row>
    <row r="28" spans="2:8" x14ac:dyDescent="0.25">
      <c r="B28" s="231" t="str">
        <f>TableA1Hide!B28</f>
        <v>Chw 20</v>
      </c>
      <c r="C28" s="238"/>
      <c r="D28" s="234">
        <f t="shared" ca="1" si="0"/>
        <v>4240</v>
      </c>
      <c r="E28" s="234">
        <f t="shared" ca="1" si="1"/>
        <v>4350</v>
      </c>
      <c r="F28" s="234">
        <f t="shared" ca="1" si="2"/>
        <v>4360</v>
      </c>
      <c r="G28" s="235">
        <f t="shared" ca="1" si="3"/>
        <v>2.4976437323279921E-2</v>
      </c>
      <c r="H28" s="235">
        <f t="shared" ca="1" si="4"/>
        <v>1.3793103448276334E-3</v>
      </c>
    </row>
    <row r="29" spans="2:8" x14ac:dyDescent="0.25">
      <c r="B29" s="255" t="str">
        <f>TableA1Hide!B29</f>
        <v>Maw 20</v>
      </c>
      <c r="C29" s="1"/>
      <c r="D29" s="256">
        <f t="shared" ca="1" si="0"/>
        <v>4570</v>
      </c>
      <c r="E29" s="256">
        <f t="shared" ca="1" si="1"/>
        <v>4620</v>
      </c>
      <c r="F29" s="256">
        <f t="shared" ca="1" si="2"/>
        <v>4630</v>
      </c>
      <c r="G29" s="75">
        <f t="shared" ca="1" si="3"/>
        <v>1.0936132983377034E-2</v>
      </c>
      <c r="H29" s="75">
        <f t="shared" ca="1" si="4"/>
        <v>1.7308524448291784E-3</v>
      </c>
    </row>
    <row r="30" spans="2:8" ht="26.25" customHeight="1" x14ac:dyDescent="0.25">
      <c r="B30" s="255" t="str">
        <f>TableA1Hide!B30</f>
        <v>Ebr 20</v>
      </c>
      <c r="C30" s="1"/>
      <c r="D30" s="256">
        <f t="shared" ca="1" si="0"/>
        <v>2060</v>
      </c>
      <c r="E30" s="256">
        <f t="shared" ca="1" si="1"/>
        <v>2100</v>
      </c>
      <c r="F30" s="256">
        <f t="shared" ca="1" si="2"/>
        <v>2110</v>
      </c>
      <c r="G30" s="75">
        <f t="shared" ca="1" si="3"/>
        <v>2.0408163265306145E-2</v>
      </c>
      <c r="H30" s="75">
        <f t="shared" ca="1" si="4"/>
        <v>4.761904761904745E-3</v>
      </c>
    </row>
    <row r="31" spans="2:8" x14ac:dyDescent="0.25">
      <c r="B31" s="231" t="str">
        <f>TableA1Hide!B31</f>
        <v>Mai 20</v>
      </c>
      <c r="C31" s="238"/>
      <c r="D31" s="234">
        <f t="shared" ca="1" si="0"/>
        <v>2160</v>
      </c>
      <c r="E31" s="234">
        <f t="shared" ca="1" si="1"/>
        <v>2190</v>
      </c>
      <c r="F31" s="234">
        <f t="shared" ca="1" si="2"/>
        <v>2200</v>
      </c>
      <c r="G31" s="235">
        <f t="shared" ca="1" si="3"/>
        <v>1.6689847009735637E-2</v>
      </c>
      <c r="H31" s="235">
        <f t="shared" ca="1" si="4"/>
        <v>2.2799817601459882E-3</v>
      </c>
    </row>
    <row r="32" spans="2:8" x14ac:dyDescent="0.25">
      <c r="B32" s="231" t="str">
        <f>TableA1Hide!B32</f>
        <v>Meh 20</v>
      </c>
      <c r="C32" s="238"/>
      <c r="D32" s="234">
        <f t="shared" ca="1" si="0"/>
        <v>2860</v>
      </c>
      <c r="E32" s="234">
        <f t="shared" ca="1" si="1"/>
        <v>2900</v>
      </c>
      <c r="F32" s="234">
        <f t="shared" ca="1" si="2"/>
        <v>2910</v>
      </c>
      <c r="G32" s="235">
        <f t="shared" ca="1" si="3"/>
        <v>1.4005602240896309E-2</v>
      </c>
      <c r="H32" s="235">
        <f t="shared" ca="1" si="4"/>
        <v>5.1795580110496342E-3</v>
      </c>
    </row>
    <row r="33" spans="1:8" x14ac:dyDescent="0.25">
      <c r="B33" s="231" t="str">
        <f>TableA1Hide!B33</f>
        <v>Gor 20</v>
      </c>
      <c r="C33" s="238"/>
      <c r="D33" s="234">
        <f t="shared" ca="1" si="0"/>
        <v>3310</v>
      </c>
      <c r="E33" s="234">
        <f t="shared" ca="1" si="1"/>
        <v>3450</v>
      </c>
      <c r="F33" s="234">
        <f t="shared" ca="1" si="2"/>
        <v>3460</v>
      </c>
      <c r="G33" s="235">
        <f t="shared" ca="1" si="3"/>
        <v>4.3254688445251155E-2</v>
      </c>
      <c r="H33" s="235">
        <f t="shared" ca="1" si="4"/>
        <v>1.7396346767177828E-3</v>
      </c>
    </row>
    <row r="34" spans="1:8" x14ac:dyDescent="0.25">
      <c r="B34" s="231" t="str">
        <f>TableA1Hide!B34</f>
        <v>Aws 20</v>
      </c>
      <c r="C34" s="238"/>
      <c r="D34" s="234">
        <f t="shared" ca="1" si="0"/>
        <v>3470</v>
      </c>
      <c r="E34" s="234">
        <f t="shared" ca="1" si="1"/>
        <v>3520</v>
      </c>
      <c r="F34" s="234">
        <f t="shared" ca="1" si="2"/>
        <v>3530</v>
      </c>
      <c r="G34" s="235">
        <f t="shared" ca="1" si="3"/>
        <v>1.4693171996542853E-2</v>
      </c>
      <c r="H34" s="235">
        <f t="shared" ca="1" si="4"/>
        <v>2.2714366837024436E-3</v>
      </c>
    </row>
    <row r="35" spans="1:8" x14ac:dyDescent="0.25">
      <c r="B35" s="231" t="str">
        <f>TableA1Hide!B35</f>
        <v>Med 20</v>
      </c>
      <c r="C35" s="238"/>
      <c r="D35" s="234">
        <f t="shared" ca="1" si="0"/>
        <v>3990</v>
      </c>
      <c r="E35" s="234">
        <f t="shared" ca="1" si="1"/>
        <v>4080</v>
      </c>
      <c r="F35" s="234">
        <f t="shared" ca="1" si="2"/>
        <v>4100</v>
      </c>
      <c r="G35" s="235">
        <f t="shared" ca="1" si="3"/>
        <v>2.2801302931596101E-2</v>
      </c>
      <c r="H35" s="235">
        <f t="shared" ca="1" si="4"/>
        <v>4.8995590396865296E-3</v>
      </c>
    </row>
    <row r="36" spans="1:8" x14ac:dyDescent="0.25">
      <c r="B36" s="231" t="str">
        <f>TableA1Hide!B36</f>
        <v>Hyd 20</v>
      </c>
      <c r="C36" s="238"/>
      <c r="D36" s="234">
        <f t="shared" ca="1" si="0"/>
        <v>5550</v>
      </c>
      <c r="E36" s="234">
        <f t="shared" ca="1" si="1"/>
        <v>5800</v>
      </c>
      <c r="F36" s="234">
        <f t="shared" ca="1" si="2"/>
        <v>5820</v>
      </c>
      <c r="G36" s="235">
        <f t="shared" ca="1" si="3"/>
        <v>4.6708746618575381E-2</v>
      </c>
      <c r="H36" s="235">
        <f t="shared" ca="1" si="4"/>
        <v>2.4121295658166009E-3</v>
      </c>
    </row>
    <row r="37" spans="1:8" x14ac:dyDescent="0.25">
      <c r="B37" s="231" t="str">
        <f>TableA1Hide!B37</f>
        <v>Tac 20</v>
      </c>
      <c r="C37" s="238"/>
      <c r="D37" s="234">
        <f t="shared" ca="1" si="0"/>
        <v>5580</v>
      </c>
      <c r="E37" s="234">
        <f t="shared" ca="1" si="1"/>
        <v>5690</v>
      </c>
      <c r="F37" s="234" t="str">
        <f t="shared" ca="1" si="2"/>
        <v/>
      </c>
      <c r="G37" s="235">
        <f t="shared" ca="1" si="3"/>
        <v>2.0250896057347756E-2</v>
      </c>
      <c r="H37" s="235" t="str">
        <f t="shared" ca="1" si="4"/>
        <v/>
      </c>
    </row>
    <row r="38" spans="1:8" x14ac:dyDescent="0.25">
      <c r="B38" s="231" t="str">
        <f>TableA1Hide!B38</f>
        <v>Rha 20</v>
      </c>
      <c r="C38" s="238"/>
      <c r="D38" s="234">
        <f t="shared" ca="1" si="0"/>
        <v>6640</v>
      </c>
      <c r="E38" s="234" t="str">
        <f t="shared" ca="1" si="1"/>
        <v/>
      </c>
      <c r="F38" s="234" t="str">
        <f t="shared" ca="1" si="2"/>
        <v/>
      </c>
      <c r="G38" s="235" t="str">
        <f t="shared" ca="1" si="3"/>
        <v/>
      </c>
      <c r="H38" s="235" t="str">
        <f t="shared" ca="1" si="4"/>
        <v/>
      </c>
    </row>
    <row r="39" spans="1:8" x14ac:dyDescent="0.25">
      <c r="A39" s="239"/>
      <c r="B39" s="240"/>
      <c r="C39" s="241"/>
      <c r="D39" s="242"/>
      <c r="E39" s="242"/>
      <c r="F39" s="240"/>
      <c r="G39" s="242"/>
      <c r="H39" s="242"/>
    </row>
    <row r="40" spans="1:8" x14ac:dyDescent="0.25">
      <c r="A40" s="243">
        <v>1</v>
      </c>
      <c r="B40" s="1" t="str">
        <f>TableA1Hide!B40</f>
        <v>Mae'r gwerthoedd yn y tabl hwn wedi cael eu talgrynnu i'r 10 trafodiad agosaf.</v>
      </c>
      <c r="D40" s="244"/>
      <c r="E40" s="244"/>
      <c r="F40" s="244"/>
      <c r="G40" s="244"/>
    </row>
  </sheetData>
  <mergeCells count="3">
    <mergeCell ref="A1:D1"/>
    <mergeCell ref="A2:H2"/>
    <mergeCell ref="A4:C5"/>
  </mergeCells>
  <hyperlinks>
    <hyperlink ref="A1" location="ContentsHead" display="ContentsHead" xr:uid="{A8012B1C-9D92-4181-A9EE-8203130381F6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ist Box 1">
              <controlPr defaultSize="0" autoLine="0" autoPict="0">
                <anchor moveWithCells="1">
                  <from>
                    <xdr:col>8</xdr:col>
                    <xdr:colOff>333375</xdr:colOff>
                    <xdr:row>0</xdr:row>
                    <xdr:rowOff>152400</xdr:rowOff>
                  </from>
                  <to>
                    <xdr:col>11</xdr:col>
                    <xdr:colOff>257175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A0B5-6E70-42C2-8448-0DC303840528}">
  <sheetPr codeName="Sheet41"/>
  <dimension ref="A1:W43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140" customWidth="1"/>
    <col min="2" max="2" width="10.42578125" style="140" customWidth="1"/>
    <col min="3" max="3" width="2.5703125" style="140" customWidth="1"/>
    <col min="4" max="5" width="10.5703125" style="140" bestFit="1" customWidth="1"/>
    <col min="6" max="6" width="11.140625" style="140" bestFit="1" customWidth="1"/>
    <col min="7" max="7" width="13.5703125" style="140" bestFit="1" customWidth="1"/>
    <col min="8" max="8" width="16.42578125" style="140" customWidth="1"/>
    <col min="9" max="14" width="9" style="227" customWidth="1"/>
    <col min="15" max="22" width="9" style="227" hidden="1" customWidth="1"/>
    <col min="23" max="16384" width="9" style="140" hidden="1"/>
  </cols>
  <sheetData>
    <row r="1" spans="1:23" x14ac:dyDescent="0.25">
      <c r="A1" s="253" t="str">
        <f ca="1">INDIRECT(T1)</f>
        <v>Nôl i'r dudalen cynnwys</v>
      </c>
      <c r="B1" s="253"/>
      <c r="C1" s="253"/>
      <c r="D1" s="253"/>
      <c r="E1" s="15"/>
      <c r="F1" s="15"/>
      <c r="G1" s="15"/>
      <c r="H1" s="15"/>
      <c r="T1" s="227" t="s">
        <v>582</v>
      </c>
    </row>
    <row r="2" spans="1:23" s="1" customFormat="1" ht="13.35" customHeight="1" x14ac:dyDescent="0.2">
      <c r="A2" s="159" t="str">
        <f ca="1">INDIRECT($V$10&amp;"Header")</f>
        <v>Tabl A2: Amcangyfrifon treth yn ddyledus ar drafodiadau hysbysadwy a adroddwyd: Pob trafodiadau</v>
      </c>
      <c r="B2" s="159"/>
      <c r="C2" s="159"/>
      <c r="D2" s="159"/>
      <c r="E2" s="159"/>
      <c r="F2" s="159"/>
      <c r="G2" s="159"/>
      <c r="H2" s="15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2.75" x14ac:dyDescent="0.2">
      <c r="B3" s="246"/>
      <c r="C3" s="246"/>
      <c r="D3" s="246"/>
      <c r="E3" s="246"/>
      <c r="F3" s="246"/>
      <c r="G3" s="246"/>
      <c r="H3" s="24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45" customHeight="1" x14ac:dyDescent="0.35">
      <c r="A4" s="52" t="s">
        <v>556</v>
      </c>
      <c r="B4" s="52"/>
      <c r="C4" s="52"/>
      <c r="D4" s="254" t="s">
        <v>557</v>
      </c>
      <c r="E4" s="254"/>
      <c r="F4" s="254"/>
      <c r="G4" s="254" t="s">
        <v>558</v>
      </c>
      <c r="H4" s="254"/>
    </row>
    <row r="5" spans="1:23" ht="17.100000000000001" customHeight="1" x14ac:dyDescent="0.25">
      <c r="A5" s="57"/>
      <c r="B5" s="57"/>
      <c r="C5" s="57"/>
      <c r="D5" s="230" t="s">
        <v>560</v>
      </c>
      <c r="E5" s="230" t="s">
        <v>561</v>
      </c>
      <c r="F5" s="230" t="s">
        <v>562</v>
      </c>
      <c r="G5" s="230" t="s">
        <v>563</v>
      </c>
      <c r="H5" s="230" t="s">
        <v>564</v>
      </c>
    </row>
    <row r="6" spans="1:23" x14ac:dyDescent="0.25">
      <c r="B6" s="231" t="str">
        <f>TableA2Hide!B6</f>
        <v>Ebr 18</v>
      </c>
      <c r="C6" s="232"/>
      <c r="D6" s="247">
        <f t="shared" ref="D6:D38" ca="1" si="0">VLOOKUP($B6, INDIRECT($V$10), 3, FALSE)</f>
        <v>12</v>
      </c>
      <c r="E6" s="247">
        <f t="shared" ref="E6:E38" ca="1" si="1">VLOOKUP($B6, INDIRECT($V$10), 4, FALSE)</f>
        <v>15.6</v>
      </c>
      <c r="F6" s="247">
        <f t="shared" ref="F6:F38" ca="1" si="2">VLOOKUP($B6, INDIRECT($V$10), 5, FALSE)</f>
        <v>15.6</v>
      </c>
      <c r="G6" s="235">
        <f t="shared" ref="G6:G38" ca="1" si="3">VLOOKUP($B6, INDIRECT($V$10), 6, FALSE)</f>
        <v>0.29776821780344309</v>
      </c>
      <c r="H6" s="235">
        <f t="shared" ref="H6:H38" ca="1" si="4">VLOOKUP($B6, INDIRECT($V$10), 7, FALSE)</f>
        <v>-1.7154544930783056E-3</v>
      </c>
    </row>
    <row r="7" spans="1:23" x14ac:dyDescent="0.25">
      <c r="B7" s="231" t="str">
        <f>TableA2Hide!B7</f>
        <v>Mai 18</v>
      </c>
      <c r="C7" s="232"/>
      <c r="D7" s="247">
        <f t="shared" ca="1" si="0"/>
        <v>13.6</v>
      </c>
      <c r="E7" s="247">
        <f t="shared" ca="1" si="1"/>
        <v>14.4</v>
      </c>
      <c r="F7" s="247">
        <f t="shared" ca="1" si="2"/>
        <v>14.4</v>
      </c>
      <c r="G7" s="235">
        <f t="shared" ca="1" si="3"/>
        <v>6.0749415182972388E-2</v>
      </c>
      <c r="H7" s="235">
        <f t="shared" ca="1" si="4"/>
        <v>-1.9151710274740719E-3</v>
      </c>
    </row>
    <row r="8" spans="1:23" x14ac:dyDescent="0.25">
      <c r="B8" s="231" t="str">
        <f>TableA2Hide!B8</f>
        <v>Meh 18</v>
      </c>
      <c r="C8" s="232"/>
      <c r="D8" s="247">
        <f t="shared" ca="1" si="0"/>
        <v>18</v>
      </c>
      <c r="E8" s="247">
        <f t="shared" ca="1" si="1"/>
        <v>19.600000000000001</v>
      </c>
      <c r="F8" s="247">
        <f t="shared" ca="1" si="2"/>
        <v>19.7</v>
      </c>
      <c r="G8" s="235">
        <f t="shared" ca="1" si="3"/>
        <v>9.1274149879071897E-2</v>
      </c>
      <c r="H8" s="235">
        <f t="shared" ca="1" si="4"/>
        <v>4.7361495243052332E-3</v>
      </c>
    </row>
    <row r="9" spans="1:23" x14ac:dyDescent="0.25">
      <c r="B9" s="231" t="str">
        <f>TableA2Hide!B9</f>
        <v>Gor 18</v>
      </c>
      <c r="C9" s="232"/>
      <c r="D9" s="247">
        <f t="shared" ca="1" si="0"/>
        <v>19.7</v>
      </c>
      <c r="E9" s="247">
        <f t="shared" ca="1" si="1"/>
        <v>22.1</v>
      </c>
      <c r="F9" s="247">
        <f t="shared" ca="1" si="2"/>
        <v>22</v>
      </c>
      <c r="G9" s="235">
        <f t="shared" ca="1" si="3"/>
        <v>0.12155342624901766</v>
      </c>
      <c r="H9" s="235">
        <f t="shared" ca="1" si="4"/>
        <v>-1.2911151067064308E-3</v>
      </c>
      <c r="S9" s="9">
        <v>1</v>
      </c>
      <c r="T9" s="9"/>
      <c r="U9" s="9"/>
      <c r="V9" s="9"/>
    </row>
    <row r="10" spans="1:23" x14ac:dyDescent="0.25">
      <c r="B10" s="231" t="str">
        <f>TableA2Hide!B10</f>
        <v>Aws 18</v>
      </c>
      <c r="C10" s="232"/>
      <c r="D10" s="247">
        <f t="shared" ca="1" si="0"/>
        <v>19.100000000000001</v>
      </c>
      <c r="E10" s="247">
        <f t="shared" ca="1" si="1"/>
        <v>20</v>
      </c>
      <c r="F10" s="247">
        <f t="shared" ca="1" si="2"/>
        <v>19.8</v>
      </c>
      <c r="G10" s="235">
        <f t="shared" ca="1" si="3"/>
        <v>5.1305064974089154E-2</v>
      </c>
      <c r="H10" s="235">
        <f t="shared" ca="1" si="4"/>
        <v>-1.0217138893968691E-2</v>
      </c>
      <c r="S10" s="227">
        <v>1</v>
      </c>
      <c r="T10" s="227" t="s">
        <v>583</v>
      </c>
      <c r="V10" s="227" t="str">
        <f>VLOOKUP($S$9,$S$10:$T$13,2,FALSE)</f>
        <v>DTORounded</v>
      </c>
      <c r="W10" s="140">
        <v>25</v>
      </c>
    </row>
    <row r="11" spans="1:23" x14ac:dyDescent="0.25">
      <c r="B11" s="231" t="str">
        <f>TableA2Hide!B11</f>
        <v>Med 18</v>
      </c>
      <c r="C11" s="232"/>
      <c r="D11" s="247">
        <f t="shared" ca="1" si="0"/>
        <v>19.399999999999999</v>
      </c>
      <c r="E11" s="247">
        <f t="shared" ca="1" si="1"/>
        <v>19.899999999999999</v>
      </c>
      <c r="F11" s="247">
        <f t="shared" ca="1" si="2"/>
        <v>20.2</v>
      </c>
      <c r="G11" s="235">
        <f t="shared" ca="1" si="3"/>
        <v>2.7122760507440002E-2</v>
      </c>
      <c r="H11" s="235">
        <f t="shared" ca="1" si="4"/>
        <v>1.186616534683238E-2</v>
      </c>
      <c r="S11" s="227">
        <v>2</v>
      </c>
      <c r="T11" s="227" t="s">
        <v>584</v>
      </c>
      <c r="W11" s="140">
        <v>26</v>
      </c>
    </row>
    <row r="12" spans="1:23" x14ac:dyDescent="0.25">
      <c r="B12" s="231" t="str">
        <f>TableA2Hide!B12</f>
        <v>Hyd 18</v>
      </c>
      <c r="C12" s="232"/>
      <c r="D12" s="247">
        <f t="shared" ca="1" si="0"/>
        <v>21.3</v>
      </c>
      <c r="E12" s="247">
        <f t="shared" ca="1" si="1"/>
        <v>21.8</v>
      </c>
      <c r="F12" s="247">
        <f t="shared" ca="1" si="2"/>
        <v>21.7</v>
      </c>
      <c r="G12" s="235">
        <f t="shared" ca="1" si="3"/>
        <v>2.3876296587079127E-2</v>
      </c>
      <c r="H12" s="235">
        <f t="shared" ca="1" si="4"/>
        <v>-5.7083132668881431E-3</v>
      </c>
      <c r="S12" s="227">
        <v>3</v>
      </c>
      <c r="T12" s="227" t="s">
        <v>585</v>
      </c>
      <c r="W12" s="140">
        <v>29</v>
      </c>
    </row>
    <row r="13" spans="1:23" x14ac:dyDescent="0.25">
      <c r="B13" s="231" t="str">
        <f>TableA2Hide!B13</f>
        <v>Tac 18</v>
      </c>
      <c r="C13" s="232"/>
      <c r="D13" s="247">
        <f t="shared" ca="1" si="0"/>
        <v>22.7</v>
      </c>
      <c r="E13" s="247">
        <f t="shared" ca="1" si="1"/>
        <v>23.3</v>
      </c>
      <c r="F13" s="247">
        <f t="shared" ca="1" si="2"/>
        <v>23.3</v>
      </c>
      <c r="G13" s="235">
        <f t="shared" ca="1" si="3"/>
        <v>2.749829492502287E-2</v>
      </c>
      <c r="H13" s="235">
        <f t="shared" ca="1" si="4"/>
        <v>-3.3437218633470822E-3</v>
      </c>
      <c r="S13" s="227">
        <v>4</v>
      </c>
      <c r="T13" s="227" t="s">
        <v>586</v>
      </c>
      <c r="W13" s="140">
        <v>28</v>
      </c>
    </row>
    <row r="14" spans="1:23" x14ac:dyDescent="0.25">
      <c r="B14" s="231" t="str">
        <f>TableA2Hide!B14</f>
        <v>Rha 18</v>
      </c>
      <c r="C14" s="232"/>
      <c r="D14" s="247">
        <f t="shared" ca="1" si="0"/>
        <v>21.4</v>
      </c>
      <c r="E14" s="247">
        <f t="shared" ca="1" si="1"/>
        <v>21.5</v>
      </c>
      <c r="F14" s="247">
        <f t="shared" ca="1" si="2"/>
        <v>21.5</v>
      </c>
      <c r="G14" s="235">
        <f t="shared" ca="1" si="3"/>
        <v>4.5113452542320243E-3</v>
      </c>
      <c r="H14" s="235">
        <f t="shared" ca="1" si="4"/>
        <v>-2.0115025394483732E-3</v>
      </c>
    </row>
    <row r="15" spans="1:23" x14ac:dyDescent="0.25">
      <c r="B15" s="231" t="str">
        <f>TableA2Hide!B15</f>
        <v>Ion 19</v>
      </c>
      <c r="C15" s="232"/>
      <c r="D15" s="247">
        <f t="shared" ca="1" si="0"/>
        <v>16.899999999999999</v>
      </c>
      <c r="E15" s="247">
        <f t="shared" ca="1" si="1"/>
        <v>17.3</v>
      </c>
      <c r="F15" s="247">
        <f t="shared" ca="1" si="2"/>
        <v>17.3</v>
      </c>
      <c r="G15" s="235">
        <f t="shared" ca="1" si="3"/>
        <v>2.4766746845294563E-2</v>
      </c>
      <c r="H15" s="235">
        <f t="shared" ca="1" si="4"/>
        <v>1.0937120589336047E-3</v>
      </c>
    </row>
    <row r="16" spans="1:23" x14ac:dyDescent="0.25">
      <c r="B16" s="231" t="str">
        <f>TableA2Hide!B16</f>
        <v>Chw 19</v>
      </c>
      <c r="C16" s="238"/>
      <c r="D16" s="247">
        <f t="shared" ca="1" si="0"/>
        <v>15.1</v>
      </c>
      <c r="E16" s="247">
        <f t="shared" ca="1" si="1"/>
        <v>15.6</v>
      </c>
      <c r="F16" s="247">
        <f t="shared" ca="1" si="2"/>
        <v>15.7</v>
      </c>
      <c r="G16" s="235">
        <f t="shared" ca="1" si="3"/>
        <v>3.5711167517317621E-2</v>
      </c>
      <c r="H16" s="235">
        <f t="shared" ca="1" si="4"/>
        <v>2.3087229441696167E-3</v>
      </c>
    </row>
    <row r="17" spans="2:8" x14ac:dyDescent="0.25">
      <c r="B17" s="231" t="str">
        <f>TableA2Hide!B17</f>
        <v>Maw 19</v>
      </c>
      <c r="C17" s="238"/>
      <c r="D17" s="247">
        <f t="shared" ca="1" si="0"/>
        <v>19.7</v>
      </c>
      <c r="E17" s="247">
        <f t="shared" ca="1" si="1"/>
        <v>20</v>
      </c>
      <c r="F17" s="247">
        <f t="shared" ca="1" si="2"/>
        <v>19.899999999999999</v>
      </c>
      <c r="G17" s="235">
        <f t="shared" ca="1" si="3"/>
        <v>1.8017156287696512E-2</v>
      </c>
      <c r="H17" s="235">
        <f t="shared" ca="1" si="4"/>
        <v>-3.9383471936768055E-3</v>
      </c>
    </row>
    <row r="18" spans="2:8" ht="26.25" customHeight="1" x14ac:dyDescent="0.25">
      <c r="B18" s="255" t="str">
        <f>TableA2Hide!B18</f>
        <v>Ebr 19</v>
      </c>
      <c r="C18" s="257">
        <f>IF(OR(S9=1, S9=4), TableA2Hide!A42, "")</f>
        <v>2</v>
      </c>
      <c r="D18" s="258">
        <f t="shared" ca="1" si="0"/>
        <v>14.5</v>
      </c>
      <c r="E18" s="258">
        <f t="shared" ca="1" si="1"/>
        <v>14.1</v>
      </c>
      <c r="F18" s="258">
        <f t="shared" ca="1" si="2"/>
        <v>14</v>
      </c>
      <c r="G18" s="75">
        <f t="shared" ca="1" si="3"/>
        <v>-3.0852339609937274E-2</v>
      </c>
      <c r="H18" s="75">
        <f t="shared" ca="1" si="4"/>
        <v>-5.3584423580269602E-3</v>
      </c>
    </row>
    <row r="19" spans="2:8" x14ac:dyDescent="0.25">
      <c r="B19" s="231" t="str">
        <f>TableA2Hide!B19</f>
        <v>Mai 19</v>
      </c>
      <c r="C19" s="238"/>
      <c r="D19" s="247">
        <f t="shared" ca="1" si="0"/>
        <v>17.7</v>
      </c>
      <c r="E19" s="247">
        <f t="shared" ca="1" si="1"/>
        <v>18</v>
      </c>
      <c r="F19" s="247">
        <f t="shared" ca="1" si="2"/>
        <v>20.100000000000001</v>
      </c>
      <c r="G19" s="235">
        <f t="shared" ca="1" si="3"/>
        <v>1.5440735983392351E-2</v>
      </c>
      <c r="H19" s="235">
        <f t="shared" ca="1" si="4"/>
        <v>0.11469074416264435</v>
      </c>
    </row>
    <row r="20" spans="2:8" x14ac:dyDescent="0.25">
      <c r="B20" s="231" t="str">
        <f>TableA2Hide!B20</f>
        <v>Meh 19</v>
      </c>
      <c r="C20" s="238"/>
      <c r="D20" s="247">
        <f t="shared" ca="1" si="0"/>
        <v>15.8</v>
      </c>
      <c r="E20" s="247">
        <f t="shared" ca="1" si="1"/>
        <v>17.2</v>
      </c>
      <c r="F20" s="247">
        <f t="shared" ca="1" si="2"/>
        <v>17.100000000000001</v>
      </c>
      <c r="G20" s="235">
        <f t="shared" ca="1" si="3"/>
        <v>8.9102346982946612E-2</v>
      </c>
      <c r="H20" s="235">
        <f t="shared" ca="1" si="4"/>
        <v>-8.099027881968035E-3</v>
      </c>
    </row>
    <row r="21" spans="2:8" x14ac:dyDescent="0.25">
      <c r="B21" s="231" t="str">
        <f>TableA2Hide!B21</f>
        <v>Gor 19</v>
      </c>
      <c r="C21" s="238"/>
      <c r="D21" s="247">
        <f t="shared" ca="1" si="0"/>
        <v>19.600000000000001</v>
      </c>
      <c r="E21" s="247">
        <f t="shared" ca="1" si="1"/>
        <v>19.8</v>
      </c>
      <c r="F21" s="247">
        <f t="shared" ca="1" si="2"/>
        <v>19.8</v>
      </c>
      <c r="G21" s="235">
        <f t="shared" ca="1" si="3"/>
        <v>1.1441159094722098E-2</v>
      </c>
      <c r="H21" s="235">
        <f t="shared" ca="1" si="4"/>
        <v>-1.187193125467223E-3</v>
      </c>
    </row>
    <row r="22" spans="2:8" x14ac:dyDescent="0.25">
      <c r="B22" s="231" t="str">
        <f>TableA2Hide!B22</f>
        <v>Aws 19</v>
      </c>
      <c r="C22" s="238"/>
      <c r="D22" s="247">
        <f t="shared" ca="1" si="0"/>
        <v>20.8</v>
      </c>
      <c r="E22" s="247">
        <f t="shared" ca="1" si="1"/>
        <v>21.4</v>
      </c>
      <c r="F22" s="247">
        <f t="shared" ca="1" si="2"/>
        <v>21.4</v>
      </c>
      <c r="G22" s="235">
        <f t="shared" ca="1" si="3"/>
        <v>3.1490990616660053E-2</v>
      </c>
      <c r="H22" s="235">
        <f t="shared" ca="1" si="4"/>
        <v>-4.2109264817047354E-4</v>
      </c>
    </row>
    <row r="23" spans="2:8" x14ac:dyDescent="0.25">
      <c r="B23" s="231" t="str">
        <f>TableA2Hide!B23</f>
        <v>Med 19</v>
      </c>
      <c r="C23" s="238"/>
      <c r="D23" s="247">
        <f t="shared" ca="1" si="0"/>
        <v>19.2</v>
      </c>
      <c r="E23" s="247">
        <f t="shared" ca="1" si="1"/>
        <v>22.3</v>
      </c>
      <c r="F23" s="247">
        <f t="shared" ca="1" si="2"/>
        <v>22.2</v>
      </c>
      <c r="G23" s="235">
        <f t="shared" ca="1" si="3"/>
        <v>0.15841685805045413</v>
      </c>
      <c r="H23" s="235">
        <f t="shared" ca="1" si="4"/>
        <v>-2.4222841060769218E-3</v>
      </c>
    </row>
    <row r="24" spans="2:8" x14ac:dyDescent="0.25">
      <c r="B24" s="231" t="str">
        <f>TableA2Hide!B24</f>
        <v>Hyd 19</v>
      </c>
      <c r="C24" s="238"/>
      <c r="D24" s="247">
        <f t="shared" ca="1" si="0"/>
        <v>20.3</v>
      </c>
      <c r="E24" s="247">
        <f t="shared" ca="1" si="1"/>
        <v>20.7</v>
      </c>
      <c r="F24" s="247">
        <f t="shared" ca="1" si="2"/>
        <v>20.5</v>
      </c>
      <c r="G24" s="235">
        <f t="shared" ca="1" si="3"/>
        <v>1.9157895659545288E-2</v>
      </c>
      <c r="H24" s="235">
        <f t="shared" ca="1" si="4"/>
        <v>-5.3428682388443338E-3</v>
      </c>
    </row>
    <row r="25" spans="2:8" x14ac:dyDescent="0.25">
      <c r="B25" s="231" t="str">
        <f>TableA2Hide!B25</f>
        <v>Tac 19</v>
      </c>
      <c r="D25" s="247">
        <f t="shared" ca="1" si="0"/>
        <v>23.2</v>
      </c>
      <c r="E25" s="247">
        <f t="shared" ca="1" si="1"/>
        <v>23.5</v>
      </c>
      <c r="F25" s="247">
        <f t="shared" ca="1" si="2"/>
        <v>23.4</v>
      </c>
      <c r="G25" s="235">
        <f t="shared" ca="1" si="3"/>
        <v>1.3392401829710243E-2</v>
      </c>
      <c r="H25" s="235">
        <f t="shared" ca="1" si="4"/>
        <v>-4.2636850384248914E-3</v>
      </c>
    </row>
    <row r="26" spans="2:8" x14ac:dyDescent="0.25">
      <c r="B26" s="231" t="str">
        <f>TableA2Hide!B26</f>
        <v>Rha 19</v>
      </c>
      <c r="C26" s="248"/>
      <c r="D26" s="247">
        <f t="shared" ca="1" si="0"/>
        <v>24.4</v>
      </c>
      <c r="E26" s="247">
        <f t="shared" ca="1" si="1"/>
        <v>24.3</v>
      </c>
      <c r="F26" s="247">
        <f t="shared" ca="1" si="2"/>
        <v>24.3</v>
      </c>
      <c r="G26" s="235">
        <f t="shared" ca="1" si="3"/>
        <v>-1.8407601802791218E-3</v>
      </c>
      <c r="H26" s="235">
        <f t="shared" ca="1" si="4"/>
        <v>7.1884087109364003E-4</v>
      </c>
    </row>
    <row r="27" spans="2:8" x14ac:dyDescent="0.25">
      <c r="B27" s="231" t="str">
        <f>TableA2Hide!B27</f>
        <v>Ion 20</v>
      </c>
      <c r="C27" s="238"/>
      <c r="D27" s="247">
        <f t="shared" ca="1" si="0"/>
        <v>16.2</v>
      </c>
      <c r="E27" s="247">
        <f t="shared" ca="1" si="1"/>
        <v>20.6</v>
      </c>
      <c r="F27" s="247">
        <f t="shared" ca="1" si="2"/>
        <v>20.3</v>
      </c>
      <c r="G27" s="235">
        <f t="shared" ca="1" si="3"/>
        <v>0.26596390328824682</v>
      </c>
      <c r="H27" s="235">
        <f t="shared" ca="1" si="4"/>
        <v>-1.1386198994492891E-2</v>
      </c>
    </row>
    <row r="28" spans="2:8" x14ac:dyDescent="0.25">
      <c r="B28" s="231" t="str">
        <f>TableA2Hide!B28</f>
        <v>Chw 20</v>
      </c>
      <c r="C28" s="238"/>
      <c r="D28" s="247">
        <f t="shared" ca="1" si="0"/>
        <v>16.5</v>
      </c>
      <c r="E28" s="247">
        <f t="shared" ca="1" si="1"/>
        <v>16.600000000000001</v>
      </c>
      <c r="F28" s="247">
        <f t="shared" ca="1" si="2"/>
        <v>16.600000000000001</v>
      </c>
      <c r="G28" s="235">
        <f t="shared" ca="1" si="3"/>
        <v>8.8695419087907457E-3</v>
      </c>
      <c r="H28" s="235">
        <f t="shared" ca="1" si="4"/>
        <v>-3.3444691823329986E-3</v>
      </c>
    </row>
    <row r="29" spans="2:8" x14ac:dyDescent="0.25">
      <c r="B29" s="231" t="str">
        <f>TableA2Hide!B29</f>
        <v>Maw 20</v>
      </c>
      <c r="C29" s="238"/>
      <c r="D29" s="247">
        <f t="shared" ca="1" si="0"/>
        <v>17.399999999999999</v>
      </c>
      <c r="E29" s="247">
        <f t="shared" ca="1" si="1"/>
        <v>18.399999999999999</v>
      </c>
      <c r="F29" s="247">
        <f t="shared" ca="1" si="2"/>
        <v>18.3</v>
      </c>
      <c r="G29" s="235">
        <f t="shared" ca="1" si="3"/>
        <v>5.5038663771175056E-2</v>
      </c>
      <c r="H29" s="235">
        <f t="shared" ca="1" si="4"/>
        <v>-3.2255618468488567E-3</v>
      </c>
    </row>
    <row r="30" spans="2:8" ht="26.25" customHeight="1" x14ac:dyDescent="0.25">
      <c r="B30" s="255" t="str">
        <f>TableA2Hide!B30</f>
        <v>Ebr 20</v>
      </c>
      <c r="C30" s="1"/>
      <c r="D30" s="258">
        <f t="shared" ca="1" si="0"/>
        <v>10</v>
      </c>
      <c r="E30" s="258">
        <f t="shared" ca="1" si="1"/>
        <v>10.199999999999999</v>
      </c>
      <c r="F30" s="258">
        <f t="shared" ca="1" si="2"/>
        <v>10.1</v>
      </c>
      <c r="G30" s="75">
        <f t="shared" ca="1" si="3"/>
        <v>2.1552828997027484E-2</v>
      </c>
      <c r="H30" s="75">
        <f t="shared" ca="1" si="4"/>
        <v>-2.725757574512877E-3</v>
      </c>
    </row>
    <row r="31" spans="2:8" x14ac:dyDescent="0.25">
      <c r="B31" s="231" t="str">
        <f>TableA2Hide!B31</f>
        <v>Mai 20</v>
      </c>
      <c r="C31" s="238"/>
      <c r="D31" s="247">
        <f t="shared" ca="1" si="0"/>
        <v>6.7</v>
      </c>
      <c r="E31" s="247">
        <f t="shared" ca="1" si="1"/>
        <v>6.8</v>
      </c>
      <c r="F31" s="247">
        <f t="shared" ca="1" si="2"/>
        <v>6.7</v>
      </c>
      <c r="G31" s="235">
        <f t="shared" ca="1" si="3"/>
        <v>1.6831761801052059E-2</v>
      </c>
      <c r="H31" s="235">
        <f t="shared" ca="1" si="4"/>
        <v>-4.6276245873895228E-3</v>
      </c>
    </row>
    <row r="32" spans="2:8" x14ac:dyDescent="0.25">
      <c r="B32" s="231" t="str">
        <f>TableA2Hide!B32</f>
        <v>Meh 20</v>
      </c>
      <c r="C32" s="238"/>
      <c r="D32" s="247">
        <f t="shared" ca="1" si="0"/>
        <v>9.8000000000000007</v>
      </c>
      <c r="E32" s="247">
        <f t="shared" ca="1" si="1"/>
        <v>9.9</v>
      </c>
      <c r="F32" s="247">
        <f t="shared" ca="1" si="2"/>
        <v>9.9</v>
      </c>
      <c r="G32" s="235">
        <f t="shared" ca="1" si="3"/>
        <v>1.5827436193207367E-2</v>
      </c>
      <c r="H32" s="235">
        <f t="shared" ca="1" si="4"/>
        <v>-9.1265127472722751E-3</v>
      </c>
    </row>
    <row r="33" spans="1:22" x14ac:dyDescent="0.25">
      <c r="B33" s="231" t="str">
        <f>TableA2Hide!B33</f>
        <v>Gor 20</v>
      </c>
      <c r="C33" s="238"/>
      <c r="D33" s="247">
        <f t="shared" ca="1" si="0"/>
        <v>12.7</v>
      </c>
      <c r="E33" s="247">
        <f t="shared" ca="1" si="1"/>
        <v>13.1</v>
      </c>
      <c r="F33" s="247">
        <f t="shared" ca="1" si="2"/>
        <v>13.1</v>
      </c>
      <c r="G33" s="235">
        <f t="shared" ca="1" si="3"/>
        <v>3.8315480661344825E-2</v>
      </c>
      <c r="H33" s="235">
        <f t="shared" ca="1" si="4"/>
        <v>-1.9223358387951972E-3</v>
      </c>
    </row>
    <row r="34" spans="1:22" x14ac:dyDescent="0.25">
      <c r="B34" s="231" t="str">
        <f>TableA2Hide!B34</f>
        <v>Aws 20</v>
      </c>
      <c r="C34" s="238"/>
      <c r="D34" s="247">
        <f t="shared" ca="1" si="0"/>
        <v>14</v>
      </c>
      <c r="E34" s="247">
        <f t="shared" ca="1" si="1"/>
        <v>14.1</v>
      </c>
      <c r="F34" s="247">
        <f t="shared" ca="1" si="2"/>
        <v>14.1</v>
      </c>
      <c r="G34" s="235">
        <f t="shared" ca="1" si="3"/>
        <v>3.5306688334670877E-3</v>
      </c>
      <c r="H34" s="235">
        <f t="shared" ca="1" si="4"/>
        <v>-5.411018626372277E-4</v>
      </c>
    </row>
    <row r="35" spans="1:22" x14ac:dyDescent="0.25">
      <c r="B35" s="231" t="str">
        <f>TableA2Hide!B35</f>
        <v>Med 20</v>
      </c>
      <c r="C35" s="238"/>
      <c r="D35" s="247">
        <f t="shared" ca="1" si="0"/>
        <v>13</v>
      </c>
      <c r="E35" s="247">
        <f t="shared" ca="1" si="1"/>
        <v>13.5</v>
      </c>
      <c r="F35" s="247">
        <f t="shared" ca="1" si="2"/>
        <v>13.4</v>
      </c>
      <c r="G35" s="235">
        <f t="shared" ca="1" si="3"/>
        <v>3.4332916943464298E-2</v>
      </c>
      <c r="H35" s="235">
        <f t="shared" ca="1" si="4"/>
        <v>-9.1987008972060913E-3</v>
      </c>
    </row>
    <row r="36" spans="1:22" x14ac:dyDescent="0.25">
      <c r="B36" s="231" t="str">
        <f>TableA2Hide!B36</f>
        <v>Hyd 20</v>
      </c>
      <c r="C36" s="238"/>
      <c r="D36" s="247">
        <f t="shared" ca="1" si="0"/>
        <v>22.5</v>
      </c>
      <c r="E36" s="247">
        <f t="shared" ca="1" si="1"/>
        <v>23.2</v>
      </c>
      <c r="F36" s="247">
        <f t="shared" ca="1" si="2"/>
        <v>23.1</v>
      </c>
      <c r="G36" s="235">
        <f t="shared" ca="1" si="3"/>
        <v>3.1478758974877508E-2</v>
      </c>
      <c r="H36" s="235">
        <f t="shared" ca="1" si="4"/>
        <v>-5.6562678071473416E-3</v>
      </c>
    </row>
    <row r="37" spans="1:22" x14ac:dyDescent="0.25">
      <c r="B37" s="231" t="str">
        <f>TableA2Hide!B37</f>
        <v>Tac 20</v>
      </c>
      <c r="C37" s="238"/>
      <c r="D37" s="247">
        <f t="shared" ca="1" si="0"/>
        <v>21.9</v>
      </c>
      <c r="E37" s="247">
        <f t="shared" ca="1" si="1"/>
        <v>22.5</v>
      </c>
      <c r="F37" s="247" t="str">
        <f t="shared" ca="1" si="2"/>
        <v/>
      </c>
      <c r="G37" s="235">
        <f t="shared" ca="1" si="3"/>
        <v>2.4993654450363501E-2</v>
      </c>
      <c r="H37" s="235" t="str">
        <f t="shared" ca="1" si="4"/>
        <v/>
      </c>
    </row>
    <row r="38" spans="1:22" x14ac:dyDescent="0.25">
      <c r="B38" s="231" t="str">
        <f>TableA2Hide!B38</f>
        <v>Rha 20</v>
      </c>
      <c r="C38" s="238"/>
      <c r="D38" s="247">
        <f t="shared" ca="1" si="0"/>
        <v>29.2</v>
      </c>
      <c r="E38" s="247" t="str">
        <f t="shared" ca="1" si="1"/>
        <v/>
      </c>
      <c r="F38" s="247" t="str">
        <f t="shared" ca="1" si="2"/>
        <v/>
      </c>
      <c r="G38" s="235" t="str">
        <f t="shared" ca="1" si="3"/>
        <v/>
      </c>
      <c r="H38" s="235" t="str">
        <f t="shared" ca="1" si="4"/>
        <v/>
      </c>
    </row>
    <row r="39" spans="1:22" x14ac:dyDescent="0.25">
      <c r="A39" s="239"/>
      <c r="B39" s="240"/>
      <c r="C39" s="241"/>
      <c r="D39" s="242"/>
      <c r="E39" s="242"/>
      <c r="F39" s="240"/>
      <c r="G39" s="242"/>
      <c r="H39" s="242"/>
    </row>
    <row r="40" spans="1:22" s="1" customFormat="1" ht="13.35" customHeight="1" x14ac:dyDescent="0.2">
      <c r="A40" s="243">
        <v>1</v>
      </c>
      <c r="B40" s="259" t="s">
        <v>571</v>
      </c>
      <c r="C40" s="259"/>
      <c r="D40" s="259"/>
      <c r="E40" s="259"/>
      <c r="F40" s="259"/>
      <c r="G40" s="259"/>
      <c r="H40" s="25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" customFormat="1" ht="30" customHeight="1" x14ac:dyDescent="0.2">
      <c r="B41" s="171" t="s">
        <v>572</v>
      </c>
      <c r="C41" s="171"/>
      <c r="D41" s="171"/>
      <c r="E41" s="171"/>
      <c r="F41" s="171"/>
      <c r="G41" s="171"/>
      <c r="H41" s="17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8.1" customHeight="1" x14ac:dyDescent="0.25">
      <c r="A42" s="243">
        <f>IF(OR(S9=1, S9=4), TableA2Hide!A42, "")</f>
        <v>2</v>
      </c>
      <c r="B42" s="171" t="s">
        <v>573</v>
      </c>
      <c r="C42" s="171"/>
      <c r="D42" s="171"/>
      <c r="E42" s="171"/>
      <c r="F42" s="171"/>
      <c r="G42" s="171"/>
      <c r="H42" s="171"/>
    </row>
    <row r="43" spans="1:22" x14ac:dyDescent="0.25">
      <c r="B43" s="15" t="s">
        <v>141</v>
      </c>
      <c r="C43" s="15"/>
      <c r="D43" s="15"/>
      <c r="E43" s="15"/>
      <c r="F43" s="15"/>
      <c r="G43" s="15"/>
      <c r="H43" s="15"/>
    </row>
  </sheetData>
  <mergeCells count="5">
    <mergeCell ref="A1:D1"/>
    <mergeCell ref="A2:H2"/>
    <mergeCell ref="A4:C5"/>
    <mergeCell ref="B41:H41"/>
    <mergeCell ref="B42:H42"/>
  </mergeCells>
  <hyperlinks>
    <hyperlink ref="A1" location="ContentsHead" display="ContentsHead" xr:uid="{11262B05-7E25-4B38-8AED-797F785FB7C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ist Box 1">
              <controlPr defaultSize="0" autoLine="0" autoPict="0">
                <anchor moveWithCells="1">
                  <from>
                    <xdr:col>8</xdr:col>
                    <xdr:colOff>533400</xdr:colOff>
                    <xdr:row>1</xdr:row>
                    <xdr:rowOff>28575</xdr:rowOff>
                  </from>
                  <to>
                    <xdr:col>12</xdr:col>
                    <xdr:colOff>466725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2FCB-B16A-4448-8729-0DD6E419B5CC}">
  <sheetPr codeName="Sheet4"/>
  <dimension ref="A1:P384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9" style="17"/>
    <col min="2" max="2" width="11" style="17" customWidth="1"/>
    <col min="3" max="3" width="9" style="17"/>
    <col min="4" max="4" width="9" style="17" customWidth="1"/>
    <col min="5" max="6" width="9" style="17"/>
    <col min="7" max="7" width="9" style="17" customWidth="1"/>
    <col min="8" max="9" width="9" style="17"/>
    <col min="10" max="10" width="17.140625" style="17" customWidth="1"/>
    <col min="11" max="11" width="16.5703125" style="17" customWidth="1"/>
    <col min="12" max="12" width="18.5703125" style="17" customWidth="1"/>
    <col min="13" max="13" width="17" style="17" bestFit="1" customWidth="1"/>
    <col min="14" max="14" width="16" style="17" bestFit="1" customWidth="1"/>
    <col min="15" max="15" width="10.140625" style="17" customWidth="1"/>
    <col min="16" max="16" width="6.7109375" style="17" customWidth="1"/>
    <col min="17" max="16384" width="9" style="17"/>
  </cols>
  <sheetData>
    <row r="1" spans="1:14" ht="15.75" x14ac:dyDescent="0.25">
      <c r="A1" s="22" t="s">
        <v>112</v>
      </c>
      <c r="B1" s="22"/>
      <c r="J1" s="19"/>
      <c r="L1" s="21"/>
      <c r="M1" s="21"/>
      <c r="N1" s="21"/>
    </row>
    <row r="3" spans="1:14" ht="30" customHeight="1" x14ac:dyDescent="0.25">
      <c r="A3" s="23" t="s">
        <v>113</v>
      </c>
      <c r="B3" s="24"/>
      <c r="C3" s="24"/>
      <c r="D3" s="24"/>
      <c r="E3" s="24"/>
      <c r="F3" s="24"/>
      <c r="G3" s="24"/>
      <c r="H3" s="24"/>
      <c r="I3" s="24"/>
      <c r="J3" s="17" t="s">
        <v>114</v>
      </c>
      <c r="K3" s="18">
        <v>2.1</v>
      </c>
      <c r="L3" s="25"/>
    </row>
    <row r="4" spans="1:14" x14ac:dyDescent="0.2">
      <c r="J4" s="17" t="s">
        <v>115</v>
      </c>
      <c r="K4" s="17" t="s">
        <v>44</v>
      </c>
      <c r="L4" s="26"/>
      <c r="M4" s="26"/>
    </row>
    <row r="5" spans="1:14" x14ac:dyDescent="0.2">
      <c r="J5" s="17" t="s">
        <v>116</v>
      </c>
      <c r="K5" s="17" t="s">
        <v>117</v>
      </c>
      <c r="L5" s="26"/>
      <c r="M5" s="26"/>
    </row>
    <row r="6" spans="1:14" x14ac:dyDescent="0.2">
      <c r="J6" s="17" t="s">
        <v>118</v>
      </c>
      <c r="K6" s="17" t="s">
        <v>119</v>
      </c>
      <c r="L6" s="26"/>
      <c r="M6" s="26"/>
    </row>
    <row r="7" spans="1:14" ht="24.75" customHeight="1" x14ac:dyDescent="0.2">
      <c r="J7" s="17" t="s">
        <v>120</v>
      </c>
      <c r="K7" s="27" t="s">
        <v>100</v>
      </c>
      <c r="M7" s="28" t="s">
        <v>120</v>
      </c>
      <c r="N7" s="28" t="s">
        <v>101</v>
      </c>
    </row>
    <row r="8" spans="1:14" x14ac:dyDescent="0.2">
      <c r="J8" s="29">
        <v>43918</v>
      </c>
      <c r="K8" s="30">
        <v>1060</v>
      </c>
      <c r="M8" s="29">
        <v>43554</v>
      </c>
      <c r="N8" s="30">
        <v>1330</v>
      </c>
    </row>
    <row r="9" spans="1:14" x14ac:dyDescent="0.2">
      <c r="J9" s="29">
        <v>43925</v>
      </c>
      <c r="K9" s="30">
        <v>560</v>
      </c>
      <c r="M9" s="29">
        <v>43561</v>
      </c>
      <c r="N9" s="30">
        <v>1210</v>
      </c>
    </row>
    <row r="10" spans="1:14" x14ac:dyDescent="0.2">
      <c r="J10" s="29">
        <v>43932</v>
      </c>
      <c r="K10" s="30">
        <v>430</v>
      </c>
      <c r="M10" s="29">
        <v>43568</v>
      </c>
      <c r="N10" s="30">
        <v>1090</v>
      </c>
    </row>
    <row r="11" spans="1:14" x14ac:dyDescent="0.2">
      <c r="J11" s="29">
        <v>43939</v>
      </c>
      <c r="K11" s="30">
        <v>500</v>
      </c>
      <c r="M11" s="29">
        <v>43575</v>
      </c>
      <c r="N11" s="30">
        <v>860</v>
      </c>
    </row>
    <row r="12" spans="1:14" x14ac:dyDescent="0.2">
      <c r="J12" s="29">
        <v>43946</v>
      </c>
      <c r="K12" s="30">
        <v>550</v>
      </c>
      <c r="M12" s="29">
        <v>43582</v>
      </c>
      <c r="N12" s="30">
        <v>1160</v>
      </c>
    </row>
    <row r="13" spans="1:14" x14ac:dyDescent="0.2">
      <c r="J13" s="29">
        <v>43953</v>
      </c>
      <c r="K13" s="30">
        <v>450</v>
      </c>
      <c r="M13" s="29">
        <v>43589</v>
      </c>
      <c r="N13" s="30">
        <v>890</v>
      </c>
    </row>
    <row r="14" spans="1:14" x14ac:dyDescent="0.2">
      <c r="J14" s="29">
        <v>43960</v>
      </c>
      <c r="K14" s="30">
        <v>430</v>
      </c>
      <c r="M14" s="29">
        <v>43596</v>
      </c>
      <c r="N14" s="30">
        <v>1010</v>
      </c>
    </row>
    <row r="15" spans="1:14" x14ac:dyDescent="0.2">
      <c r="J15" s="29">
        <v>43967</v>
      </c>
      <c r="K15" s="30">
        <v>510</v>
      </c>
      <c r="M15" s="29">
        <v>43603</v>
      </c>
      <c r="N15" s="30">
        <v>1150</v>
      </c>
    </row>
    <row r="16" spans="1:14" x14ac:dyDescent="0.2">
      <c r="J16" s="29">
        <v>43974</v>
      </c>
      <c r="K16" s="30">
        <v>510</v>
      </c>
      <c r="M16" s="29">
        <v>43610</v>
      </c>
      <c r="N16" s="30">
        <v>1000</v>
      </c>
    </row>
    <row r="17" spans="10:14" x14ac:dyDescent="0.2">
      <c r="J17" s="29">
        <v>43981</v>
      </c>
      <c r="K17" s="30">
        <v>610</v>
      </c>
      <c r="M17" s="29">
        <v>43617</v>
      </c>
      <c r="N17" s="30">
        <v>1250</v>
      </c>
    </row>
    <row r="18" spans="10:14" x14ac:dyDescent="0.2">
      <c r="J18" s="29">
        <v>43988</v>
      </c>
      <c r="K18" s="30">
        <v>600</v>
      </c>
      <c r="M18" s="29">
        <v>43624</v>
      </c>
      <c r="N18" s="30">
        <v>1180</v>
      </c>
    </row>
    <row r="19" spans="10:14" x14ac:dyDescent="0.2">
      <c r="J19" s="29">
        <v>43995</v>
      </c>
      <c r="K19" s="30">
        <v>580</v>
      </c>
      <c r="M19" s="29">
        <v>43631</v>
      </c>
      <c r="N19" s="30">
        <v>1120</v>
      </c>
    </row>
    <row r="20" spans="10:14" x14ac:dyDescent="0.2">
      <c r="J20" s="29">
        <v>44002</v>
      </c>
      <c r="K20" s="30">
        <v>700</v>
      </c>
      <c r="M20" s="29">
        <v>43638</v>
      </c>
      <c r="N20" s="30">
        <v>1350</v>
      </c>
    </row>
    <row r="21" spans="10:14" x14ac:dyDescent="0.2">
      <c r="J21" s="29">
        <v>44009</v>
      </c>
      <c r="K21" s="30">
        <v>820</v>
      </c>
      <c r="M21" s="29">
        <v>43645</v>
      </c>
      <c r="N21" s="30">
        <v>1460</v>
      </c>
    </row>
    <row r="22" spans="10:14" x14ac:dyDescent="0.2">
      <c r="J22" s="29">
        <v>44016</v>
      </c>
      <c r="K22" s="30">
        <v>730</v>
      </c>
      <c r="M22" s="29">
        <v>43652</v>
      </c>
      <c r="N22" s="30">
        <v>1240</v>
      </c>
    </row>
    <row r="23" spans="10:14" x14ac:dyDescent="0.2">
      <c r="J23" s="29">
        <v>44023</v>
      </c>
      <c r="K23" s="30">
        <v>620</v>
      </c>
      <c r="M23" s="29">
        <v>43659</v>
      </c>
      <c r="N23" s="30">
        <v>1300</v>
      </c>
    </row>
    <row r="24" spans="10:14" x14ac:dyDescent="0.2">
      <c r="J24" s="29">
        <v>44030</v>
      </c>
      <c r="K24" s="30">
        <v>560</v>
      </c>
      <c r="M24" s="29">
        <v>43666</v>
      </c>
      <c r="N24" s="30">
        <v>1290</v>
      </c>
    </row>
    <row r="25" spans="10:14" x14ac:dyDescent="0.2">
      <c r="J25" s="29">
        <v>44037</v>
      </c>
      <c r="K25" s="30">
        <v>850</v>
      </c>
      <c r="M25" s="29">
        <v>43673</v>
      </c>
      <c r="N25" s="30">
        <v>1340</v>
      </c>
    </row>
    <row r="26" spans="10:14" x14ac:dyDescent="0.2">
      <c r="J26" s="29">
        <v>44044</v>
      </c>
      <c r="K26" s="30">
        <v>840</v>
      </c>
      <c r="M26" s="29">
        <v>43680</v>
      </c>
      <c r="N26" s="30">
        <v>1260</v>
      </c>
    </row>
    <row r="27" spans="10:14" x14ac:dyDescent="0.2">
      <c r="J27" s="29">
        <v>44051</v>
      </c>
      <c r="K27" s="30">
        <v>790</v>
      </c>
      <c r="M27" s="29">
        <v>43687</v>
      </c>
      <c r="N27" s="30">
        <v>1190</v>
      </c>
    </row>
    <row r="28" spans="10:14" x14ac:dyDescent="0.2">
      <c r="J28" s="29">
        <v>44058</v>
      </c>
      <c r="K28" s="30">
        <v>870</v>
      </c>
      <c r="M28" s="29">
        <v>43694</v>
      </c>
      <c r="N28" s="30">
        <v>1260</v>
      </c>
    </row>
    <row r="29" spans="10:14" x14ac:dyDescent="0.2">
      <c r="J29" s="29">
        <v>44065</v>
      </c>
      <c r="K29" s="30">
        <v>1060</v>
      </c>
      <c r="M29" s="29">
        <v>43701</v>
      </c>
      <c r="N29" s="30">
        <v>1080</v>
      </c>
    </row>
    <row r="30" spans="10:14" x14ac:dyDescent="0.2">
      <c r="J30" s="29">
        <v>44072</v>
      </c>
      <c r="K30" s="30">
        <v>720</v>
      </c>
      <c r="M30" s="29">
        <v>43708</v>
      </c>
      <c r="N30" s="30">
        <v>1360</v>
      </c>
    </row>
    <row r="31" spans="10:14" x14ac:dyDescent="0.2">
      <c r="J31" s="29">
        <v>44079</v>
      </c>
      <c r="K31" s="30">
        <v>950</v>
      </c>
      <c r="M31" s="29">
        <v>43715</v>
      </c>
      <c r="N31" s="30">
        <v>1190</v>
      </c>
    </row>
    <row r="32" spans="10:14" x14ac:dyDescent="0.2">
      <c r="J32" s="29">
        <v>44086</v>
      </c>
      <c r="K32" s="30">
        <v>820</v>
      </c>
      <c r="M32" s="29">
        <v>43722</v>
      </c>
      <c r="N32" s="30">
        <v>1170</v>
      </c>
    </row>
    <row r="33" spans="10:14" x14ac:dyDescent="0.2">
      <c r="J33" s="29">
        <v>44093</v>
      </c>
      <c r="K33" s="30">
        <v>1040</v>
      </c>
      <c r="M33" s="29">
        <v>43729</v>
      </c>
      <c r="N33" s="30">
        <v>1290</v>
      </c>
    </row>
    <row r="34" spans="10:14" x14ac:dyDescent="0.2">
      <c r="J34" s="29">
        <v>44100</v>
      </c>
      <c r="K34" s="30">
        <v>1140</v>
      </c>
      <c r="M34" s="29">
        <v>43736</v>
      </c>
      <c r="N34" s="30">
        <v>1330</v>
      </c>
    </row>
    <row r="35" spans="10:14" x14ac:dyDescent="0.2">
      <c r="J35" s="29">
        <v>44107</v>
      </c>
      <c r="K35" s="30">
        <v>1070</v>
      </c>
      <c r="M35" s="29">
        <v>43743</v>
      </c>
      <c r="N35" s="30">
        <v>1370</v>
      </c>
    </row>
    <row r="36" spans="10:14" x14ac:dyDescent="0.2">
      <c r="J36" s="29">
        <v>44114</v>
      </c>
      <c r="K36" s="30">
        <v>1110</v>
      </c>
      <c r="M36" s="29">
        <v>43750</v>
      </c>
      <c r="N36" s="30">
        <v>1220</v>
      </c>
    </row>
    <row r="37" spans="10:14" x14ac:dyDescent="0.2">
      <c r="J37" s="29">
        <v>44121</v>
      </c>
      <c r="K37" s="30">
        <v>1230</v>
      </c>
      <c r="M37" s="29">
        <v>43757</v>
      </c>
      <c r="N37" s="30">
        <v>1300</v>
      </c>
    </row>
    <row r="38" spans="10:14" x14ac:dyDescent="0.2">
      <c r="J38" s="29">
        <v>44128</v>
      </c>
      <c r="K38" s="30">
        <v>1400</v>
      </c>
      <c r="M38" s="29">
        <v>43764</v>
      </c>
      <c r="N38" s="30">
        <v>1320</v>
      </c>
    </row>
    <row r="39" spans="10:14" x14ac:dyDescent="0.2">
      <c r="J39" s="29">
        <v>44135</v>
      </c>
      <c r="K39" s="30">
        <v>1300</v>
      </c>
      <c r="M39" s="29">
        <v>43771</v>
      </c>
      <c r="N39" s="30">
        <v>1440</v>
      </c>
    </row>
    <row r="40" spans="10:14" x14ac:dyDescent="0.2">
      <c r="J40" s="29">
        <v>44142</v>
      </c>
      <c r="K40" s="30">
        <v>1230</v>
      </c>
      <c r="M40" s="29">
        <v>43778</v>
      </c>
      <c r="N40" s="30">
        <v>1130</v>
      </c>
    </row>
    <row r="41" spans="10:14" x14ac:dyDescent="0.2">
      <c r="J41" s="29">
        <v>44149</v>
      </c>
      <c r="K41" s="30">
        <v>1370</v>
      </c>
      <c r="M41" s="29">
        <v>43785</v>
      </c>
      <c r="N41" s="30">
        <v>1120</v>
      </c>
    </row>
    <row r="42" spans="10:14" x14ac:dyDescent="0.2">
      <c r="J42" s="29">
        <v>44156</v>
      </c>
      <c r="K42" s="30">
        <v>1460</v>
      </c>
      <c r="M42" s="29">
        <v>43792</v>
      </c>
      <c r="N42" s="30">
        <v>1420</v>
      </c>
    </row>
    <row r="43" spans="10:14" x14ac:dyDescent="0.2">
      <c r="J43" s="29">
        <v>44163</v>
      </c>
      <c r="K43" s="30">
        <v>1610</v>
      </c>
      <c r="M43" s="29">
        <v>43799</v>
      </c>
      <c r="N43" s="30">
        <v>1530</v>
      </c>
    </row>
    <row r="44" spans="10:14" x14ac:dyDescent="0.2">
      <c r="J44" s="29">
        <v>44170</v>
      </c>
      <c r="K44" s="30">
        <v>1740</v>
      </c>
      <c r="M44" s="29">
        <v>43806</v>
      </c>
      <c r="N44" s="30">
        <v>1520</v>
      </c>
    </row>
    <row r="45" spans="10:14" x14ac:dyDescent="0.2">
      <c r="J45" s="29">
        <v>44177</v>
      </c>
      <c r="K45" s="30">
        <v>2510</v>
      </c>
      <c r="M45" s="29">
        <v>43813</v>
      </c>
      <c r="N45" s="30">
        <v>2370</v>
      </c>
    </row>
    <row r="46" spans="10:14" x14ac:dyDescent="0.2">
      <c r="J46" s="29">
        <v>44184</v>
      </c>
      <c r="K46" s="30">
        <v>1710</v>
      </c>
      <c r="M46" s="29">
        <v>43820</v>
      </c>
      <c r="N46" s="30">
        <v>400</v>
      </c>
    </row>
    <row r="47" spans="10:14" x14ac:dyDescent="0.2">
      <c r="J47" s="29">
        <v>44191</v>
      </c>
      <c r="K47" s="30">
        <v>180</v>
      </c>
      <c r="M47" s="29">
        <v>43827</v>
      </c>
      <c r="N47" s="30">
        <v>450</v>
      </c>
    </row>
    <row r="48" spans="10:14" x14ac:dyDescent="0.2">
      <c r="J48" s="29">
        <v>44198</v>
      </c>
      <c r="K48" s="30">
        <v>870</v>
      </c>
      <c r="M48" s="29">
        <v>43834</v>
      </c>
      <c r="N48" s="30">
        <v>910</v>
      </c>
    </row>
    <row r="49" spans="1:16" x14ac:dyDescent="0.2">
      <c r="J49" s="29">
        <v>44205</v>
      </c>
      <c r="K49" s="30">
        <v>990</v>
      </c>
      <c r="M49" s="29">
        <v>43841</v>
      </c>
      <c r="N49" s="30">
        <v>900</v>
      </c>
    </row>
    <row r="50" spans="1:16" x14ac:dyDescent="0.2">
      <c r="J50" s="29">
        <v>44212</v>
      </c>
      <c r="K50" s="30">
        <v>940</v>
      </c>
      <c r="M50" s="29">
        <v>43848</v>
      </c>
      <c r="N50" s="30">
        <v>910</v>
      </c>
    </row>
    <row r="51" spans="1:16" x14ac:dyDescent="0.2">
      <c r="J51" s="29">
        <v>44219</v>
      </c>
      <c r="K51" s="30"/>
      <c r="M51" s="29">
        <v>43855</v>
      </c>
      <c r="N51" s="30">
        <v>1090</v>
      </c>
    </row>
    <row r="52" spans="1:16" x14ac:dyDescent="0.2">
      <c r="J52" s="29">
        <v>44226</v>
      </c>
      <c r="K52" s="30"/>
      <c r="M52" s="29">
        <v>43862</v>
      </c>
      <c r="N52" s="30">
        <v>1210</v>
      </c>
    </row>
    <row r="53" spans="1:16" x14ac:dyDescent="0.2">
      <c r="B53" s="32"/>
      <c r="J53" s="29">
        <v>44233</v>
      </c>
      <c r="K53" s="30"/>
      <c r="M53" s="29">
        <v>43869</v>
      </c>
      <c r="N53" s="30">
        <v>1040</v>
      </c>
    </row>
    <row r="54" spans="1:16" x14ac:dyDescent="0.2">
      <c r="J54" s="29">
        <v>44240</v>
      </c>
      <c r="K54" s="30"/>
      <c r="M54" s="29">
        <v>43876</v>
      </c>
      <c r="N54" s="30">
        <v>1100</v>
      </c>
    </row>
    <row r="55" spans="1:16" x14ac:dyDescent="0.2">
      <c r="J55" s="29">
        <v>44247</v>
      </c>
      <c r="K55" s="30"/>
      <c r="M55" s="29">
        <v>43883</v>
      </c>
      <c r="N55" s="30">
        <v>1130</v>
      </c>
    </row>
    <row r="56" spans="1:16" x14ac:dyDescent="0.2">
      <c r="J56" s="29">
        <v>44254</v>
      </c>
      <c r="K56" s="30"/>
      <c r="M56" s="29">
        <v>43890</v>
      </c>
      <c r="N56" s="30">
        <v>1120</v>
      </c>
    </row>
    <row r="57" spans="1:16" x14ac:dyDescent="0.2">
      <c r="J57" s="29">
        <v>44261</v>
      </c>
      <c r="K57" s="30"/>
      <c r="M57" s="29">
        <v>43897</v>
      </c>
      <c r="N57" s="30">
        <v>1130</v>
      </c>
    </row>
    <row r="58" spans="1:16" x14ac:dyDescent="0.2">
      <c r="J58" s="29">
        <v>44268</v>
      </c>
      <c r="K58" s="30"/>
      <c r="M58" s="29">
        <v>43904</v>
      </c>
      <c r="N58" s="30">
        <v>1090</v>
      </c>
    </row>
    <row r="59" spans="1:16" x14ac:dyDescent="0.2">
      <c r="J59" s="29">
        <v>44275</v>
      </c>
      <c r="K59" s="30"/>
      <c r="M59" s="29">
        <v>43911</v>
      </c>
      <c r="N59" s="30">
        <v>1190</v>
      </c>
    </row>
    <row r="60" spans="1:16" x14ac:dyDescent="0.2">
      <c r="J60" s="27" t="s">
        <v>121</v>
      </c>
      <c r="K60" s="30"/>
      <c r="L60" s="30"/>
      <c r="M60" s="30"/>
      <c r="P60" s="33"/>
    </row>
    <row r="61" spans="1:16" ht="13.35" customHeight="1" x14ac:dyDescent="0.2">
      <c r="P61" s="33"/>
    </row>
    <row r="62" spans="1:16" ht="30" customHeight="1" x14ac:dyDescent="0.25">
      <c r="A62" s="23" t="s">
        <v>122</v>
      </c>
      <c r="B62" s="24"/>
      <c r="C62" s="24"/>
      <c r="D62" s="24"/>
      <c r="E62" s="24"/>
      <c r="F62" s="24"/>
      <c r="G62" s="24"/>
      <c r="H62" s="24"/>
      <c r="I62" s="24"/>
      <c r="J62" s="17" t="s">
        <v>114</v>
      </c>
      <c r="K62" s="18">
        <v>2.5</v>
      </c>
      <c r="L62" s="25"/>
    </row>
    <row r="63" spans="1:16" x14ac:dyDescent="0.2">
      <c r="J63" s="17" t="s">
        <v>115</v>
      </c>
      <c r="K63" s="17" t="s">
        <v>52</v>
      </c>
      <c r="L63" s="26"/>
      <c r="M63" s="26"/>
    </row>
    <row r="64" spans="1:16" x14ac:dyDescent="0.2">
      <c r="J64" s="17" t="s">
        <v>116</v>
      </c>
      <c r="K64" s="17" t="s">
        <v>123</v>
      </c>
      <c r="L64" s="26"/>
      <c r="M64" s="26"/>
    </row>
    <row r="65" spans="2:16" x14ac:dyDescent="0.2">
      <c r="J65" s="17" t="s">
        <v>118</v>
      </c>
      <c r="K65" s="17" t="s">
        <v>124</v>
      </c>
      <c r="L65" s="26"/>
      <c r="M65" s="26"/>
    </row>
    <row r="66" spans="2:16" ht="39.6" customHeight="1" x14ac:dyDescent="0.2">
      <c r="J66" s="27" t="s">
        <v>120</v>
      </c>
      <c r="K66" s="28" t="s">
        <v>125</v>
      </c>
      <c r="L66" s="28" t="s">
        <v>126</v>
      </c>
      <c r="M66" s="28" t="s">
        <v>127</v>
      </c>
      <c r="N66" s="28" t="s">
        <v>128</v>
      </c>
      <c r="O66" s="28" t="s">
        <v>129</v>
      </c>
      <c r="P66" s="28" t="s">
        <v>130</v>
      </c>
    </row>
    <row r="67" spans="2:16" x14ac:dyDescent="0.2">
      <c r="J67" s="17" t="s">
        <v>131</v>
      </c>
      <c r="K67" s="30">
        <v>4020</v>
      </c>
      <c r="L67" s="30">
        <v>1760</v>
      </c>
      <c r="M67" s="30">
        <v>950</v>
      </c>
      <c r="N67" s="30">
        <v>450</v>
      </c>
      <c r="O67" s="30">
        <v>530</v>
      </c>
      <c r="P67" s="30">
        <v>370</v>
      </c>
    </row>
    <row r="68" spans="2:16" x14ac:dyDescent="0.2">
      <c r="J68" s="17" t="s">
        <v>132</v>
      </c>
      <c r="K68" s="30">
        <v>4560</v>
      </c>
      <c r="L68" s="30">
        <v>1940</v>
      </c>
      <c r="M68" s="30">
        <v>1060</v>
      </c>
      <c r="N68" s="30">
        <v>450</v>
      </c>
      <c r="O68" s="30">
        <v>530</v>
      </c>
      <c r="P68" s="30">
        <v>260</v>
      </c>
    </row>
    <row r="69" spans="2:16" x14ac:dyDescent="0.2">
      <c r="J69" s="17" t="s">
        <v>133</v>
      </c>
      <c r="K69" s="30">
        <v>4670</v>
      </c>
      <c r="L69" s="30">
        <v>2570</v>
      </c>
      <c r="M69" s="30">
        <v>1050</v>
      </c>
      <c r="N69" s="30">
        <v>620</v>
      </c>
      <c r="O69" s="30">
        <v>460</v>
      </c>
      <c r="P69" s="30">
        <v>350</v>
      </c>
    </row>
    <row r="70" spans="2:16" x14ac:dyDescent="0.2">
      <c r="J70" s="17" t="s">
        <v>134</v>
      </c>
      <c r="K70" s="30">
        <v>5020</v>
      </c>
      <c r="L70" s="30">
        <v>3030</v>
      </c>
      <c r="M70" s="30">
        <v>1180</v>
      </c>
      <c r="N70" s="30">
        <v>840</v>
      </c>
      <c r="O70" s="30">
        <v>590</v>
      </c>
      <c r="P70" s="30">
        <v>440</v>
      </c>
    </row>
    <row r="71" spans="2:16" x14ac:dyDescent="0.2">
      <c r="J71" s="17" t="s">
        <v>135</v>
      </c>
      <c r="K71" s="30">
        <v>5270</v>
      </c>
      <c r="L71" s="30">
        <v>3220</v>
      </c>
      <c r="M71" s="30">
        <v>1170</v>
      </c>
      <c r="N71" s="30">
        <v>860</v>
      </c>
      <c r="O71" s="30">
        <v>480</v>
      </c>
      <c r="P71" s="30">
        <v>330</v>
      </c>
    </row>
    <row r="72" spans="2:16" x14ac:dyDescent="0.2">
      <c r="J72" s="17" t="s">
        <v>136</v>
      </c>
      <c r="K72" s="30">
        <v>4640</v>
      </c>
      <c r="L72" s="30">
        <v>3690</v>
      </c>
      <c r="M72" s="30">
        <v>1090</v>
      </c>
      <c r="N72" s="30">
        <v>990</v>
      </c>
      <c r="O72" s="30">
        <v>500</v>
      </c>
      <c r="P72" s="30">
        <v>420</v>
      </c>
    </row>
    <row r="73" spans="2:16" x14ac:dyDescent="0.2">
      <c r="J73" s="17" t="s">
        <v>137</v>
      </c>
      <c r="K73" s="30">
        <v>5060</v>
      </c>
      <c r="L73" s="30">
        <v>5290</v>
      </c>
      <c r="M73" s="30">
        <v>1200</v>
      </c>
      <c r="N73" s="30">
        <v>1450</v>
      </c>
      <c r="O73" s="30">
        <v>530</v>
      </c>
      <c r="P73" s="30">
        <v>530</v>
      </c>
    </row>
    <row r="74" spans="2:16" x14ac:dyDescent="0.2">
      <c r="J74" s="17" t="s">
        <v>138</v>
      </c>
      <c r="K74" s="30">
        <v>5230</v>
      </c>
      <c r="L74" s="30">
        <v>5270</v>
      </c>
      <c r="M74" s="30">
        <v>1130</v>
      </c>
      <c r="N74" s="30">
        <v>1330</v>
      </c>
      <c r="O74" s="30">
        <v>470</v>
      </c>
      <c r="P74" s="30">
        <v>420</v>
      </c>
    </row>
    <row r="75" spans="2:16" x14ac:dyDescent="0.2">
      <c r="J75" s="17" t="s">
        <v>139</v>
      </c>
      <c r="K75" s="30">
        <v>4900</v>
      </c>
      <c r="L75" s="30">
        <v>6110</v>
      </c>
      <c r="M75" s="30">
        <v>1180</v>
      </c>
      <c r="N75" s="30">
        <v>1570</v>
      </c>
      <c r="O75" s="30">
        <v>520</v>
      </c>
      <c r="P75" s="30">
        <v>540</v>
      </c>
    </row>
    <row r="76" spans="2:16" x14ac:dyDescent="0.2">
      <c r="J76" s="17" t="s">
        <v>140</v>
      </c>
      <c r="K76" s="30">
        <v>3850</v>
      </c>
      <c r="L76" s="30" t="s">
        <v>141</v>
      </c>
      <c r="M76" s="30">
        <v>1090</v>
      </c>
      <c r="N76" s="30" t="s">
        <v>141</v>
      </c>
      <c r="O76" s="30">
        <v>530</v>
      </c>
      <c r="P76" s="30" t="s">
        <v>141</v>
      </c>
    </row>
    <row r="77" spans="2:16" x14ac:dyDescent="0.2">
      <c r="B77" s="32"/>
      <c r="J77" s="17" t="s">
        <v>142</v>
      </c>
      <c r="K77" s="30">
        <v>3940</v>
      </c>
      <c r="L77" s="30" t="s">
        <v>141</v>
      </c>
      <c r="M77" s="30">
        <v>1080</v>
      </c>
      <c r="N77" s="30" t="s">
        <v>141</v>
      </c>
      <c r="O77" s="30">
        <v>440</v>
      </c>
      <c r="P77" s="30" t="s">
        <v>141</v>
      </c>
    </row>
    <row r="78" spans="2:16" x14ac:dyDescent="0.2">
      <c r="J78" s="17" t="s">
        <v>143</v>
      </c>
      <c r="K78" s="30">
        <v>4110</v>
      </c>
      <c r="L78" s="30" t="s">
        <v>141</v>
      </c>
      <c r="M78" s="30">
        <v>1050</v>
      </c>
      <c r="N78" s="30" t="s">
        <v>141</v>
      </c>
      <c r="O78" s="30">
        <v>560</v>
      </c>
      <c r="P78" s="30" t="s">
        <v>141</v>
      </c>
    </row>
    <row r="79" spans="2:16" ht="13.35" customHeight="1" x14ac:dyDescent="0.2">
      <c r="J79" s="17" t="s">
        <v>144</v>
      </c>
      <c r="P79" s="33"/>
    </row>
    <row r="80" spans="2:16" ht="13.35" customHeight="1" x14ac:dyDescent="0.2">
      <c r="J80" s="17" t="s">
        <v>145</v>
      </c>
      <c r="K80" s="25"/>
      <c r="L80" s="25"/>
      <c r="M80" s="25"/>
      <c r="N80" s="25"/>
      <c r="P80" s="33"/>
    </row>
    <row r="81" spans="1:16" ht="43.5" customHeight="1" x14ac:dyDescent="0.2">
      <c r="K81" s="25"/>
      <c r="L81" s="25"/>
      <c r="M81" s="25"/>
      <c r="N81" s="25"/>
      <c r="P81" s="33"/>
    </row>
    <row r="82" spans="1:16" ht="30" customHeight="1" x14ac:dyDescent="0.25">
      <c r="A82" s="23" t="s">
        <v>146</v>
      </c>
      <c r="B82" s="24"/>
      <c r="C82" s="24"/>
      <c r="D82" s="24"/>
      <c r="E82" s="24"/>
      <c r="F82" s="24"/>
      <c r="G82" s="24"/>
      <c r="H82" s="24"/>
      <c r="I82" s="24"/>
      <c r="J82" s="17" t="s">
        <v>114</v>
      </c>
      <c r="K82" s="18" t="s">
        <v>0</v>
      </c>
      <c r="L82" s="25"/>
    </row>
    <row r="83" spans="1:16" x14ac:dyDescent="0.2">
      <c r="J83" s="17" t="s">
        <v>115</v>
      </c>
      <c r="K83" s="17" t="s">
        <v>54</v>
      </c>
      <c r="L83" s="26"/>
      <c r="M83" s="26"/>
    </row>
    <row r="84" spans="1:16" x14ac:dyDescent="0.2">
      <c r="J84" s="17" t="s">
        <v>116</v>
      </c>
      <c r="K84" s="17" t="s">
        <v>123</v>
      </c>
      <c r="L84" s="26"/>
      <c r="M84" s="26"/>
    </row>
    <row r="85" spans="1:16" x14ac:dyDescent="0.2">
      <c r="J85" s="17" t="s">
        <v>118</v>
      </c>
      <c r="K85" s="17" t="s">
        <v>147</v>
      </c>
      <c r="L85" s="26"/>
      <c r="M85" s="26"/>
    </row>
    <row r="86" spans="1:16" ht="52.5" customHeight="1" x14ac:dyDescent="0.2">
      <c r="J86" s="27" t="s">
        <v>120</v>
      </c>
      <c r="K86" s="28" t="s">
        <v>148</v>
      </c>
      <c r="L86" s="28" t="s">
        <v>126</v>
      </c>
      <c r="M86" s="28" t="s">
        <v>149</v>
      </c>
      <c r="N86" s="28" t="s">
        <v>150</v>
      </c>
      <c r="O86" s="28" t="s">
        <v>129</v>
      </c>
      <c r="P86" s="28" t="s">
        <v>130</v>
      </c>
    </row>
    <row r="87" spans="1:16" x14ac:dyDescent="0.2">
      <c r="J87" s="17" t="s">
        <v>131</v>
      </c>
      <c r="K87" s="34">
        <v>10.3</v>
      </c>
      <c r="L87" s="34">
        <v>4.8</v>
      </c>
      <c r="M87" s="34">
        <v>3.9</v>
      </c>
      <c r="N87" s="34">
        <v>2.1</v>
      </c>
      <c r="O87" s="34">
        <v>2.9</v>
      </c>
      <c r="P87" s="34">
        <v>5.2</v>
      </c>
    </row>
    <row r="88" spans="1:16" x14ac:dyDescent="0.2">
      <c r="J88" s="17" t="s">
        <v>132</v>
      </c>
      <c r="K88" s="34">
        <v>11.9</v>
      </c>
      <c r="L88" s="34">
        <v>5.3</v>
      </c>
      <c r="M88" s="34">
        <v>4.5999999999999996</v>
      </c>
      <c r="N88" s="34">
        <v>2.1</v>
      </c>
      <c r="O88" s="34">
        <v>7.8</v>
      </c>
      <c r="P88" s="34">
        <v>1.5</v>
      </c>
    </row>
    <row r="89" spans="1:16" x14ac:dyDescent="0.2">
      <c r="J89" s="17" t="s">
        <v>133</v>
      </c>
      <c r="K89" s="34">
        <v>12.9</v>
      </c>
      <c r="L89" s="34">
        <v>7.7</v>
      </c>
      <c r="M89" s="34">
        <v>4.8</v>
      </c>
      <c r="N89" s="34">
        <v>2.8</v>
      </c>
      <c r="O89" s="34">
        <v>3.5</v>
      </c>
      <c r="P89" s="34">
        <v>2.1</v>
      </c>
    </row>
    <row r="90" spans="1:16" x14ac:dyDescent="0.2">
      <c r="J90" s="17" t="s">
        <v>134</v>
      </c>
      <c r="K90" s="34">
        <v>14.1</v>
      </c>
      <c r="L90" s="34">
        <v>9.5</v>
      </c>
      <c r="M90" s="34">
        <v>5.4</v>
      </c>
      <c r="N90" s="34">
        <v>4</v>
      </c>
      <c r="O90" s="34">
        <v>5</v>
      </c>
      <c r="P90" s="34">
        <v>3.4</v>
      </c>
    </row>
    <row r="91" spans="1:16" x14ac:dyDescent="0.2">
      <c r="J91" s="17" t="s">
        <v>135</v>
      </c>
      <c r="K91" s="34">
        <v>16.7</v>
      </c>
      <c r="L91" s="34">
        <v>9.6</v>
      </c>
      <c r="M91" s="34">
        <v>5.8</v>
      </c>
      <c r="N91" s="34">
        <v>4.7</v>
      </c>
      <c r="O91" s="34">
        <v>3.7</v>
      </c>
      <c r="P91" s="34">
        <v>4.3</v>
      </c>
    </row>
    <row r="92" spans="1:16" x14ac:dyDescent="0.2">
      <c r="J92" s="17" t="s">
        <v>136</v>
      </c>
      <c r="K92" s="34">
        <v>13.4</v>
      </c>
      <c r="L92" s="34">
        <v>10.7</v>
      </c>
      <c r="M92" s="34">
        <v>5</v>
      </c>
      <c r="N92" s="34">
        <v>5.4</v>
      </c>
      <c r="O92" s="34">
        <v>8.3000000000000007</v>
      </c>
      <c r="P92" s="34">
        <v>2.6</v>
      </c>
    </row>
    <row r="93" spans="1:16" x14ac:dyDescent="0.2">
      <c r="J93" s="17" t="s">
        <v>137</v>
      </c>
      <c r="K93" s="34">
        <v>15.1</v>
      </c>
      <c r="L93" s="34">
        <v>17.3</v>
      </c>
      <c r="M93" s="34">
        <v>5.6</v>
      </c>
      <c r="N93" s="34">
        <v>8.4</v>
      </c>
      <c r="O93" s="34">
        <v>4.5</v>
      </c>
      <c r="P93" s="34">
        <v>5.8</v>
      </c>
    </row>
    <row r="94" spans="1:16" x14ac:dyDescent="0.2">
      <c r="J94" s="17" t="s">
        <v>138</v>
      </c>
      <c r="K94" s="34">
        <v>16.2</v>
      </c>
      <c r="L94" s="34">
        <v>17.899999999999999</v>
      </c>
      <c r="M94" s="34">
        <v>5.4</v>
      </c>
      <c r="N94" s="34">
        <v>7.9</v>
      </c>
      <c r="O94" s="34">
        <v>6.4</v>
      </c>
      <c r="P94" s="34">
        <v>4.5999999999999996</v>
      </c>
    </row>
    <row r="95" spans="1:16" x14ac:dyDescent="0.2">
      <c r="J95" s="17" t="s">
        <v>139</v>
      </c>
      <c r="K95" s="34">
        <v>14.5</v>
      </c>
      <c r="L95" s="34">
        <v>21.6</v>
      </c>
      <c r="M95" s="34">
        <v>5.4</v>
      </c>
      <c r="N95" s="34">
        <v>10.199999999999999</v>
      </c>
      <c r="O95" s="34">
        <v>9.4</v>
      </c>
      <c r="P95" s="34">
        <v>7.6</v>
      </c>
    </row>
    <row r="96" spans="1:16" x14ac:dyDescent="0.2">
      <c r="J96" s="17" t="s">
        <v>140</v>
      </c>
      <c r="K96" s="34">
        <v>12.3</v>
      </c>
      <c r="L96" s="34" t="s">
        <v>141</v>
      </c>
      <c r="M96" s="34">
        <v>5</v>
      </c>
      <c r="N96" s="34" t="s">
        <v>141</v>
      </c>
      <c r="O96" s="34">
        <v>7.7</v>
      </c>
      <c r="P96" s="34" t="s">
        <v>141</v>
      </c>
    </row>
    <row r="97" spans="1:16" x14ac:dyDescent="0.2">
      <c r="B97" s="32"/>
      <c r="J97" s="17" t="s">
        <v>142</v>
      </c>
      <c r="K97" s="34">
        <v>12.2</v>
      </c>
      <c r="L97" s="34" t="s">
        <v>141</v>
      </c>
      <c r="M97" s="34">
        <v>4.9000000000000004</v>
      </c>
      <c r="N97" s="34" t="s">
        <v>141</v>
      </c>
      <c r="O97" s="34">
        <v>4</v>
      </c>
      <c r="P97" s="34" t="s">
        <v>141</v>
      </c>
    </row>
    <row r="98" spans="1:16" x14ac:dyDescent="0.2">
      <c r="J98" s="17" t="s">
        <v>143</v>
      </c>
      <c r="K98" s="34">
        <v>12.7</v>
      </c>
      <c r="L98" s="34" t="s">
        <v>141</v>
      </c>
      <c r="M98" s="34">
        <v>4.7</v>
      </c>
      <c r="N98" s="34" t="s">
        <v>141</v>
      </c>
      <c r="O98" s="34">
        <v>5.4</v>
      </c>
      <c r="P98" s="34" t="s">
        <v>141</v>
      </c>
    </row>
    <row r="99" spans="1:16" x14ac:dyDescent="0.2">
      <c r="J99" s="17" t="s">
        <v>144</v>
      </c>
      <c r="K99" s="35"/>
      <c r="L99" s="35"/>
      <c r="M99" s="35"/>
      <c r="N99" s="35"/>
    </row>
    <row r="100" spans="1:16" x14ac:dyDescent="0.2">
      <c r="J100" s="17" t="s">
        <v>145</v>
      </c>
      <c r="K100" s="35"/>
      <c r="L100" s="35"/>
      <c r="M100" s="35"/>
      <c r="N100" s="35"/>
    </row>
    <row r="101" spans="1:16" x14ac:dyDescent="0.2">
      <c r="J101" s="27" t="s">
        <v>151</v>
      </c>
      <c r="K101" s="35"/>
      <c r="L101" s="35"/>
      <c r="M101" s="35"/>
      <c r="N101" s="35"/>
    </row>
    <row r="102" spans="1:16" ht="53.25" customHeight="1" x14ac:dyDescent="0.2">
      <c r="K102" s="35"/>
      <c r="L102" s="35"/>
      <c r="M102" s="35"/>
      <c r="N102" s="35"/>
    </row>
    <row r="103" spans="1:16" ht="30" customHeight="1" x14ac:dyDescent="0.25">
      <c r="A103" s="23" t="s">
        <v>152</v>
      </c>
      <c r="B103" s="24"/>
      <c r="C103" s="24"/>
      <c r="D103" s="24"/>
      <c r="E103" s="24"/>
      <c r="F103" s="24"/>
      <c r="G103" s="24"/>
      <c r="H103" s="24"/>
      <c r="I103" s="24"/>
      <c r="J103" s="17" t="s">
        <v>114</v>
      </c>
      <c r="K103" s="18" t="s">
        <v>1</v>
      </c>
      <c r="L103" s="25"/>
    </row>
    <row r="104" spans="1:16" x14ac:dyDescent="0.2">
      <c r="J104" s="17" t="s">
        <v>115</v>
      </c>
      <c r="K104" s="17" t="s">
        <v>56</v>
      </c>
      <c r="L104" s="26"/>
      <c r="M104" s="26"/>
    </row>
    <row r="105" spans="1:16" x14ac:dyDescent="0.2">
      <c r="J105" s="17" t="s">
        <v>116</v>
      </c>
      <c r="K105" s="17" t="s">
        <v>123</v>
      </c>
      <c r="L105" s="26"/>
      <c r="M105" s="26"/>
    </row>
    <row r="106" spans="1:16" x14ac:dyDescent="0.2">
      <c r="J106" s="17" t="s">
        <v>118</v>
      </c>
      <c r="K106" s="17" t="s">
        <v>147</v>
      </c>
      <c r="L106" s="26"/>
      <c r="M106" s="26"/>
    </row>
    <row r="107" spans="1:16" ht="52.5" customHeight="1" x14ac:dyDescent="0.2">
      <c r="J107" s="27" t="s">
        <v>120</v>
      </c>
      <c r="K107" s="28" t="s">
        <v>129</v>
      </c>
      <c r="L107" s="28" t="s">
        <v>130</v>
      </c>
      <c r="M107" s="28"/>
      <c r="N107" s="28"/>
    </row>
    <row r="108" spans="1:16" x14ac:dyDescent="0.2">
      <c r="J108" s="17" t="s">
        <v>131</v>
      </c>
      <c r="K108" s="34">
        <v>2.9</v>
      </c>
      <c r="L108" s="34">
        <v>5.2</v>
      </c>
      <c r="M108" s="34"/>
      <c r="N108" s="34"/>
    </row>
    <row r="109" spans="1:16" x14ac:dyDescent="0.2">
      <c r="J109" s="17" t="s">
        <v>132</v>
      </c>
      <c r="K109" s="34">
        <v>7.8</v>
      </c>
      <c r="L109" s="34">
        <v>1.5</v>
      </c>
      <c r="M109" s="34"/>
      <c r="N109" s="34"/>
    </row>
    <row r="110" spans="1:16" x14ac:dyDescent="0.2">
      <c r="J110" s="17" t="s">
        <v>133</v>
      </c>
      <c r="K110" s="34">
        <v>3.5</v>
      </c>
      <c r="L110" s="34">
        <v>2.1</v>
      </c>
      <c r="M110" s="34"/>
      <c r="N110" s="34"/>
    </row>
    <row r="111" spans="1:16" x14ac:dyDescent="0.2">
      <c r="J111" s="17" t="s">
        <v>134</v>
      </c>
      <c r="K111" s="34">
        <v>5</v>
      </c>
      <c r="L111" s="34">
        <v>3.4</v>
      </c>
      <c r="M111" s="34"/>
      <c r="N111" s="34"/>
    </row>
    <row r="112" spans="1:16" x14ac:dyDescent="0.2">
      <c r="J112" s="17" t="s">
        <v>135</v>
      </c>
      <c r="K112" s="34">
        <v>3.7</v>
      </c>
      <c r="L112" s="34">
        <v>4.3</v>
      </c>
      <c r="M112" s="34"/>
      <c r="N112" s="34"/>
    </row>
    <row r="113" spans="1:14" x14ac:dyDescent="0.2">
      <c r="J113" s="17" t="s">
        <v>136</v>
      </c>
      <c r="K113" s="34">
        <v>8.3000000000000007</v>
      </c>
      <c r="L113" s="34">
        <v>2.6</v>
      </c>
      <c r="M113" s="34"/>
      <c r="N113" s="34"/>
    </row>
    <row r="114" spans="1:14" x14ac:dyDescent="0.2">
      <c r="J114" s="17" t="s">
        <v>137</v>
      </c>
      <c r="K114" s="34">
        <v>4.5</v>
      </c>
      <c r="L114" s="34">
        <v>5.8</v>
      </c>
      <c r="M114" s="34"/>
      <c r="N114" s="34"/>
    </row>
    <row r="115" spans="1:14" x14ac:dyDescent="0.2">
      <c r="J115" s="17" t="s">
        <v>138</v>
      </c>
      <c r="K115" s="34">
        <v>6.4</v>
      </c>
      <c r="L115" s="34">
        <v>4.5999999999999996</v>
      </c>
      <c r="M115" s="34"/>
      <c r="N115" s="34"/>
    </row>
    <row r="116" spans="1:14" x14ac:dyDescent="0.2">
      <c r="J116" s="17" t="s">
        <v>139</v>
      </c>
      <c r="K116" s="34">
        <v>9.4</v>
      </c>
      <c r="L116" s="34">
        <v>7.6</v>
      </c>
      <c r="M116" s="34"/>
      <c r="N116" s="34"/>
    </row>
    <row r="117" spans="1:14" x14ac:dyDescent="0.2">
      <c r="J117" s="17" t="s">
        <v>140</v>
      </c>
      <c r="K117" s="34">
        <v>7.7</v>
      </c>
      <c r="L117" s="34" t="s">
        <v>141</v>
      </c>
      <c r="M117" s="34"/>
      <c r="N117" s="34"/>
    </row>
    <row r="118" spans="1:14" x14ac:dyDescent="0.2">
      <c r="B118" s="32"/>
      <c r="J118" s="17" t="s">
        <v>142</v>
      </c>
      <c r="K118" s="34">
        <v>4</v>
      </c>
      <c r="L118" s="34" t="s">
        <v>141</v>
      </c>
      <c r="M118" s="34"/>
      <c r="N118" s="34"/>
    </row>
    <row r="119" spans="1:14" x14ac:dyDescent="0.2">
      <c r="J119" s="17" t="s">
        <v>143</v>
      </c>
      <c r="K119" s="34">
        <v>5.4</v>
      </c>
      <c r="L119" s="34" t="s">
        <v>141</v>
      </c>
      <c r="M119" s="34"/>
      <c r="N119" s="34"/>
    </row>
    <row r="120" spans="1:14" x14ac:dyDescent="0.2">
      <c r="J120" s="17" t="s">
        <v>144</v>
      </c>
      <c r="K120" s="35"/>
      <c r="L120" s="35"/>
      <c r="M120" s="35"/>
      <c r="N120" s="35"/>
    </row>
    <row r="121" spans="1:14" x14ac:dyDescent="0.2">
      <c r="J121" s="17" t="s">
        <v>145</v>
      </c>
      <c r="K121" s="35"/>
      <c r="L121" s="35"/>
      <c r="M121" s="35"/>
      <c r="N121" s="35"/>
    </row>
    <row r="122" spans="1:14" x14ac:dyDescent="0.2">
      <c r="J122" s="27" t="s">
        <v>151</v>
      </c>
      <c r="K122" s="35"/>
      <c r="L122" s="35"/>
      <c r="M122" s="35"/>
      <c r="N122" s="35"/>
    </row>
    <row r="123" spans="1:14" ht="53.25" customHeight="1" x14ac:dyDescent="0.2">
      <c r="K123" s="35"/>
      <c r="L123" s="35"/>
      <c r="M123" s="35"/>
      <c r="N123" s="35"/>
    </row>
    <row r="124" spans="1:14" ht="15.75" x14ac:dyDescent="0.25">
      <c r="A124" s="23" t="s">
        <v>153</v>
      </c>
      <c r="B124" s="24"/>
      <c r="C124" s="24"/>
      <c r="D124" s="24"/>
      <c r="E124" s="24"/>
      <c r="F124" s="24"/>
      <c r="G124" s="24"/>
      <c r="H124" s="24"/>
      <c r="I124" s="24"/>
      <c r="J124" s="17" t="s">
        <v>114</v>
      </c>
      <c r="K124" s="18">
        <v>2.7</v>
      </c>
    </row>
    <row r="125" spans="1:14" x14ac:dyDescent="0.2">
      <c r="J125" s="27" t="s">
        <v>115</v>
      </c>
      <c r="K125" s="27" t="s">
        <v>154</v>
      </c>
    </row>
    <row r="126" spans="1:14" x14ac:dyDescent="0.2">
      <c r="J126" s="27" t="s">
        <v>116</v>
      </c>
      <c r="K126" s="27" t="s">
        <v>155</v>
      </c>
    </row>
    <row r="127" spans="1:14" x14ac:dyDescent="0.2">
      <c r="J127" s="27" t="s">
        <v>118</v>
      </c>
      <c r="K127" s="27" t="s">
        <v>156</v>
      </c>
    </row>
    <row r="128" spans="1:14" x14ac:dyDescent="0.2">
      <c r="J128" s="27" t="s">
        <v>120</v>
      </c>
      <c r="K128" s="27" t="s">
        <v>157</v>
      </c>
      <c r="L128" s="27" t="s">
        <v>158</v>
      </c>
    </row>
    <row r="129" spans="1:14" ht="38.25" x14ac:dyDescent="0.2">
      <c r="J129" s="28" t="s">
        <v>159</v>
      </c>
      <c r="K129" s="31">
        <v>0.94699999999999995</v>
      </c>
      <c r="L129" s="31">
        <v>0.67800000000000005</v>
      </c>
    </row>
    <row r="130" spans="1:14" x14ac:dyDescent="0.2">
      <c r="J130" s="28" t="s">
        <v>160</v>
      </c>
      <c r="K130" s="31">
        <v>1.7999999999999999E-2</v>
      </c>
      <c r="L130" s="31">
        <v>0.28100000000000003</v>
      </c>
    </row>
    <row r="131" spans="1:14" x14ac:dyDescent="0.2">
      <c r="J131" s="28" t="s">
        <v>161</v>
      </c>
      <c r="K131" s="31">
        <v>3.5000000000000003E-2</v>
      </c>
      <c r="L131" s="31">
        <v>4.1000000000000002E-2</v>
      </c>
    </row>
    <row r="132" spans="1:14" x14ac:dyDescent="0.2">
      <c r="J132" s="27" t="s">
        <v>162</v>
      </c>
      <c r="K132" s="31">
        <v>1</v>
      </c>
      <c r="L132" s="31">
        <v>1</v>
      </c>
    </row>
    <row r="133" spans="1:14" x14ac:dyDescent="0.2">
      <c r="J133" s="27" t="s">
        <v>163</v>
      </c>
    </row>
    <row r="134" spans="1:14" x14ac:dyDescent="0.2">
      <c r="J134" s="17" t="s">
        <v>164</v>
      </c>
    </row>
    <row r="136" spans="1:14" ht="84.75" customHeight="1" x14ac:dyDescent="0.2"/>
    <row r="137" spans="1:14" ht="30" customHeight="1" x14ac:dyDescent="0.25">
      <c r="A137" s="23" t="s">
        <v>165</v>
      </c>
      <c r="B137" s="24"/>
      <c r="C137" s="24"/>
      <c r="D137" s="24"/>
      <c r="E137" s="24"/>
      <c r="F137" s="24"/>
      <c r="G137" s="24"/>
      <c r="H137" s="24"/>
      <c r="I137" s="24"/>
      <c r="J137" s="17" t="s">
        <v>114</v>
      </c>
      <c r="K137" s="18">
        <v>3.1</v>
      </c>
    </row>
    <row r="138" spans="1:14" x14ac:dyDescent="0.2">
      <c r="J138" s="17" t="s">
        <v>115</v>
      </c>
      <c r="K138" s="18" t="s">
        <v>62</v>
      </c>
    </row>
    <row r="139" spans="1:14" x14ac:dyDescent="0.2">
      <c r="J139" s="17" t="s">
        <v>116</v>
      </c>
      <c r="K139" s="27" t="s">
        <v>166</v>
      </c>
    </row>
    <row r="140" spans="1:14" x14ac:dyDescent="0.2">
      <c r="J140" s="17" t="s">
        <v>118</v>
      </c>
      <c r="K140" s="27" t="s">
        <v>124</v>
      </c>
    </row>
    <row r="141" spans="1:14" x14ac:dyDescent="0.2">
      <c r="J141" s="17" t="s">
        <v>120</v>
      </c>
      <c r="K141" s="27" t="s">
        <v>167</v>
      </c>
      <c r="L141" s="27" t="s">
        <v>104</v>
      </c>
      <c r="M141" s="27" t="s">
        <v>105</v>
      </c>
      <c r="N141" s="27" t="s">
        <v>168</v>
      </c>
    </row>
    <row r="142" spans="1:14" x14ac:dyDescent="0.2">
      <c r="J142" s="1" t="s">
        <v>169</v>
      </c>
      <c r="K142" s="36">
        <v>8750</v>
      </c>
      <c r="L142" s="36">
        <v>2370</v>
      </c>
      <c r="M142" s="36">
        <v>1680</v>
      </c>
      <c r="N142" s="36">
        <v>450</v>
      </c>
    </row>
    <row r="143" spans="1:14" x14ac:dyDescent="0.2">
      <c r="J143" s="1" t="s">
        <v>170</v>
      </c>
      <c r="K143" s="36">
        <v>9210</v>
      </c>
      <c r="L143" s="36">
        <v>2800</v>
      </c>
      <c r="M143" s="36">
        <v>2170</v>
      </c>
      <c r="N143" s="36">
        <v>680</v>
      </c>
    </row>
    <row r="144" spans="1:14" x14ac:dyDescent="0.2">
      <c r="J144" s="1" t="s">
        <v>171</v>
      </c>
      <c r="K144" s="36">
        <v>9850</v>
      </c>
      <c r="L144" s="36">
        <v>2960</v>
      </c>
      <c r="M144" s="36">
        <v>2280</v>
      </c>
      <c r="N144" s="36">
        <v>680</v>
      </c>
    </row>
    <row r="145" spans="1:14" x14ac:dyDescent="0.2">
      <c r="J145" s="1" t="s">
        <v>172</v>
      </c>
      <c r="K145" s="36">
        <v>7790</v>
      </c>
      <c r="L145" s="36">
        <v>2050</v>
      </c>
      <c r="M145" s="36">
        <v>1570</v>
      </c>
      <c r="N145" s="36">
        <v>460</v>
      </c>
    </row>
    <row r="146" spans="1:14" x14ac:dyDescent="0.2">
      <c r="J146" s="1" t="s">
        <v>173</v>
      </c>
      <c r="K146" s="36">
        <v>8350</v>
      </c>
      <c r="L146" s="36">
        <v>2440</v>
      </c>
      <c r="M146" s="36">
        <v>1950</v>
      </c>
      <c r="N146" s="36">
        <v>500</v>
      </c>
    </row>
    <row r="147" spans="1:14" x14ac:dyDescent="0.2">
      <c r="J147" s="1" t="s">
        <v>174</v>
      </c>
      <c r="K147" s="36">
        <v>9170</v>
      </c>
      <c r="L147" s="36">
        <v>2900</v>
      </c>
      <c r="M147" s="36">
        <v>2190</v>
      </c>
      <c r="N147" s="36">
        <v>680</v>
      </c>
    </row>
    <row r="148" spans="1:14" x14ac:dyDescent="0.2">
      <c r="J148" s="1" t="s">
        <v>175</v>
      </c>
      <c r="K148" s="36">
        <v>9080</v>
      </c>
      <c r="L148" s="36">
        <v>2990</v>
      </c>
      <c r="M148" s="36">
        <v>2430</v>
      </c>
      <c r="N148" s="36">
        <v>700</v>
      </c>
    </row>
    <row r="149" spans="1:14" x14ac:dyDescent="0.2">
      <c r="J149" s="1" t="s">
        <v>176</v>
      </c>
      <c r="K149" s="36">
        <v>7430</v>
      </c>
      <c r="L149" s="36">
        <v>2170</v>
      </c>
      <c r="M149" s="36">
        <v>1720</v>
      </c>
      <c r="N149" s="36">
        <v>580</v>
      </c>
    </row>
    <row r="150" spans="1:14" x14ac:dyDescent="0.2">
      <c r="J150" s="1" t="s">
        <v>177</v>
      </c>
      <c r="K150" s="36">
        <v>4020</v>
      </c>
      <c r="L150" s="36">
        <v>1210</v>
      </c>
      <c r="M150" s="36">
        <v>790</v>
      </c>
      <c r="N150" s="36">
        <v>260</v>
      </c>
    </row>
    <row r="151" spans="1:14" x14ac:dyDescent="0.2">
      <c r="J151" s="1" t="s">
        <v>178</v>
      </c>
      <c r="K151" s="36">
        <v>5760</v>
      </c>
      <c r="L151" s="36">
        <v>1960</v>
      </c>
      <c r="M151" s="36">
        <v>1680</v>
      </c>
      <c r="N151" s="36">
        <v>540</v>
      </c>
    </row>
    <row r="152" spans="1:14" x14ac:dyDescent="0.2">
      <c r="J152" s="1" t="s">
        <v>179</v>
      </c>
      <c r="K152" s="36">
        <v>8790</v>
      </c>
      <c r="L152" s="36">
        <v>3500</v>
      </c>
      <c r="M152" s="36">
        <v>3260</v>
      </c>
      <c r="N152" s="36">
        <v>1120</v>
      </c>
    </row>
    <row r="153" spans="1:14" x14ac:dyDescent="0.2">
      <c r="J153" s="17" t="s">
        <v>164</v>
      </c>
    </row>
    <row r="154" spans="1:14" x14ac:dyDescent="0.2">
      <c r="J154" s="17" t="s">
        <v>180</v>
      </c>
    </row>
    <row r="155" spans="1:14" ht="51.75" customHeight="1" x14ac:dyDescent="0.2"/>
    <row r="156" spans="1:14" ht="30" customHeight="1" x14ac:dyDescent="0.25">
      <c r="A156" s="23" t="s">
        <v>181</v>
      </c>
      <c r="B156" s="24"/>
      <c r="C156" s="24"/>
      <c r="D156" s="24"/>
      <c r="E156" s="24"/>
      <c r="F156" s="24"/>
      <c r="G156" s="24"/>
      <c r="H156" s="24"/>
      <c r="I156" s="24"/>
      <c r="J156" s="17" t="s">
        <v>114</v>
      </c>
      <c r="K156" s="18">
        <v>3.2</v>
      </c>
    </row>
    <row r="157" spans="1:14" x14ac:dyDescent="0.2">
      <c r="J157" s="17" t="s">
        <v>115</v>
      </c>
      <c r="K157" s="18" t="s">
        <v>182</v>
      </c>
    </row>
    <row r="158" spans="1:14" x14ac:dyDescent="0.2">
      <c r="J158" s="17" t="s">
        <v>116</v>
      </c>
      <c r="K158" s="27" t="s">
        <v>166</v>
      </c>
    </row>
    <row r="159" spans="1:14" x14ac:dyDescent="0.2">
      <c r="J159" s="17" t="s">
        <v>118</v>
      </c>
      <c r="K159" s="27" t="s">
        <v>147</v>
      </c>
    </row>
    <row r="160" spans="1:14" x14ac:dyDescent="0.2">
      <c r="J160" s="17" t="s">
        <v>120</v>
      </c>
      <c r="K160" s="27" t="s">
        <v>167</v>
      </c>
      <c r="L160" s="27" t="s">
        <v>104</v>
      </c>
      <c r="M160" s="27" t="s">
        <v>105</v>
      </c>
      <c r="N160" s="27" t="s">
        <v>168</v>
      </c>
    </row>
    <row r="161" spans="1:14" x14ac:dyDescent="0.2">
      <c r="J161" s="1" t="s">
        <v>183</v>
      </c>
      <c r="K161" s="37">
        <v>7</v>
      </c>
      <c r="L161" s="37">
        <v>4.9000000000000004</v>
      </c>
      <c r="M161" s="37">
        <v>10.9</v>
      </c>
      <c r="N161" s="37">
        <v>8.9</v>
      </c>
    </row>
    <row r="162" spans="1:14" x14ac:dyDescent="0.2">
      <c r="J162" s="1" t="s">
        <v>184</v>
      </c>
      <c r="K162" s="37">
        <v>6.9</v>
      </c>
      <c r="L162" s="37">
        <v>5.9</v>
      </c>
      <c r="M162" s="37">
        <v>14.4</v>
      </c>
      <c r="N162" s="37">
        <v>14.1</v>
      </c>
    </row>
    <row r="163" spans="1:14" x14ac:dyDescent="0.2">
      <c r="J163" s="1" t="s">
        <v>185</v>
      </c>
      <c r="K163" s="37">
        <v>7.4</v>
      </c>
      <c r="L163" s="37">
        <v>6</v>
      </c>
      <c r="M163" s="37">
        <v>15.3</v>
      </c>
      <c r="N163" s="37">
        <v>15.4</v>
      </c>
    </row>
    <row r="164" spans="1:14" x14ac:dyDescent="0.2">
      <c r="J164" s="1" t="s">
        <v>186</v>
      </c>
      <c r="K164" s="37">
        <v>6.3</v>
      </c>
      <c r="L164" s="37">
        <v>4.5</v>
      </c>
      <c r="M164" s="37">
        <v>10.7</v>
      </c>
      <c r="N164" s="37">
        <v>9.6</v>
      </c>
    </row>
    <row r="165" spans="1:14" x14ac:dyDescent="0.2">
      <c r="J165" s="1" t="s">
        <v>187</v>
      </c>
      <c r="K165" s="37">
        <v>6.7</v>
      </c>
      <c r="L165" s="37">
        <v>5.2</v>
      </c>
      <c r="M165" s="37">
        <v>12.8</v>
      </c>
      <c r="N165" s="37">
        <v>10.4</v>
      </c>
    </row>
    <row r="166" spans="1:14" x14ac:dyDescent="0.2">
      <c r="J166" s="1" t="s">
        <v>188</v>
      </c>
      <c r="K166" s="37">
        <v>7.4</v>
      </c>
      <c r="L166" s="37">
        <v>6.4</v>
      </c>
      <c r="M166" s="37">
        <v>14.8</v>
      </c>
      <c r="N166" s="37">
        <v>15.5</v>
      </c>
    </row>
    <row r="167" spans="1:14" x14ac:dyDescent="0.2">
      <c r="J167" s="1" t="s">
        <v>189</v>
      </c>
      <c r="K167" s="37">
        <v>7.3</v>
      </c>
      <c r="L167" s="37">
        <v>6.6</v>
      </c>
      <c r="M167" s="37">
        <v>16.3</v>
      </c>
      <c r="N167" s="37">
        <v>15.6</v>
      </c>
    </row>
    <row r="168" spans="1:14" x14ac:dyDescent="0.2">
      <c r="J168" s="1" t="s">
        <v>190</v>
      </c>
      <c r="K168" s="37">
        <v>6.6</v>
      </c>
      <c r="L168" s="37">
        <v>5.2</v>
      </c>
      <c r="M168" s="37">
        <v>11.8</v>
      </c>
      <c r="N168" s="37">
        <v>13.6</v>
      </c>
    </row>
    <row r="169" spans="1:14" x14ac:dyDescent="0.2">
      <c r="J169" s="1" t="s">
        <v>191</v>
      </c>
      <c r="K169" s="37">
        <v>3.1</v>
      </c>
      <c r="L169" s="37">
        <v>2.6</v>
      </c>
      <c r="M169" s="37">
        <v>5.3</v>
      </c>
      <c r="N169" s="37">
        <v>6.7</v>
      </c>
    </row>
    <row r="170" spans="1:14" x14ac:dyDescent="0.2">
      <c r="J170" s="1" t="s">
        <v>178</v>
      </c>
      <c r="K170" s="37">
        <v>5.4</v>
      </c>
      <c r="L170" s="37">
        <v>3</v>
      </c>
      <c r="M170" s="37">
        <v>9</v>
      </c>
      <c r="N170" s="37">
        <v>12.5</v>
      </c>
    </row>
    <row r="171" spans="1:14" x14ac:dyDescent="0.2">
      <c r="J171" s="1" t="s">
        <v>179</v>
      </c>
      <c r="K171" s="37">
        <v>8.3000000000000007</v>
      </c>
      <c r="L171" s="37">
        <v>4.5</v>
      </c>
      <c r="M171" s="37">
        <v>17.2</v>
      </c>
      <c r="N171" s="37">
        <v>26.8</v>
      </c>
    </row>
    <row r="172" spans="1:14" x14ac:dyDescent="0.2">
      <c r="J172" s="17" t="s">
        <v>164</v>
      </c>
    </row>
    <row r="173" spans="1:14" x14ac:dyDescent="0.2">
      <c r="J173" s="17" t="s">
        <v>180</v>
      </c>
    </row>
    <row r="174" spans="1:14" x14ac:dyDescent="0.2">
      <c r="J174" s="27" t="s">
        <v>151</v>
      </c>
    </row>
    <row r="175" spans="1:14" ht="44.25" customHeight="1" x14ac:dyDescent="0.2"/>
    <row r="176" spans="1:14" ht="30" customHeight="1" x14ac:dyDescent="0.25">
      <c r="A176" s="23" t="s">
        <v>192</v>
      </c>
      <c r="B176" s="24"/>
      <c r="C176" s="24"/>
      <c r="D176" s="24"/>
      <c r="E176" s="24"/>
      <c r="F176" s="24"/>
      <c r="G176" s="24"/>
      <c r="H176" s="24"/>
      <c r="I176" s="24"/>
      <c r="J176" s="17" t="s">
        <v>114</v>
      </c>
      <c r="K176" s="18">
        <v>3.3</v>
      </c>
    </row>
    <row r="177" spans="1:12" x14ac:dyDescent="0.2">
      <c r="J177" s="17" t="s">
        <v>115</v>
      </c>
      <c r="K177" s="18" t="s">
        <v>66</v>
      </c>
    </row>
    <row r="178" spans="1:12" x14ac:dyDescent="0.2">
      <c r="J178" s="17" t="s">
        <v>116</v>
      </c>
      <c r="K178" s="27" t="s">
        <v>193</v>
      </c>
    </row>
    <row r="179" spans="1:12" x14ac:dyDescent="0.2">
      <c r="J179" s="17" t="s">
        <v>118</v>
      </c>
      <c r="K179" s="27" t="s">
        <v>194</v>
      </c>
    </row>
    <row r="180" spans="1:12" x14ac:dyDescent="0.2">
      <c r="J180" s="17" t="s">
        <v>120</v>
      </c>
      <c r="K180" s="18" t="s">
        <v>195</v>
      </c>
      <c r="L180" s="18" t="s">
        <v>196</v>
      </c>
    </row>
    <row r="181" spans="1:12" ht="25.5" x14ac:dyDescent="0.2">
      <c r="J181" s="25" t="s">
        <v>167</v>
      </c>
      <c r="K181" s="31">
        <v>0.52700000000000002</v>
      </c>
      <c r="L181" s="31">
        <v>0.14599999999999999</v>
      </c>
    </row>
    <row r="182" spans="1:12" ht="25.5" x14ac:dyDescent="0.2">
      <c r="J182" s="25" t="s">
        <v>104</v>
      </c>
      <c r="K182" s="31">
        <v>0.21</v>
      </c>
      <c r="L182" s="31">
        <v>7.9000000000000001E-2</v>
      </c>
    </row>
    <row r="183" spans="1:12" x14ac:dyDescent="0.2">
      <c r="J183" s="25" t="s">
        <v>105</v>
      </c>
      <c r="K183" s="31">
        <v>0.19600000000000001</v>
      </c>
      <c r="L183" s="31">
        <v>0.30299999999999999</v>
      </c>
    </row>
    <row r="184" spans="1:12" x14ac:dyDescent="0.2">
      <c r="J184" s="17" t="s">
        <v>106</v>
      </c>
      <c r="K184" s="31">
        <v>0.06</v>
      </c>
      <c r="L184" s="31">
        <v>0.34899999999999998</v>
      </c>
    </row>
    <row r="185" spans="1:12" x14ac:dyDescent="0.2">
      <c r="J185" s="17" t="s">
        <v>107</v>
      </c>
      <c r="K185" s="38">
        <v>6.0000000000000001E-3</v>
      </c>
      <c r="L185" s="31">
        <v>0.109</v>
      </c>
    </row>
    <row r="186" spans="1:12" x14ac:dyDescent="0.2">
      <c r="J186" s="17" t="s">
        <v>197</v>
      </c>
      <c r="K186" s="38">
        <v>2.9999999999999997E-4</v>
      </c>
      <c r="L186" s="31">
        <v>1.4E-2</v>
      </c>
    </row>
    <row r="187" spans="1:12" x14ac:dyDescent="0.2">
      <c r="J187" s="17" t="s">
        <v>162</v>
      </c>
      <c r="K187" s="38">
        <v>1</v>
      </c>
      <c r="L187" s="31">
        <v>1</v>
      </c>
    </row>
    <row r="188" spans="1:12" x14ac:dyDescent="0.2">
      <c r="J188" s="17" t="s">
        <v>164</v>
      </c>
    </row>
    <row r="189" spans="1:12" ht="69.75" customHeight="1" x14ac:dyDescent="0.2"/>
    <row r="190" spans="1:12" ht="30" customHeight="1" x14ac:dyDescent="0.25">
      <c r="A190" s="23" t="s">
        <v>198</v>
      </c>
      <c r="B190" s="24"/>
      <c r="C190" s="24"/>
      <c r="D190" s="24"/>
      <c r="E190" s="24"/>
      <c r="F190" s="24"/>
      <c r="G190" s="24"/>
      <c r="H190" s="24"/>
      <c r="I190" s="24"/>
      <c r="J190" s="17" t="s">
        <v>114</v>
      </c>
      <c r="K190" s="18">
        <v>4.0999999999999996</v>
      </c>
    </row>
    <row r="191" spans="1:12" x14ac:dyDescent="0.2">
      <c r="J191" s="17" t="s">
        <v>115</v>
      </c>
      <c r="K191" s="18" t="s">
        <v>199</v>
      </c>
    </row>
    <row r="192" spans="1:12" x14ac:dyDescent="0.2">
      <c r="J192" s="17" t="s">
        <v>116</v>
      </c>
      <c r="K192" s="27" t="s">
        <v>166</v>
      </c>
    </row>
    <row r="193" spans="10:14" x14ac:dyDescent="0.2">
      <c r="J193" s="17" t="s">
        <v>118</v>
      </c>
      <c r="K193" s="27" t="s">
        <v>124</v>
      </c>
    </row>
    <row r="194" spans="10:14" x14ac:dyDescent="0.2">
      <c r="J194" s="17" t="s">
        <v>120</v>
      </c>
      <c r="K194" s="27" t="s">
        <v>200</v>
      </c>
      <c r="L194" s="27" t="s">
        <v>201</v>
      </c>
      <c r="M194" s="27" t="s">
        <v>202</v>
      </c>
      <c r="N194" s="27" t="s">
        <v>203</v>
      </c>
    </row>
    <row r="195" spans="10:14" x14ac:dyDescent="0.2">
      <c r="J195" s="1" t="s">
        <v>169</v>
      </c>
      <c r="K195" s="36">
        <v>760</v>
      </c>
      <c r="L195" s="36">
        <v>240</v>
      </c>
      <c r="M195" s="36">
        <v>80</v>
      </c>
      <c r="N195" s="36">
        <v>390</v>
      </c>
    </row>
    <row r="196" spans="10:14" x14ac:dyDescent="0.2">
      <c r="J196" s="1" t="s">
        <v>170</v>
      </c>
      <c r="K196" s="36">
        <v>770</v>
      </c>
      <c r="L196" s="36">
        <v>280</v>
      </c>
      <c r="M196" s="36">
        <v>80</v>
      </c>
      <c r="N196" s="36">
        <v>410</v>
      </c>
    </row>
    <row r="197" spans="10:14" x14ac:dyDescent="0.2">
      <c r="J197" s="1" t="s">
        <v>171</v>
      </c>
      <c r="K197" s="36">
        <v>860</v>
      </c>
      <c r="L197" s="36">
        <v>340</v>
      </c>
      <c r="M197" s="36">
        <v>100</v>
      </c>
      <c r="N197" s="36">
        <v>460</v>
      </c>
    </row>
    <row r="198" spans="10:14" x14ac:dyDescent="0.2">
      <c r="J198" s="1" t="s">
        <v>172</v>
      </c>
      <c r="K198" s="36">
        <v>760</v>
      </c>
      <c r="L198" s="36">
        <v>290</v>
      </c>
      <c r="M198" s="36">
        <v>110</v>
      </c>
      <c r="N198" s="36">
        <v>430</v>
      </c>
    </row>
    <row r="199" spans="10:14" x14ac:dyDescent="0.2">
      <c r="J199" s="1" t="s">
        <v>173</v>
      </c>
      <c r="K199" s="36">
        <v>850</v>
      </c>
      <c r="L199" s="36">
        <v>260</v>
      </c>
      <c r="M199" s="36">
        <v>60</v>
      </c>
      <c r="N199" s="36">
        <v>390</v>
      </c>
    </row>
    <row r="200" spans="10:14" x14ac:dyDescent="0.2">
      <c r="J200" s="1" t="s">
        <v>174</v>
      </c>
      <c r="K200" s="36">
        <v>720</v>
      </c>
      <c r="L200" s="36">
        <v>300</v>
      </c>
      <c r="M200" s="36">
        <v>100</v>
      </c>
      <c r="N200" s="36">
        <v>490</v>
      </c>
    </row>
    <row r="201" spans="10:14" x14ac:dyDescent="0.2">
      <c r="J201" s="1" t="s">
        <v>175</v>
      </c>
      <c r="K201" s="36">
        <v>790</v>
      </c>
      <c r="L201" s="36">
        <v>290</v>
      </c>
      <c r="M201" s="36">
        <v>100</v>
      </c>
      <c r="N201" s="36">
        <v>390</v>
      </c>
    </row>
    <row r="202" spans="10:14" x14ac:dyDescent="0.2">
      <c r="J202" s="1" t="s">
        <v>176</v>
      </c>
      <c r="K202" s="36">
        <v>780</v>
      </c>
      <c r="L202" s="36">
        <v>290</v>
      </c>
      <c r="M202" s="36">
        <v>70</v>
      </c>
      <c r="N202" s="36">
        <v>470</v>
      </c>
    </row>
    <row r="203" spans="10:14" x14ac:dyDescent="0.2">
      <c r="J203" s="1" t="s">
        <v>177</v>
      </c>
      <c r="K203" s="36">
        <v>600</v>
      </c>
      <c r="L203" s="36">
        <v>140</v>
      </c>
      <c r="M203" s="36">
        <v>40</v>
      </c>
      <c r="N203" s="36">
        <v>230</v>
      </c>
    </row>
    <row r="204" spans="10:14" x14ac:dyDescent="0.2">
      <c r="J204" s="1" t="s">
        <v>178</v>
      </c>
      <c r="K204" s="36">
        <v>650</v>
      </c>
      <c r="L204" s="36">
        <v>190</v>
      </c>
      <c r="M204" s="36">
        <v>60</v>
      </c>
      <c r="N204" s="36">
        <v>310</v>
      </c>
    </row>
    <row r="205" spans="10:14" x14ac:dyDescent="0.2">
      <c r="J205" s="1" t="s">
        <v>179</v>
      </c>
      <c r="K205" s="36">
        <v>740</v>
      </c>
      <c r="L205" s="36">
        <v>320</v>
      </c>
      <c r="M205" s="36">
        <v>90</v>
      </c>
      <c r="N205" s="36">
        <v>370</v>
      </c>
    </row>
    <row r="206" spans="10:14" x14ac:dyDescent="0.2">
      <c r="J206" s="17" t="s">
        <v>164</v>
      </c>
    </row>
    <row r="207" spans="10:14" x14ac:dyDescent="0.2">
      <c r="J207" s="17" t="s">
        <v>180</v>
      </c>
    </row>
    <row r="208" spans="10:14" x14ac:dyDescent="0.2">
      <c r="J208" s="17" t="s">
        <v>204</v>
      </c>
    </row>
    <row r="209" spans="1:14" ht="54.75" customHeight="1" x14ac:dyDescent="0.2"/>
    <row r="210" spans="1:14" ht="30" customHeight="1" x14ac:dyDescent="0.25">
      <c r="A210" s="23" t="s">
        <v>205</v>
      </c>
      <c r="B210" s="24"/>
      <c r="C210" s="24"/>
      <c r="D210" s="24"/>
      <c r="E210" s="24"/>
      <c r="F210" s="24"/>
      <c r="G210" s="24"/>
      <c r="H210" s="24"/>
      <c r="I210" s="24"/>
      <c r="J210" s="17" t="s">
        <v>114</v>
      </c>
      <c r="K210" s="18">
        <v>4.2</v>
      </c>
    </row>
    <row r="211" spans="1:14" x14ac:dyDescent="0.2">
      <c r="J211" s="17" t="s">
        <v>115</v>
      </c>
      <c r="K211" s="18" t="s">
        <v>206</v>
      </c>
    </row>
    <row r="212" spans="1:14" x14ac:dyDescent="0.2">
      <c r="J212" s="17" t="s">
        <v>116</v>
      </c>
      <c r="K212" s="27" t="s">
        <v>166</v>
      </c>
    </row>
    <row r="213" spans="1:14" x14ac:dyDescent="0.2">
      <c r="J213" s="17" t="s">
        <v>118</v>
      </c>
      <c r="K213" s="27" t="s">
        <v>147</v>
      </c>
    </row>
    <row r="214" spans="1:14" x14ac:dyDescent="0.2">
      <c r="J214" s="17" t="s">
        <v>120</v>
      </c>
      <c r="K214" s="27" t="s">
        <v>200</v>
      </c>
      <c r="L214" s="27" t="s">
        <v>201</v>
      </c>
      <c r="M214" s="27" t="s">
        <v>202</v>
      </c>
      <c r="N214" s="27" t="s">
        <v>203</v>
      </c>
    </row>
    <row r="215" spans="1:14" x14ac:dyDescent="0.2">
      <c r="J215" s="1" t="s">
        <v>169</v>
      </c>
      <c r="K215" s="37">
        <v>0.1</v>
      </c>
      <c r="L215" s="37">
        <v>2.8</v>
      </c>
      <c r="M215" s="37">
        <v>10</v>
      </c>
      <c r="N215" s="37">
        <v>2.6</v>
      </c>
    </row>
    <row r="216" spans="1:14" x14ac:dyDescent="0.2">
      <c r="J216" s="1" t="s">
        <v>170</v>
      </c>
      <c r="K216" s="37">
        <v>0.1</v>
      </c>
      <c r="L216" s="37">
        <v>3.1</v>
      </c>
      <c r="M216" s="37">
        <v>11.5</v>
      </c>
      <c r="N216" s="37">
        <v>3</v>
      </c>
    </row>
    <row r="217" spans="1:14" x14ac:dyDescent="0.2">
      <c r="J217" s="1" t="s">
        <v>171</v>
      </c>
      <c r="K217" s="37">
        <v>0.1</v>
      </c>
      <c r="L217" s="37">
        <v>3.7</v>
      </c>
      <c r="M217" s="37">
        <v>13.7</v>
      </c>
      <c r="N217" s="37">
        <v>2.1</v>
      </c>
    </row>
    <row r="218" spans="1:14" x14ac:dyDescent="0.2">
      <c r="J218" s="1" t="s">
        <v>172</v>
      </c>
      <c r="K218" s="37">
        <v>0.1</v>
      </c>
      <c r="L218" s="37">
        <v>3</v>
      </c>
      <c r="M218" s="37">
        <v>14.4</v>
      </c>
      <c r="N218" s="37">
        <v>2.8</v>
      </c>
    </row>
    <row r="219" spans="1:14" x14ac:dyDescent="0.2">
      <c r="J219" s="1" t="s">
        <v>173</v>
      </c>
      <c r="K219" s="37">
        <v>0.1</v>
      </c>
      <c r="L219" s="37">
        <v>2.8</v>
      </c>
      <c r="M219" s="37">
        <v>6.7</v>
      </c>
      <c r="N219" s="37">
        <v>4.5999999999999996</v>
      </c>
    </row>
    <row r="220" spans="1:14" x14ac:dyDescent="0.2">
      <c r="J220" s="1" t="s">
        <v>174</v>
      </c>
      <c r="K220" s="37">
        <v>0.1</v>
      </c>
      <c r="L220" s="37">
        <v>3.2</v>
      </c>
      <c r="M220" s="37">
        <v>11.6</v>
      </c>
      <c r="N220" s="37">
        <v>2.1</v>
      </c>
    </row>
    <row r="221" spans="1:14" x14ac:dyDescent="0.2">
      <c r="J221" s="1" t="s">
        <v>175</v>
      </c>
      <c r="K221" s="37">
        <v>0.1</v>
      </c>
      <c r="L221" s="37">
        <v>3.5</v>
      </c>
      <c r="M221" s="37">
        <v>13.7</v>
      </c>
      <c r="N221" s="37">
        <v>2.9</v>
      </c>
    </row>
    <row r="222" spans="1:14" x14ac:dyDescent="0.2">
      <c r="J222" s="1" t="s">
        <v>176</v>
      </c>
      <c r="K222" s="37">
        <v>0.2</v>
      </c>
      <c r="L222" s="37">
        <v>2.9</v>
      </c>
      <c r="M222" s="37">
        <v>11.1</v>
      </c>
      <c r="N222" s="37">
        <v>2.8</v>
      </c>
    </row>
    <row r="223" spans="1:14" x14ac:dyDescent="0.2">
      <c r="J223" s="1" t="s">
        <v>177</v>
      </c>
      <c r="K223" s="37">
        <v>0.1</v>
      </c>
      <c r="L223" s="37">
        <v>1.4</v>
      </c>
      <c r="M223" s="37">
        <v>6.7</v>
      </c>
      <c r="N223" s="37">
        <v>0.7</v>
      </c>
    </row>
    <row r="224" spans="1:14" x14ac:dyDescent="0.2">
      <c r="J224" s="1" t="s">
        <v>178</v>
      </c>
      <c r="K224" s="37">
        <v>0.1</v>
      </c>
      <c r="L224" s="37">
        <v>2.2000000000000002</v>
      </c>
      <c r="M224" s="37">
        <v>6.5</v>
      </c>
      <c r="N224" s="37">
        <v>1.5</v>
      </c>
    </row>
    <row r="225" spans="1:15" x14ac:dyDescent="0.2">
      <c r="J225" s="1" t="s">
        <v>207</v>
      </c>
      <c r="K225" s="37">
        <v>0.1</v>
      </c>
      <c r="L225" s="37">
        <v>3.3</v>
      </c>
      <c r="M225" s="37">
        <v>12.8</v>
      </c>
      <c r="N225" s="37">
        <v>1.8</v>
      </c>
    </row>
    <row r="226" spans="1:15" x14ac:dyDescent="0.2">
      <c r="J226" s="17" t="s">
        <v>164</v>
      </c>
    </row>
    <row r="227" spans="1:15" x14ac:dyDescent="0.2">
      <c r="J227" s="17" t="s">
        <v>180</v>
      </c>
    </row>
    <row r="228" spans="1:15" x14ac:dyDescent="0.2">
      <c r="J228" s="27" t="s">
        <v>151</v>
      </c>
    </row>
    <row r="229" spans="1:15" ht="44.25" customHeight="1" x14ac:dyDescent="0.2"/>
    <row r="230" spans="1:15" ht="30" customHeight="1" x14ac:dyDescent="0.25">
      <c r="A230" s="23" t="s">
        <v>208</v>
      </c>
      <c r="B230" s="24"/>
      <c r="C230" s="24"/>
      <c r="D230" s="24"/>
      <c r="E230" s="24"/>
      <c r="F230" s="24"/>
      <c r="G230" s="24"/>
      <c r="H230" s="24"/>
      <c r="I230" s="24"/>
      <c r="J230" s="17" t="s">
        <v>114</v>
      </c>
      <c r="K230" s="18">
        <v>4.3</v>
      </c>
    </row>
    <row r="231" spans="1:15" x14ac:dyDescent="0.2">
      <c r="J231" s="17" t="s">
        <v>115</v>
      </c>
      <c r="K231" s="18" t="s">
        <v>209</v>
      </c>
    </row>
    <row r="232" spans="1:15" x14ac:dyDescent="0.2">
      <c r="J232" s="17" t="s">
        <v>116</v>
      </c>
      <c r="K232" s="27" t="s">
        <v>210</v>
      </c>
    </row>
    <row r="233" spans="1:15" x14ac:dyDescent="0.2">
      <c r="J233" s="17" t="s">
        <v>118</v>
      </c>
      <c r="K233" s="27" t="s">
        <v>156</v>
      </c>
    </row>
    <row r="234" spans="1:15" x14ac:dyDescent="0.2">
      <c r="J234" s="17" t="s">
        <v>120</v>
      </c>
      <c r="L234" s="35" t="s">
        <v>124</v>
      </c>
      <c r="M234" s="18"/>
    </row>
    <row r="235" spans="1:15" ht="25.5" x14ac:dyDescent="0.2">
      <c r="J235" s="40" t="s">
        <v>211</v>
      </c>
      <c r="K235" s="25" t="s">
        <v>212</v>
      </c>
      <c r="L235" s="31">
        <v>0.497</v>
      </c>
      <c r="M235" s="31"/>
      <c r="N235" s="31"/>
      <c r="O235" s="31"/>
    </row>
    <row r="236" spans="1:15" x14ac:dyDescent="0.2">
      <c r="J236" s="40"/>
      <c r="K236" s="25" t="s">
        <v>110</v>
      </c>
      <c r="L236" s="31">
        <v>0.216</v>
      </c>
      <c r="M236" s="31"/>
      <c r="N236" s="31"/>
      <c r="O236" s="31"/>
    </row>
    <row r="237" spans="1:15" x14ac:dyDescent="0.2">
      <c r="J237" s="40"/>
      <c r="K237" s="17" t="s">
        <v>213</v>
      </c>
      <c r="L237" s="31">
        <v>0.06</v>
      </c>
      <c r="M237" s="31"/>
      <c r="N237" s="31"/>
      <c r="O237" s="31"/>
    </row>
    <row r="238" spans="1:15" x14ac:dyDescent="0.2">
      <c r="J238" s="41"/>
      <c r="L238" s="31"/>
      <c r="M238" s="31"/>
      <c r="N238" s="31"/>
      <c r="O238" s="31"/>
    </row>
    <row r="239" spans="1:15" x14ac:dyDescent="0.2">
      <c r="J239" s="39" t="s">
        <v>203</v>
      </c>
      <c r="K239" s="17" t="s">
        <v>214</v>
      </c>
      <c r="L239" s="31">
        <v>0.22700000000000001</v>
      </c>
      <c r="M239" s="31"/>
      <c r="N239" s="31"/>
      <c r="O239" s="31"/>
    </row>
    <row r="240" spans="1:15" x14ac:dyDescent="0.2">
      <c r="J240" s="39"/>
      <c r="K240" s="17" t="s">
        <v>215</v>
      </c>
      <c r="L240" s="31">
        <v>0.02</v>
      </c>
      <c r="M240" s="31"/>
      <c r="N240" s="31"/>
      <c r="O240" s="31"/>
    </row>
    <row r="242" spans="1:16" x14ac:dyDescent="0.2">
      <c r="J242" s="17" t="s">
        <v>216</v>
      </c>
      <c r="L242" s="31">
        <v>0.247</v>
      </c>
      <c r="M242" s="31"/>
      <c r="N242" s="31"/>
      <c r="O242" s="31"/>
    </row>
    <row r="243" spans="1:16" ht="39" customHeight="1" x14ac:dyDescent="0.2">
      <c r="J243" s="42" t="s">
        <v>217</v>
      </c>
      <c r="K243" s="42"/>
      <c r="L243" s="42"/>
      <c r="M243" s="42"/>
      <c r="N243" s="42"/>
      <c r="O243" s="42"/>
      <c r="P243" s="42"/>
    </row>
    <row r="244" spans="1:16" ht="39.75" customHeight="1" x14ac:dyDescent="0.2">
      <c r="J244" s="42" t="s">
        <v>218</v>
      </c>
      <c r="K244" s="42"/>
      <c r="L244" s="42"/>
      <c r="M244" s="42"/>
      <c r="N244" s="42"/>
      <c r="O244" s="42"/>
      <c r="P244" s="42"/>
    </row>
    <row r="245" spans="1:16" x14ac:dyDescent="0.2">
      <c r="J245" s="17" t="s">
        <v>164</v>
      </c>
      <c r="K245" s="35"/>
      <c r="L245" s="35"/>
      <c r="M245" s="35"/>
      <c r="N245" s="35"/>
      <c r="O245" s="35"/>
      <c r="P245" s="35"/>
    </row>
    <row r="246" spans="1:16" ht="27.75" customHeight="1" x14ac:dyDescent="0.2">
      <c r="K246" s="35"/>
      <c r="L246" s="35"/>
      <c r="M246" s="35"/>
      <c r="N246" s="35"/>
      <c r="O246" s="35"/>
      <c r="P246" s="35"/>
    </row>
    <row r="247" spans="1:16" ht="30" customHeight="1" x14ac:dyDescent="0.2">
      <c r="K247" s="35"/>
      <c r="L247" s="35"/>
      <c r="M247" s="35"/>
      <c r="N247" s="35"/>
      <c r="O247" s="35"/>
      <c r="P247" s="35"/>
    </row>
    <row r="248" spans="1:16" ht="30" customHeight="1" x14ac:dyDescent="0.25">
      <c r="A248" s="23" t="s">
        <v>219</v>
      </c>
      <c r="B248" s="24"/>
      <c r="C248" s="24"/>
      <c r="D248" s="24"/>
      <c r="E248" s="24"/>
      <c r="F248" s="24"/>
      <c r="G248" s="24"/>
      <c r="H248" s="24"/>
      <c r="I248" s="24"/>
      <c r="J248" s="17" t="s">
        <v>114</v>
      </c>
      <c r="K248" s="18">
        <v>4.4000000000000004</v>
      </c>
    </row>
    <row r="249" spans="1:16" x14ac:dyDescent="0.2">
      <c r="J249" s="17" t="s">
        <v>115</v>
      </c>
      <c r="K249" s="18" t="s">
        <v>220</v>
      </c>
    </row>
    <row r="250" spans="1:16" x14ac:dyDescent="0.2">
      <c r="J250" s="17" t="s">
        <v>116</v>
      </c>
      <c r="K250" s="27" t="s">
        <v>210</v>
      </c>
    </row>
    <row r="251" spans="1:16" x14ac:dyDescent="0.2">
      <c r="J251" s="17" t="s">
        <v>118</v>
      </c>
      <c r="K251" s="27" t="s">
        <v>221</v>
      </c>
    </row>
    <row r="252" spans="1:16" ht="11.85" customHeight="1" x14ac:dyDescent="0.2">
      <c r="J252" s="17" t="s">
        <v>120</v>
      </c>
      <c r="L252" s="18" t="s">
        <v>222</v>
      </c>
      <c r="M252" s="18"/>
      <c r="N252" s="18"/>
    </row>
    <row r="253" spans="1:16" ht="25.5" x14ac:dyDescent="0.2">
      <c r="J253" s="40" t="s">
        <v>211</v>
      </c>
      <c r="K253" s="25" t="s">
        <v>212</v>
      </c>
      <c r="L253" s="31">
        <v>8.0000000000000002E-3</v>
      </c>
      <c r="M253" s="31"/>
      <c r="N253" s="31"/>
    </row>
    <row r="254" spans="1:16" x14ac:dyDescent="0.2">
      <c r="J254" s="40"/>
      <c r="K254" s="25" t="s">
        <v>110</v>
      </c>
      <c r="L254" s="31">
        <v>0.185</v>
      </c>
      <c r="M254" s="31"/>
      <c r="N254" s="31"/>
    </row>
    <row r="255" spans="1:16" x14ac:dyDescent="0.2">
      <c r="J255" s="40"/>
      <c r="K255" s="17" t="s">
        <v>213</v>
      </c>
      <c r="L255" s="31">
        <v>0.70799999999999996</v>
      </c>
      <c r="M255" s="31"/>
      <c r="N255" s="31"/>
    </row>
    <row r="256" spans="1:16" x14ac:dyDescent="0.2">
      <c r="J256" s="41"/>
      <c r="L256" s="31"/>
      <c r="M256" s="31"/>
      <c r="N256" s="31"/>
    </row>
    <row r="257" spans="1:16" x14ac:dyDescent="0.2">
      <c r="J257" s="39" t="s">
        <v>203</v>
      </c>
      <c r="K257" s="17" t="s">
        <v>214</v>
      </c>
      <c r="L257" s="31">
        <v>7.8E-2</v>
      </c>
      <c r="M257" s="31"/>
      <c r="N257" s="31"/>
    </row>
    <row r="258" spans="1:16" x14ac:dyDescent="0.2">
      <c r="J258" s="39"/>
      <c r="K258" s="17" t="s">
        <v>215</v>
      </c>
      <c r="L258" s="31">
        <v>0.02</v>
      </c>
      <c r="M258" s="31"/>
      <c r="N258" s="31"/>
    </row>
    <row r="259" spans="1:16" x14ac:dyDescent="0.2">
      <c r="L259" s="31"/>
      <c r="M259" s="31"/>
      <c r="N259" s="31"/>
    </row>
    <row r="260" spans="1:16" x14ac:dyDescent="0.2">
      <c r="J260" s="17" t="s">
        <v>216</v>
      </c>
      <c r="L260" s="31">
        <v>9.8000000000000004E-2</v>
      </c>
      <c r="M260" s="31"/>
      <c r="N260" s="31"/>
    </row>
    <row r="261" spans="1:16" ht="39" customHeight="1" x14ac:dyDescent="0.2">
      <c r="J261" s="42" t="s">
        <v>217</v>
      </c>
      <c r="K261" s="42"/>
      <c r="L261" s="42"/>
      <c r="M261" s="42"/>
      <c r="N261" s="42"/>
      <c r="O261" s="42"/>
      <c r="P261" s="42"/>
    </row>
    <row r="262" spans="1:16" ht="39.75" customHeight="1" x14ac:dyDescent="0.2">
      <c r="J262" s="42" t="s">
        <v>218</v>
      </c>
      <c r="K262" s="42"/>
      <c r="L262" s="42"/>
      <c r="M262" s="42"/>
      <c r="N262" s="42"/>
      <c r="O262" s="42"/>
      <c r="P262" s="42"/>
    </row>
    <row r="263" spans="1:16" x14ac:dyDescent="0.2">
      <c r="J263" s="17" t="s">
        <v>164</v>
      </c>
    </row>
    <row r="264" spans="1:16" ht="65.25" customHeight="1" x14ac:dyDescent="0.2"/>
    <row r="265" spans="1:16" ht="30" customHeight="1" x14ac:dyDescent="0.25">
      <c r="A265" s="23" t="s">
        <v>223</v>
      </c>
      <c r="B265" s="24"/>
      <c r="C265" s="24"/>
      <c r="D265" s="24"/>
      <c r="E265" s="24"/>
      <c r="F265" s="24"/>
      <c r="G265" s="24"/>
      <c r="H265" s="24"/>
      <c r="I265" s="24"/>
      <c r="J265" s="17" t="s">
        <v>114</v>
      </c>
      <c r="K265" s="18">
        <v>5.0999999999999996</v>
      </c>
    </row>
    <row r="266" spans="1:16" x14ac:dyDescent="0.2">
      <c r="J266" s="17" t="s">
        <v>115</v>
      </c>
      <c r="K266" s="17" t="s">
        <v>224</v>
      </c>
    </row>
    <row r="267" spans="1:16" x14ac:dyDescent="0.2">
      <c r="J267" s="17" t="s">
        <v>116</v>
      </c>
      <c r="K267" s="17" t="s">
        <v>166</v>
      </c>
    </row>
    <row r="268" spans="1:16" x14ac:dyDescent="0.2">
      <c r="J268" s="17" t="s">
        <v>118</v>
      </c>
      <c r="K268" s="17" t="s">
        <v>225</v>
      </c>
    </row>
    <row r="269" spans="1:16" x14ac:dyDescent="0.2">
      <c r="J269" s="17" t="s">
        <v>120</v>
      </c>
      <c r="K269" s="17" t="s">
        <v>157</v>
      </c>
      <c r="L269" s="17" t="s">
        <v>158</v>
      </c>
    </row>
    <row r="270" spans="1:16" x14ac:dyDescent="0.2">
      <c r="J270" s="25" t="s">
        <v>183</v>
      </c>
      <c r="K270" s="36">
        <v>220</v>
      </c>
      <c r="L270" s="36">
        <v>80</v>
      </c>
      <c r="M270" s="36"/>
      <c r="N270" s="36"/>
    </row>
    <row r="271" spans="1:16" x14ac:dyDescent="0.2">
      <c r="J271" s="25" t="s">
        <v>184</v>
      </c>
      <c r="K271" s="36">
        <v>220</v>
      </c>
      <c r="L271" s="36">
        <v>80</v>
      </c>
      <c r="M271" s="36"/>
      <c r="N271" s="36"/>
    </row>
    <row r="272" spans="1:16" x14ac:dyDescent="0.2">
      <c r="J272" s="25" t="s">
        <v>185</v>
      </c>
      <c r="K272" s="36">
        <v>270</v>
      </c>
      <c r="L272" s="36">
        <v>120</v>
      </c>
      <c r="M272" s="36"/>
      <c r="N272" s="36"/>
    </row>
    <row r="273" spans="1:16" x14ac:dyDescent="0.2">
      <c r="J273" s="25" t="s">
        <v>186</v>
      </c>
      <c r="K273" s="36">
        <v>260</v>
      </c>
      <c r="L273" s="36">
        <v>140</v>
      </c>
      <c r="M273" s="36"/>
      <c r="N273" s="36"/>
    </row>
    <row r="274" spans="1:16" x14ac:dyDescent="0.2">
      <c r="J274" s="25" t="s">
        <v>187</v>
      </c>
      <c r="K274" s="36">
        <v>280</v>
      </c>
      <c r="L274" s="36">
        <v>70</v>
      </c>
      <c r="M274" s="36"/>
      <c r="N274" s="36"/>
    </row>
    <row r="275" spans="1:16" x14ac:dyDescent="0.2">
      <c r="J275" s="25" t="s">
        <v>188</v>
      </c>
      <c r="K275" s="36">
        <v>310</v>
      </c>
      <c r="L275" s="36">
        <v>100</v>
      </c>
      <c r="M275" s="36"/>
      <c r="N275" s="36"/>
    </row>
    <row r="276" spans="1:16" x14ac:dyDescent="0.2">
      <c r="J276" s="25" t="s">
        <v>189</v>
      </c>
      <c r="K276" s="36">
        <v>350</v>
      </c>
      <c r="L276" s="36">
        <v>90</v>
      </c>
      <c r="M276" s="36"/>
      <c r="N276" s="36"/>
    </row>
    <row r="277" spans="1:16" x14ac:dyDescent="0.2">
      <c r="J277" s="25" t="s">
        <v>190</v>
      </c>
      <c r="K277" s="36">
        <v>250</v>
      </c>
      <c r="L277" s="36">
        <v>110</v>
      </c>
      <c r="M277" s="36"/>
      <c r="N277" s="36"/>
    </row>
    <row r="278" spans="1:16" x14ac:dyDescent="0.2">
      <c r="J278" s="25" t="s">
        <v>191</v>
      </c>
      <c r="K278" s="36">
        <v>120</v>
      </c>
      <c r="L278" s="36">
        <v>40</v>
      </c>
      <c r="M278" s="36"/>
      <c r="N278" s="36"/>
    </row>
    <row r="279" spans="1:16" x14ac:dyDescent="0.2">
      <c r="J279" s="25" t="s">
        <v>178</v>
      </c>
      <c r="K279" s="36">
        <v>200</v>
      </c>
      <c r="L279" s="36">
        <v>50</v>
      </c>
      <c r="M279" s="36"/>
      <c r="N279" s="36"/>
    </row>
    <row r="280" spans="1:16" x14ac:dyDescent="0.2">
      <c r="J280" s="25" t="s">
        <v>179</v>
      </c>
      <c r="K280" s="36">
        <v>310</v>
      </c>
      <c r="L280" s="36">
        <v>80</v>
      </c>
      <c r="M280" s="36"/>
      <c r="N280" s="36"/>
    </row>
    <row r="281" spans="1:16" x14ac:dyDescent="0.2">
      <c r="J281" s="17" t="s">
        <v>164</v>
      </c>
      <c r="K281" s="25"/>
      <c r="L281" s="25"/>
      <c r="M281" s="25"/>
      <c r="N281" s="25"/>
      <c r="O281" s="25"/>
      <c r="P281" s="25"/>
    </row>
    <row r="282" spans="1:16" x14ac:dyDescent="0.2">
      <c r="J282" s="17" t="s">
        <v>180</v>
      </c>
      <c r="K282" s="35"/>
      <c r="L282" s="35"/>
      <c r="M282" s="35"/>
      <c r="N282" s="35"/>
      <c r="O282" s="35"/>
      <c r="P282" s="35"/>
    </row>
    <row r="283" spans="1:16" ht="39.75" customHeight="1" x14ac:dyDescent="0.2">
      <c r="J283" s="35"/>
      <c r="K283" s="35"/>
      <c r="L283" s="35"/>
      <c r="M283" s="35"/>
      <c r="N283" s="35"/>
      <c r="O283" s="35"/>
      <c r="P283" s="35"/>
    </row>
    <row r="284" spans="1:16" ht="30" customHeight="1" x14ac:dyDescent="0.25">
      <c r="A284" s="23" t="s">
        <v>226</v>
      </c>
      <c r="B284" s="24"/>
      <c r="C284" s="24"/>
      <c r="D284" s="24"/>
      <c r="E284" s="24"/>
      <c r="F284" s="24"/>
      <c r="G284" s="24"/>
      <c r="H284" s="24"/>
      <c r="I284" s="24"/>
      <c r="J284" s="25" t="s">
        <v>114</v>
      </c>
      <c r="K284" s="18">
        <v>5.2</v>
      </c>
    </row>
    <row r="285" spans="1:16" x14ac:dyDescent="0.2">
      <c r="J285" s="25" t="s">
        <v>115</v>
      </c>
      <c r="K285" s="17" t="s">
        <v>227</v>
      </c>
    </row>
    <row r="286" spans="1:16" x14ac:dyDescent="0.2">
      <c r="J286" s="25" t="s">
        <v>116</v>
      </c>
      <c r="K286" s="17" t="s">
        <v>166</v>
      </c>
    </row>
    <row r="287" spans="1:16" x14ac:dyDescent="0.2">
      <c r="J287" s="25" t="s">
        <v>118</v>
      </c>
      <c r="K287" s="17" t="s">
        <v>228</v>
      </c>
    </row>
    <row r="288" spans="1:16" x14ac:dyDescent="0.2">
      <c r="J288" s="17" t="s">
        <v>120</v>
      </c>
      <c r="K288" s="17" t="s">
        <v>157</v>
      </c>
      <c r="L288" s="17" t="s">
        <v>158</v>
      </c>
    </row>
    <row r="289" spans="1:16" x14ac:dyDescent="0.2">
      <c r="J289" s="25" t="s">
        <v>183</v>
      </c>
      <c r="K289" s="37">
        <v>3.7</v>
      </c>
      <c r="L289" s="37">
        <v>8.8000000000000007</v>
      </c>
      <c r="M289" s="37"/>
      <c r="N289" s="37"/>
      <c r="P289" s="37"/>
    </row>
    <row r="290" spans="1:16" x14ac:dyDescent="0.2">
      <c r="J290" s="25" t="s">
        <v>184</v>
      </c>
      <c r="K290" s="37">
        <v>2.4</v>
      </c>
      <c r="L290" s="37">
        <v>18.7</v>
      </c>
      <c r="M290" s="37"/>
      <c r="N290" s="37"/>
      <c r="P290" s="37"/>
    </row>
    <row r="291" spans="1:16" x14ac:dyDescent="0.2">
      <c r="J291" s="28" t="s">
        <v>185</v>
      </c>
      <c r="K291" s="37">
        <v>3.1</v>
      </c>
      <c r="L291" s="37">
        <v>11.2</v>
      </c>
      <c r="M291" s="37"/>
      <c r="N291" s="37"/>
      <c r="P291" s="37"/>
    </row>
    <row r="292" spans="1:16" x14ac:dyDescent="0.2">
      <c r="J292" s="25" t="s">
        <v>186</v>
      </c>
      <c r="K292" s="37">
        <v>2.6</v>
      </c>
      <c r="L292" s="37">
        <v>17.7</v>
      </c>
      <c r="M292" s="37"/>
      <c r="N292" s="37"/>
      <c r="P292" s="37"/>
    </row>
    <row r="293" spans="1:16" x14ac:dyDescent="0.2">
      <c r="J293" s="25" t="s">
        <v>187</v>
      </c>
      <c r="K293" s="37">
        <v>8.8000000000000007</v>
      </c>
      <c r="L293" s="37">
        <v>3.5</v>
      </c>
      <c r="M293" s="37"/>
      <c r="N293" s="37"/>
      <c r="P293" s="37"/>
    </row>
    <row r="294" spans="1:16" x14ac:dyDescent="0.2">
      <c r="J294" s="25" t="s">
        <v>188</v>
      </c>
      <c r="K294" s="37">
        <v>2.6</v>
      </c>
      <c r="L294" s="37">
        <v>15.5</v>
      </c>
      <c r="M294" s="37"/>
      <c r="N294" s="37"/>
      <c r="P294" s="37"/>
    </row>
    <row r="295" spans="1:16" x14ac:dyDescent="0.2">
      <c r="J295" s="25" t="s">
        <v>189</v>
      </c>
      <c r="K295" s="37">
        <v>3.5</v>
      </c>
      <c r="L295" s="37">
        <v>10.7</v>
      </c>
      <c r="M295" s="37"/>
      <c r="N295" s="37"/>
      <c r="P295" s="37"/>
    </row>
    <row r="296" spans="1:16" x14ac:dyDescent="0.2">
      <c r="J296" s="25" t="s">
        <v>190</v>
      </c>
      <c r="K296" s="37">
        <v>3.1</v>
      </c>
      <c r="L296" s="37">
        <v>3.3</v>
      </c>
      <c r="M296" s="37"/>
      <c r="N296" s="37"/>
      <c r="P296" s="37"/>
    </row>
    <row r="297" spans="1:16" x14ac:dyDescent="0.2">
      <c r="J297" s="25" t="s">
        <v>191</v>
      </c>
      <c r="K297" s="37">
        <v>1.1000000000000001</v>
      </c>
      <c r="L297" s="37">
        <v>1.6</v>
      </c>
      <c r="M297" s="37"/>
      <c r="N297" s="37"/>
      <c r="P297" s="37"/>
    </row>
    <row r="298" spans="1:16" x14ac:dyDescent="0.2">
      <c r="J298" s="25" t="s">
        <v>178</v>
      </c>
      <c r="K298" s="37">
        <v>3.1</v>
      </c>
      <c r="L298" s="37">
        <v>10.7</v>
      </c>
      <c r="M298" s="37"/>
      <c r="N298" s="37"/>
      <c r="P298" s="37"/>
    </row>
    <row r="299" spans="1:16" x14ac:dyDescent="0.2">
      <c r="J299" s="25" t="s">
        <v>179</v>
      </c>
      <c r="K299" s="37">
        <v>4.5999999999999996</v>
      </c>
      <c r="L299" s="37">
        <v>2.8</v>
      </c>
      <c r="M299" s="37"/>
      <c r="N299" s="37"/>
      <c r="P299" s="37"/>
    </row>
    <row r="300" spans="1:16" x14ac:dyDescent="0.2">
      <c r="J300" s="17" t="s">
        <v>164</v>
      </c>
      <c r="L300" s="35"/>
      <c r="M300" s="35"/>
      <c r="N300" s="35"/>
      <c r="O300" s="35"/>
      <c r="P300" s="35"/>
    </row>
    <row r="301" spans="1:16" x14ac:dyDescent="0.2">
      <c r="J301" s="17" t="s">
        <v>180</v>
      </c>
      <c r="K301" s="35"/>
      <c r="L301" s="35"/>
      <c r="M301" s="35"/>
      <c r="N301" s="35"/>
      <c r="O301" s="35"/>
    </row>
    <row r="302" spans="1:16" x14ac:dyDescent="0.2">
      <c r="J302" s="27" t="s">
        <v>151</v>
      </c>
      <c r="K302" s="35"/>
      <c r="L302" s="35"/>
      <c r="M302" s="35"/>
      <c r="N302" s="35"/>
      <c r="O302" s="35"/>
    </row>
    <row r="303" spans="1:16" ht="39.75" customHeight="1" x14ac:dyDescent="0.2"/>
    <row r="304" spans="1:16" ht="41.25" customHeight="1" x14ac:dyDescent="0.25">
      <c r="A304" s="23" t="s">
        <v>229</v>
      </c>
      <c r="B304" s="24"/>
      <c r="C304" s="24"/>
      <c r="D304" s="24"/>
      <c r="E304" s="24"/>
      <c r="F304" s="24"/>
      <c r="G304" s="24"/>
      <c r="H304" s="24"/>
      <c r="I304" s="24"/>
      <c r="J304" s="17" t="s">
        <v>114</v>
      </c>
      <c r="K304" s="18">
        <v>6.1</v>
      </c>
      <c r="L304" s="18"/>
      <c r="M304" s="18"/>
      <c r="N304" s="18"/>
    </row>
    <row r="305" spans="10:14" x14ac:dyDescent="0.2">
      <c r="J305" s="17" t="s">
        <v>115</v>
      </c>
      <c r="K305" s="17" t="s">
        <v>230</v>
      </c>
      <c r="L305" s="18"/>
      <c r="M305" s="18"/>
      <c r="N305" s="18"/>
    </row>
    <row r="306" spans="10:14" x14ac:dyDescent="0.2">
      <c r="J306" s="17" t="s">
        <v>116</v>
      </c>
      <c r="K306" s="17" t="s">
        <v>166</v>
      </c>
      <c r="L306" s="18"/>
      <c r="M306" s="18"/>
      <c r="N306" s="18"/>
    </row>
    <row r="307" spans="10:14" x14ac:dyDescent="0.2">
      <c r="J307" s="17" t="s">
        <v>231</v>
      </c>
      <c r="K307" s="17" t="s">
        <v>232</v>
      </c>
      <c r="L307" s="18"/>
      <c r="M307" s="18"/>
      <c r="N307" s="18"/>
    </row>
    <row r="308" spans="10:14" x14ac:dyDescent="0.2">
      <c r="J308" s="17" t="s">
        <v>233</v>
      </c>
      <c r="K308" s="17" t="s">
        <v>234</v>
      </c>
      <c r="L308" s="18"/>
      <c r="M308" s="18"/>
      <c r="N308" s="18"/>
    </row>
    <row r="309" spans="10:14" x14ac:dyDescent="0.2">
      <c r="J309" s="17" t="s">
        <v>120</v>
      </c>
      <c r="K309" s="17" t="s">
        <v>232</v>
      </c>
      <c r="L309" s="17" t="s">
        <v>234</v>
      </c>
    </row>
    <row r="310" spans="10:14" x14ac:dyDescent="0.2">
      <c r="J310" s="25" t="s">
        <v>183</v>
      </c>
      <c r="K310" s="43">
        <v>430</v>
      </c>
      <c r="L310" s="18">
        <v>3.1</v>
      </c>
      <c r="M310" s="26"/>
      <c r="N310" s="26"/>
    </row>
    <row r="311" spans="10:14" x14ac:dyDescent="0.2">
      <c r="J311" s="25" t="s">
        <v>184</v>
      </c>
      <c r="K311" s="43">
        <v>520</v>
      </c>
      <c r="L311" s="18">
        <v>4</v>
      </c>
      <c r="M311" s="26"/>
      <c r="N311" s="26"/>
    </row>
    <row r="312" spans="10:14" x14ac:dyDescent="0.2">
      <c r="J312" s="25" t="s">
        <v>185</v>
      </c>
      <c r="K312" s="43">
        <v>450</v>
      </c>
      <c r="L312" s="18">
        <v>3.5</v>
      </c>
      <c r="M312" s="26"/>
      <c r="N312" s="26"/>
    </row>
    <row r="313" spans="10:14" x14ac:dyDescent="0.2">
      <c r="J313" s="25" t="s">
        <v>186</v>
      </c>
      <c r="K313" s="43">
        <v>310</v>
      </c>
      <c r="L313" s="18">
        <v>2.2000000000000002</v>
      </c>
      <c r="M313" s="26"/>
      <c r="N313" s="26"/>
    </row>
    <row r="314" spans="10:14" x14ac:dyDescent="0.2">
      <c r="J314" s="25" t="s">
        <v>187</v>
      </c>
      <c r="K314" s="43">
        <v>360</v>
      </c>
      <c r="L314" s="18">
        <v>2.9</v>
      </c>
      <c r="M314" s="26"/>
      <c r="N314" s="26"/>
    </row>
    <row r="315" spans="10:14" x14ac:dyDescent="0.2">
      <c r="J315" s="25" t="s">
        <v>188</v>
      </c>
      <c r="K315" s="43">
        <v>340</v>
      </c>
      <c r="L315" s="18">
        <v>2.8</v>
      </c>
      <c r="M315" s="44"/>
      <c r="N315" s="44"/>
    </row>
    <row r="316" spans="10:14" x14ac:dyDescent="0.2">
      <c r="J316" s="25" t="s">
        <v>189</v>
      </c>
      <c r="K316" s="43">
        <v>300</v>
      </c>
      <c r="L316" s="18">
        <v>2.7</v>
      </c>
      <c r="M316" s="44"/>
      <c r="N316" s="44"/>
    </row>
    <row r="317" spans="10:14" x14ac:dyDescent="0.2">
      <c r="J317" s="25" t="s">
        <v>190</v>
      </c>
      <c r="K317" s="43">
        <v>190</v>
      </c>
      <c r="L317" s="18">
        <v>1.6</v>
      </c>
      <c r="M317" s="44"/>
      <c r="N317" s="44"/>
    </row>
    <row r="318" spans="10:14" x14ac:dyDescent="0.2">
      <c r="J318" s="25" t="s">
        <v>191</v>
      </c>
      <c r="K318" s="43">
        <v>80</v>
      </c>
      <c r="L318" s="18">
        <v>0.6</v>
      </c>
      <c r="M318" s="44"/>
      <c r="N318" s="44"/>
    </row>
    <row r="319" spans="10:14" x14ac:dyDescent="0.2">
      <c r="J319" s="25" t="s">
        <v>178</v>
      </c>
      <c r="K319" s="43">
        <v>110</v>
      </c>
      <c r="L319" s="18">
        <v>1.1000000000000001</v>
      </c>
      <c r="M319" s="44"/>
      <c r="N319" s="44"/>
    </row>
    <row r="320" spans="10:14" x14ac:dyDescent="0.2">
      <c r="J320" s="25" t="s">
        <v>179</v>
      </c>
      <c r="K320" s="43">
        <v>50</v>
      </c>
      <c r="L320" s="18">
        <v>0.6</v>
      </c>
      <c r="M320" s="44"/>
      <c r="N320" s="44"/>
    </row>
    <row r="321" spans="1:14" x14ac:dyDescent="0.2">
      <c r="J321" s="17" t="s">
        <v>164</v>
      </c>
      <c r="K321" s="43"/>
      <c r="L321" s="18"/>
      <c r="M321" s="44"/>
      <c r="N321" s="44"/>
    </row>
    <row r="322" spans="1:14" x14ac:dyDescent="0.2">
      <c r="J322" s="17" t="s">
        <v>180</v>
      </c>
      <c r="K322" s="43"/>
      <c r="L322" s="18"/>
      <c r="M322" s="44"/>
      <c r="N322" s="44"/>
    </row>
    <row r="323" spans="1:14" ht="36" customHeight="1" x14ac:dyDescent="0.2">
      <c r="K323" s="44"/>
      <c r="L323" s="18"/>
      <c r="M323" s="44"/>
      <c r="N323" s="44"/>
    </row>
    <row r="324" spans="1:14" ht="30" customHeight="1" x14ac:dyDescent="0.25">
      <c r="A324" s="23" t="s">
        <v>235</v>
      </c>
      <c r="B324" s="23"/>
      <c r="C324" s="23"/>
      <c r="D324" s="23"/>
      <c r="E324" s="23"/>
      <c r="F324" s="23"/>
      <c r="G324" s="23"/>
      <c r="H324" s="23"/>
      <c r="I324" s="23"/>
      <c r="J324" s="17" t="s">
        <v>114</v>
      </c>
      <c r="K324" s="18">
        <v>7.1</v>
      </c>
    </row>
    <row r="325" spans="1:14" x14ac:dyDescent="0.2">
      <c r="J325" s="17" t="s">
        <v>115</v>
      </c>
      <c r="K325" s="17" t="s">
        <v>236</v>
      </c>
    </row>
    <row r="326" spans="1:14" x14ac:dyDescent="0.2">
      <c r="J326" s="17" t="s">
        <v>116</v>
      </c>
      <c r="K326" s="17" t="s">
        <v>237</v>
      </c>
    </row>
    <row r="327" spans="1:14" x14ac:dyDescent="0.2">
      <c r="J327" s="17" t="s">
        <v>118</v>
      </c>
      <c r="K327" s="17" t="s">
        <v>238</v>
      </c>
    </row>
    <row r="328" spans="1:14" x14ac:dyDescent="0.2">
      <c r="J328" s="17" t="s">
        <v>120</v>
      </c>
      <c r="K328" s="17" t="s">
        <v>238</v>
      </c>
    </row>
    <row r="329" spans="1:14" x14ac:dyDescent="0.2">
      <c r="K329" s="17" t="s">
        <v>111</v>
      </c>
      <c r="L329" s="17" t="s">
        <v>101</v>
      </c>
      <c r="M329" s="17" t="s">
        <v>100</v>
      </c>
    </row>
    <row r="330" spans="1:14" x14ac:dyDescent="0.2">
      <c r="J330" s="17" t="s">
        <v>131</v>
      </c>
      <c r="K330" s="45">
        <v>6.1</v>
      </c>
      <c r="L330" s="45">
        <v>16.899999999999999</v>
      </c>
      <c r="M330" s="45">
        <v>9.5</v>
      </c>
      <c r="N330" s="45"/>
    </row>
    <row r="331" spans="1:14" x14ac:dyDescent="0.2">
      <c r="J331" s="17" t="s">
        <v>132</v>
      </c>
      <c r="K331" s="45">
        <v>17</v>
      </c>
      <c r="L331" s="45">
        <v>16</v>
      </c>
      <c r="M331" s="45">
        <v>9.1</v>
      </c>
      <c r="N331" s="45"/>
    </row>
    <row r="332" spans="1:14" x14ac:dyDescent="0.2">
      <c r="J332" s="17" t="s">
        <v>133</v>
      </c>
      <c r="K332" s="45">
        <v>15.5</v>
      </c>
      <c r="L332" s="45">
        <v>14.9</v>
      </c>
      <c r="M332" s="45">
        <v>8.5</v>
      </c>
      <c r="N332" s="45"/>
    </row>
    <row r="333" spans="1:14" x14ac:dyDescent="0.2">
      <c r="J333" s="17" t="s">
        <v>134</v>
      </c>
      <c r="K333" s="45">
        <v>20.5</v>
      </c>
      <c r="L333" s="45">
        <v>20.100000000000001</v>
      </c>
      <c r="M333" s="45">
        <v>10.9</v>
      </c>
      <c r="N333" s="45"/>
    </row>
    <row r="334" spans="1:14" x14ac:dyDescent="0.2">
      <c r="J334" s="17" t="s">
        <v>135</v>
      </c>
      <c r="K334" s="45">
        <v>23.6</v>
      </c>
      <c r="L334" s="45">
        <v>21.5</v>
      </c>
      <c r="M334" s="45">
        <v>12.1</v>
      </c>
      <c r="N334" s="45"/>
    </row>
    <row r="335" spans="1:14" x14ac:dyDescent="0.2">
      <c r="J335" s="17" t="s">
        <v>136</v>
      </c>
      <c r="K335" s="45">
        <v>18.600000000000001</v>
      </c>
      <c r="L335" s="45">
        <v>18.8</v>
      </c>
      <c r="M335" s="45">
        <v>14.5</v>
      </c>
      <c r="N335" s="45"/>
    </row>
    <row r="336" spans="1:14" x14ac:dyDescent="0.2">
      <c r="J336" s="17" t="s">
        <v>137</v>
      </c>
      <c r="K336" s="45">
        <v>21.7</v>
      </c>
      <c r="L336" s="45">
        <v>23.6</v>
      </c>
      <c r="M336" s="45">
        <v>17.600000000000001</v>
      </c>
      <c r="N336" s="45"/>
    </row>
    <row r="337" spans="1:16" x14ac:dyDescent="0.2">
      <c r="J337" s="17" t="s">
        <v>138</v>
      </c>
      <c r="K337" s="45">
        <v>22</v>
      </c>
      <c r="L337" s="45">
        <v>18</v>
      </c>
      <c r="M337" s="45">
        <v>23</v>
      </c>
      <c r="N337" s="45"/>
    </row>
    <row r="338" spans="1:16" x14ac:dyDescent="0.2">
      <c r="J338" s="17" t="s">
        <v>139</v>
      </c>
      <c r="K338" s="45">
        <v>22</v>
      </c>
      <c r="L338" s="45">
        <v>30.5</v>
      </c>
      <c r="M338" s="45">
        <v>29.4</v>
      </c>
      <c r="N338" s="45"/>
    </row>
    <row r="339" spans="1:16" x14ac:dyDescent="0.2">
      <c r="J339" s="17" t="s">
        <v>140</v>
      </c>
      <c r="K339" s="45">
        <v>20.6</v>
      </c>
      <c r="L339" s="45">
        <v>15</v>
      </c>
      <c r="M339" s="45" t="s">
        <v>141</v>
      </c>
      <c r="N339" s="45"/>
    </row>
    <row r="340" spans="1:16" x14ac:dyDescent="0.2">
      <c r="J340" s="17" t="s">
        <v>142</v>
      </c>
      <c r="K340" s="45">
        <v>14.4</v>
      </c>
      <c r="L340" s="45">
        <v>19.399999999999999</v>
      </c>
      <c r="M340" s="45" t="s">
        <v>141</v>
      </c>
      <c r="N340" s="45"/>
    </row>
    <row r="341" spans="1:16" x14ac:dyDescent="0.2">
      <c r="J341" s="17" t="s">
        <v>143</v>
      </c>
      <c r="K341" s="45">
        <v>17.5</v>
      </c>
      <c r="L341" s="45">
        <v>18.100000000000001</v>
      </c>
      <c r="M341" s="45" t="s">
        <v>141</v>
      </c>
      <c r="N341" s="45"/>
    </row>
    <row r="342" spans="1:16" ht="25.5" customHeight="1" x14ac:dyDescent="0.2">
      <c r="J342" s="46" t="s">
        <v>239</v>
      </c>
      <c r="K342" s="46"/>
      <c r="L342" s="46"/>
      <c r="M342" s="46"/>
      <c r="N342" s="46"/>
      <c r="O342" s="46"/>
      <c r="P342" s="46"/>
    </row>
    <row r="343" spans="1:16" ht="27" customHeight="1" x14ac:dyDescent="0.2"/>
    <row r="344" spans="1:16" ht="30" customHeight="1" x14ac:dyDescent="0.25">
      <c r="A344" s="23" t="s">
        <v>240</v>
      </c>
      <c r="B344" s="23"/>
      <c r="C344" s="23"/>
      <c r="D344" s="23"/>
      <c r="E344" s="23"/>
      <c r="F344" s="23"/>
      <c r="G344" s="23"/>
      <c r="H344" s="23"/>
      <c r="I344" s="23"/>
      <c r="J344" s="17" t="s">
        <v>114</v>
      </c>
      <c r="K344" s="18" t="s">
        <v>2</v>
      </c>
    </row>
    <row r="345" spans="1:16" x14ac:dyDescent="0.2">
      <c r="J345" s="17" t="s">
        <v>115</v>
      </c>
      <c r="K345" s="17" t="s">
        <v>91</v>
      </c>
    </row>
    <row r="346" spans="1:16" x14ac:dyDescent="0.2">
      <c r="J346" s="17" t="s">
        <v>116</v>
      </c>
      <c r="K346" s="17" t="s">
        <v>237</v>
      </c>
    </row>
    <row r="347" spans="1:16" x14ac:dyDescent="0.2">
      <c r="J347" s="17" t="s">
        <v>118</v>
      </c>
      <c r="K347" s="17" t="s">
        <v>241</v>
      </c>
    </row>
    <row r="348" spans="1:16" x14ac:dyDescent="0.2">
      <c r="J348" s="17" t="s">
        <v>120</v>
      </c>
      <c r="K348" s="17" t="s">
        <v>124</v>
      </c>
      <c r="L348" s="17" t="s">
        <v>222</v>
      </c>
    </row>
    <row r="349" spans="1:16" x14ac:dyDescent="0.2">
      <c r="J349" s="17" t="s">
        <v>242</v>
      </c>
      <c r="K349" s="31">
        <v>0.105</v>
      </c>
      <c r="L349" s="31">
        <v>0.29799999999999999</v>
      </c>
      <c r="M349" s="31"/>
      <c r="N349" s="31"/>
    </row>
    <row r="350" spans="1:16" x14ac:dyDescent="0.2">
      <c r="J350" s="17" t="s">
        <v>243</v>
      </c>
      <c r="K350" s="31">
        <v>7.1999999999999995E-2</v>
      </c>
      <c r="L350" s="31">
        <v>6.0999999999999999E-2</v>
      </c>
      <c r="M350" s="31"/>
      <c r="N350" s="31"/>
    </row>
    <row r="351" spans="1:16" x14ac:dyDescent="0.2">
      <c r="J351" s="17" t="s">
        <v>244</v>
      </c>
      <c r="K351" s="31">
        <v>5.8000000000000003E-2</v>
      </c>
      <c r="L351" s="31">
        <v>9.0999999999999998E-2</v>
      </c>
      <c r="M351" s="31"/>
      <c r="N351" s="31"/>
    </row>
    <row r="352" spans="1:16" x14ac:dyDescent="0.2">
      <c r="J352" s="17" t="s">
        <v>245</v>
      </c>
      <c r="K352" s="31">
        <v>7.4999999999999997E-2</v>
      </c>
      <c r="L352" s="31">
        <v>0.122</v>
      </c>
      <c r="M352" s="31"/>
      <c r="N352" s="31"/>
    </row>
    <row r="353" spans="10:14" x14ac:dyDescent="0.2">
      <c r="J353" s="17" t="s">
        <v>246</v>
      </c>
      <c r="K353" s="31">
        <v>0.05</v>
      </c>
      <c r="L353" s="31">
        <v>5.0999999999999997E-2</v>
      </c>
      <c r="M353" s="31"/>
      <c r="N353" s="31"/>
    </row>
    <row r="354" spans="10:14" x14ac:dyDescent="0.2">
      <c r="J354" s="17" t="s">
        <v>247</v>
      </c>
      <c r="K354" s="31">
        <v>0.04</v>
      </c>
      <c r="L354" s="31">
        <v>2.7E-2</v>
      </c>
      <c r="M354" s="31"/>
      <c r="N354" s="31"/>
    </row>
    <row r="355" spans="10:14" x14ac:dyDescent="0.2">
      <c r="J355" s="17" t="s">
        <v>248</v>
      </c>
      <c r="K355" s="31">
        <v>2.8000000000000001E-2</v>
      </c>
      <c r="L355" s="31">
        <v>2.4E-2</v>
      </c>
      <c r="M355" s="31"/>
      <c r="N355" s="31"/>
    </row>
    <row r="356" spans="10:14" x14ac:dyDescent="0.2">
      <c r="J356" s="17" t="s">
        <v>249</v>
      </c>
      <c r="K356" s="31">
        <v>3.5000000000000003E-2</v>
      </c>
      <c r="L356" s="31">
        <v>2.7E-2</v>
      </c>
      <c r="M356" s="31"/>
      <c r="N356" s="31"/>
    </row>
    <row r="357" spans="10:14" x14ac:dyDescent="0.2">
      <c r="J357" s="17" t="s">
        <v>250</v>
      </c>
      <c r="K357" s="31">
        <v>1.2999999999999999E-2</v>
      </c>
      <c r="L357" s="31">
        <v>5.0000000000000001E-3</v>
      </c>
      <c r="M357" s="31"/>
      <c r="N357" s="31"/>
    </row>
    <row r="358" spans="10:14" x14ac:dyDescent="0.2">
      <c r="J358" s="17" t="s">
        <v>251</v>
      </c>
      <c r="K358" s="31">
        <v>2.5999999999999999E-2</v>
      </c>
      <c r="L358" s="31">
        <v>2.5000000000000001E-2</v>
      </c>
      <c r="M358" s="31"/>
      <c r="N358" s="31"/>
    </row>
    <row r="359" spans="10:14" x14ac:dyDescent="0.2">
      <c r="J359" s="17" t="s">
        <v>252</v>
      </c>
      <c r="K359" s="31">
        <v>1.2999999999999999E-2</v>
      </c>
      <c r="L359" s="31">
        <v>3.5999999999999997E-2</v>
      </c>
      <c r="M359" s="31"/>
      <c r="N359" s="31"/>
    </row>
    <row r="360" spans="10:14" x14ac:dyDescent="0.2">
      <c r="J360" s="17" t="s">
        <v>253</v>
      </c>
      <c r="K360" s="31">
        <v>2.8000000000000001E-2</v>
      </c>
      <c r="L360" s="31">
        <v>1.7999999999999999E-2</v>
      </c>
      <c r="M360" s="31"/>
      <c r="N360" s="31"/>
    </row>
    <row r="361" spans="10:14" x14ac:dyDescent="0.2">
      <c r="J361" s="17" t="s">
        <v>254</v>
      </c>
      <c r="K361" s="31">
        <v>1.4999999999999999E-2</v>
      </c>
      <c r="L361" s="31">
        <v>-3.1E-2</v>
      </c>
      <c r="M361" s="31"/>
      <c r="N361" s="31"/>
    </row>
    <row r="362" spans="10:14" x14ac:dyDescent="0.2">
      <c r="J362" s="17" t="s">
        <v>255</v>
      </c>
      <c r="K362" s="31">
        <v>1.7999999999999999E-2</v>
      </c>
      <c r="L362" s="31">
        <v>1.4999999999999999E-2</v>
      </c>
      <c r="M362" s="31"/>
      <c r="N362" s="31"/>
    </row>
    <row r="363" spans="10:14" x14ac:dyDescent="0.2">
      <c r="J363" s="17" t="s">
        <v>256</v>
      </c>
      <c r="K363" s="31">
        <v>3.3000000000000002E-2</v>
      </c>
      <c r="L363" s="31">
        <v>8.8999999999999996E-2</v>
      </c>
      <c r="M363" s="31"/>
      <c r="N363" s="31"/>
    </row>
    <row r="364" spans="10:14" x14ac:dyDescent="0.2">
      <c r="J364" s="17" t="s">
        <v>257</v>
      </c>
      <c r="K364" s="31">
        <v>1.2E-2</v>
      </c>
      <c r="L364" s="31">
        <v>1.0999999999999999E-2</v>
      </c>
      <c r="M364" s="31"/>
      <c r="N364" s="31"/>
    </row>
    <row r="365" spans="10:14" x14ac:dyDescent="0.2">
      <c r="J365" s="17" t="s">
        <v>258</v>
      </c>
      <c r="K365" s="31">
        <v>2.7E-2</v>
      </c>
      <c r="L365" s="31">
        <v>3.1E-2</v>
      </c>
      <c r="M365" s="31"/>
      <c r="N365" s="31"/>
    </row>
    <row r="366" spans="10:14" x14ac:dyDescent="0.2">
      <c r="J366" s="17" t="s">
        <v>259</v>
      </c>
      <c r="K366" s="31">
        <v>1.2E-2</v>
      </c>
      <c r="L366" s="31">
        <v>0.158</v>
      </c>
      <c r="M366" s="31"/>
      <c r="N366" s="31"/>
    </row>
    <row r="367" spans="10:14" x14ac:dyDescent="0.2">
      <c r="J367" s="17" t="s">
        <v>260</v>
      </c>
      <c r="K367" s="31">
        <v>1.4999999999999999E-2</v>
      </c>
      <c r="L367" s="31">
        <v>1.9E-2</v>
      </c>
      <c r="M367" s="31"/>
      <c r="N367" s="31"/>
    </row>
    <row r="368" spans="10:14" x14ac:dyDescent="0.2">
      <c r="J368" s="17" t="s">
        <v>261</v>
      </c>
      <c r="K368" s="31">
        <v>2.5000000000000001E-2</v>
      </c>
      <c r="L368" s="31">
        <v>1.2999999999999999E-2</v>
      </c>
      <c r="M368" s="31"/>
      <c r="N368" s="31"/>
    </row>
    <row r="369" spans="10:16" x14ac:dyDescent="0.2">
      <c r="J369" s="17" t="s">
        <v>262</v>
      </c>
      <c r="K369" s="31">
        <v>4.0000000000000001E-3</v>
      </c>
      <c r="L369" s="31">
        <v>-2E-3</v>
      </c>
      <c r="M369" s="31"/>
      <c r="N369" s="31"/>
    </row>
    <row r="370" spans="10:16" x14ac:dyDescent="0.2">
      <c r="J370" s="17" t="s">
        <v>263</v>
      </c>
      <c r="K370" s="31">
        <v>3.4000000000000002E-2</v>
      </c>
      <c r="L370" s="31">
        <v>0.26600000000000001</v>
      </c>
      <c r="M370" s="31"/>
      <c r="N370" s="31"/>
    </row>
    <row r="371" spans="10:16" x14ac:dyDescent="0.2">
      <c r="J371" s="17" t="s">
        <v>264</v>
      </c>
      <c r="K371" s="31">
        <v>2.5000000000000001E-2</v>
      </c>
      <c r="L371" s="31">
        <v>8.9999999999999993E-3</v>
      </c>
      <c r="M371" s="31"/>
      <c r="N371" s="31"/>
    </row>
    <row r="372" spans="10:16" x14ac:dyDescent="0.2">
      <c r="J372" s="17" t="s">
        <v>265</v>
      </c>
      <c r="K372" s="31">
        <v>1.0999999999999999E-2</v>
      </c>
      <c r="L372" s="31">
        <v>5.5E-2</v>
      </c>
      <c r="M372" s="31"/>
      <c r="N372" s="31"/>
    </row>
    <row r="373" spans="10:16" x14ac:dyDescent="0.2">
      <c r="J373" s="17" t="s">
        <v>266</v>
      </c>
      <c r="K373" s="31">
        <v>0.02</v>
      </c>
      <c r="L373" s="31">
        <v>2.1999999999999999E-2</v>
      </c>
      <c r="M373" s="31"/>
      <c r="N373" s="31"/>
    </row>
    <row r="374" spans="10:16" x14ac:dyDescent="0.2">
      <c r="J374" s="17" t="s">
        <v>267</v>
      </c>
      <c r="K374" s="31">
        <v>1.7000000000000001E-2</v>
      </c>
      <c r="L374" s="31">
        <v>1.7000000000000001E-2</v>
      </c>
      <c r="M374" s="31"/>
      <c r="N374" s="31"/>
    </row>
    <row r="375" spans="10:16" x14ac:dyDescent="0.2">
      <c r="J375" s="17" t="s">
        <v>268</v>
      </c>
      <c r="K375" s="31">
        <v>1.4E-2</v>
      </c>
      <c r="L375" s="31">
        <v>1.6E-2</v>
      </c>
      <c r="M375" s="31"/>
      <c r="N375" s="31"/>
    </row>
    <row r="376" spans="10:16" x14ac:dyDescent="0.2">
      <c r="J376" s="17" t="s">
        <v>269</v>
      </c>
      <c r="K376" s="31">
        <v>4.2999999999999997E-2</v>
      </c>
      <c r="L376" s="31">
        <v>3.7999999999999999E-2</v>
      </c>
      <c r="M376" s="31"/>
      <c r="N376" s="31"/>
    </row>
    <row r="377" spans="10:16" x14ac:dyDescent="0.2">
      <c r="J377" s="17" t="s">
        <v>270</v>
      </c>
      <c r="K377" s="31">
        <v>1.47E-2</v>
      </c>
      <c r="L377" s="31">
        <v>4.0000000000000001E-3</v>
      </c>
      <c r="M377" s="31"/>
      <c r="N377" s="31"/>
    </row>
    <row r="378" spans="10:16" x14ac:dyDescent="0.2">
      <c r="J378" s="17" t="s">
        <v>271</v>
      </c>
      <c r="K378" s="31">
        <v>2.3E-2</v>
      </c>
      <c r="L378" s="31">
        <v>3.4000000000000002E-2</v>
      </c>
      <c r="M378" s="31"/>
      <c r="N378" s="31"/>
    </row>
    <row r="379" spans="10:16" x14ac:dyDescent="0.2">
      <c r="J379" s="17" t="s">
        <v>272</v>
      </c>
      <c r="K379" s="31">
        <v>4.7E-2</v>
      </c>
      <c r="L379" s="31">
        <v>3.1E-2</v>
      </c>
      <c r="M379" s="31"/>
      <c r="N379" s="31"/>
    </row>
    <row r="380" spans="10:16" x14ac:dyDescent="0.2">
      <c r="J380" s="17" t="s">
        <v>273</v>
      </c>
      <c r="K380" s="31">
        <v>2.0299999999999999E-2</v>
      </c>
      <c r="L380" s="31">
        <v>2.4993999999999999E-2</v>
      </c>
      <c r="M380" s="31"/>
      <c r="N380" s="31"/>
    </row>
    <row r="381" spans="10:16" ht="27.75" customHeight="1" x14ac:dyDescent="0.2">
      <c r="J381" s="42" t="s">
        <v>274</v>
      </c>
      <c r="K381" s="42"/>
      <c r="L381" s="42"/>
      <c r="M381" s="42"/>
      <c r="N381" s="42"/>
      <c r="O381" s="42"/>
      <c r="P381" s="42"/>
    </row>
    <row r="384" spans="10:16" x14ac:dyDescent="0.2">
      <c r="K384" s="45"/>
    </row>
  </sheetData>
  <mergeCells count="28">
    <mergeCell ref="A344:I344"/>
    <mergeCell ref="J381:P381"/>
    <mergeCell ref="J262:P262"/>
    <mergeCell ref="A265:I265"/>
    <mergeCell ref="A284:I284"/>
    <mergeCell ref="A304:I304"/>
    <mergeCell ref="A324:I324"/>
    <mergeCell ref="J342:P342"/>
    <mergeCell ref="A248:I248"/>
    <mergeCell ref="J253:J255"/>
    <mergeCell ref="J257:J258"/>
    <mergeCell ref="J261:P261"/>
    <mergeCell ref="J235:J237"/>
    <mergeCell ref="J239:J240"/>
    <mergeCell ref="J243:P243"/>
    <mergeCell ref="J244:P244"/>
    <mergeCell ref="A137:I137"/>
    <mergeCell ref="A156:I156"/>
    <mergeCell ref="A176:I176"/>
    <mergeCell ref="A190:I190"/>
    <mergeCell ref="A210:I210"/>
    <mergeCell ref="A230:I230"/>
    <mergeCell ref="A1:B1"/>
    <mergeCell ref="A3:I3"/>
    <mergeCell ref="A62:I62"/>
    <mergeCell ref="A82:I82"/>
    <mergeCell ref="A103:I103"/>
    <mergeCell ref="A124:I124"/>
  </mergeCells>
  <hyperlinks>
    <hyperlink ref="A1:B1" location="ContentsHead" display="ContentsHead" xr:uid="{7EEE1B94-037F-4975-B9DC-65E28909A41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B8EB4-3CC6-4C87-B952-26362A3DFCF1}">
  <sheetPr codeName="Sheet32">
    <pageSetUpPr fitToPage="1"/>
  </sheetPr>
  <dimension ref="A1:CC76"/>
  <sheetViews>
    <sheetView showGridLines="0"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.7109375" style="1" customWidth="1"/>
    <col min="3" max="3" width="1" style="1" customWidth="1"/>
    <col min="4" max="4" width="12" style="1" bestFit="1" customWidth="1"/>
    <col min="5" max="5" width="9.5703125" style="1" customWidth="1"/>
    <col min="6" max="6" width="17.42578125" style="1" customWidth="1"/>
    <col min="7" max="7" width="15.5703125" style="1" bestFit="1" customWidth="1"/>
    <col min="8" max="8" width="2.5703125" style="1" customWidth="1"/>
    <col min="9" max="9" width="13.5703125" style="1" customWidth="1"/>
    <col min="10" max="10" width="21.5703125" style="1" customWidth="1"/>
    <col min="11" max="11" width="16.140625" style="1" bestFit="1" customWidth="1"/>
    <col min="12" max="12" width="17.140625" style="1" customWidth="1"/>
    <col min="13" max="13" width="2.5703125" style="1" customWidth="1"/>
    <col min="14" max="14" width="13.5703125" style="1" bestFit="1" customWidth="1"/>
    <col min="15" max="15" width="10.5703125" style="1" bestFit="1" customWidth="1"/>
    <col min="16" max="16" width="18.140625" style="1" customWidth="1"/>
    <col min="17" max="17" width="17.5703125" style="1" customWidth="1"/>
    <col min="18" max="18" width="2.5703125" style="1" customWidth="1"/>
    <col min="19" max="19" width="28" style="1" customWidth="1"/>
    <col min="20" max="20" width="4" style="1" customWidth="1"/>
    <col min="21" max="21" width="5.140625" style="1" customWidth="1"/>
    <col min="22" max="24" width="13.140625" style="1" customWidth="1"/>
    <col min="25" max="41" width="0" style="1" hidden="1" customWidth="1"/>
    <col min="42" max="81" width="0" style="1" hidden="1"/>
    <col min="82" max="16384" width="13.140625" style="1" hidden="1"/>
  </cols>
  <sheetData>
    <row r="1" spans="1:21" s="47" customFormat="1" x14ac:dyDescent="0.25">
      <c r="A1" s="48" t="s">
        <v>112</v>
      </c>
      <c r="B1" s="48"/>
      <c r="C1" s="49"/>
    </row>
    <row r="2" spans="1:21" x14ac:dyDescent="0.2">
      <c r="A2" s="51" t="s">
        <v>277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5"/>
      <c r="U2" s="15"/>
    </row>
    <row r="4" spans="1:21" ht="17.45" customHeight="1" x14ac:dyDescent="0.35">
      <c r="A4" s="52" t="s">
        <v>278</v>
      </c>
      <c r="B4" s="52"/>
      <c r="C4" s="53"/>
      <c r="D4" s="54" t="s">
        <v>279</v>
      </c>
      <c r="E4" s="54"/>
      <c r="F4" s="54"/>
      <c r="G4" s="54"/>
      <c r="H4" s="55"/>
      <c r="I4" s="54" t="s">
        <v>280</v>
      </c>
      <c r="J4" s="54"/>
      <c r="K4" s="54"/>
      <c r="L4" s="54"/>
      <c r="M4" s="55"/>
      <c r="N4" s="54" t="s">
        <v>281</v>
      </c>
      <c r="O4" s="54"/>
      <c r="P4" s="54"/>
      <c r="Q4" s="54"/>
      <c r="R4" s="54"/>
      <c r="S4" s="54"/>
      <c r="T4" s="56"/>
      <c r="U4" s="56"/>
    </row>
    <row r="5" spans="1:21" ht="18" customHeight="1" x14ac:dyDescent="0.35">
      <c r="A5" s="57"/>
      <c r="B5" s="57"/>
      <c r="C5" s="58"/>
      <c r="D5" s="57" t="s">
        <v>282</v>
      </c>
      <c r="E5" s="59" t="s">
        <v>283</v>
      </c>
      <c r="F5" s="57" t="s">
        <v>284</v>
      </c>
      <c r="G5" s="60" t="s">
        <v>285</v>
      </c>
      <c r="H5" s="58"/>
      <c r="I5" s="57" t="s">
        <v>286</v>
      </c>
      <c r="J5" s="59" t="s">
        <v>283</v>
      </c>
      <c r="K5" s="57" t="s">
        <v>284</v>
      </c>
      <c r="L5" s="60" t="s">
        <v>287</v>
      </c>
      <c r="M5" s="58"/>
      <c r="N5" s="57" t="s">
        <v>282</v>
      </c>
      <c r="O5" s="59" t="s">
        <v>283</v>
      </c>
      <c r="P5" s="57" t="s">
        <v>288</v>
      </c>
      <c r="Q5" s="60" t="s">
        <v>289</v>
      </c>
      <c r="R5" s="58"/>
      <c r="S5" s="57" t="s">
        <v>290</v>
      </c>
      <c r="T5" s="58"/>
      <c r="U5" s="58"/>
    </row>
    <row r="6" spans="1:21" ht="30.75" customHeight="1" x14ac:dyDescent="0.35">
      <c r="A6" s="57"/>
      <c r="B6" s="57"/>
      <c r="C6" s="58"/>
      <c r="D6" s="57"/>
      <c r="E6" s="59" t="s">
        <v>291</v>
      </c>
      <c r="F6" s="57"/>
      <c r="G6" s="60"/>
      <c r="H6" s="58"/>
      <c r="I6" s="57"/>
      <c r="J6" s="59" t="s">
        <v>292</v>
      </c>
      <c r="K6" s="57"/>
      <c r="L6" s="60"/>
      <c r="M6" s="58"/>
      <c r="N6" s="57"/>
      <c r="O6" s="59" t="s">
        <v>291</v>
      </c>
      <c r="P6" s="57"/>
      <c r="Q6" s="60"/>
      <c r="R6" s="58"/>
      <c r="S6" s="57"/>
      <c r="T6" s="58"/>
      <c r="U6" s="58"/>
    </row>
    <row r="7" spans="1:21" x14ac:dyDescent="0.2">
      <c r="A7" s="13" t="s">
        <v>293</v>
      </c>
      <c r="B7" s="13"/>
      <c r="C7" s="13"/>
      <c r="E7" s="62"/>
      <c r="G7" s="63"/>
      <c r="H7" s="64"/>
      <c r="I7" s="65"/>
      <c r="J7" s="66"/>
      <c r="K7" s="65"/>
      <c r="L7" s="67"/>
      <c r="M7" s="64"/>
      <c r="N7" s="64"/>
      <c r="O7" s="68"/>
      <c r="P7" s="64"/>
      <c r="Q7" s="63"/>
      <c r="R7" s="64"/>
    </row>
    <row r="8" spans="1:21" x14ac:dyDescent="0.2">
      <c r="B8" s="72" t="s">
        <v>111</v>
      </c>
      <c r="C8" s="73"/>
      <c r="D8" s="64">
        <v>55730</v>
      </c>
      <c r="E8" s="68">
        <v>12180</v>
      </c>
      <c r="F8" s="64">
        <v>6170</v>
      </c>
      <c r="G8" s="63">
        <v>61900</v>
      </c>
      <c r="H8" s="64"/>
      <c r="I8" s="65">
        <v>148.19999999999999</v>
      </c>
      <c r="J8" s="66">
        <v>53.6</v>
      </c>
      <c r="K8" s="65">
        <v>73.099999999999994</v>
      </c>
      <c r="L8" s="67">
        <v>221.3</v>
      </c>
      <c r="M8" s="64"/>
      <c r="N8" s="64">
        <v>9837</v>
      </c>
      <c r="O8" s="68">
        <v>1837</v>
      </c>
      <c r="P8" s="64">
        <v>2635</v>
      </c>
      <c r="Q8" s="63">
        <v>12472</v>
      </c>
      <c r="R8" s="64"/>
      <c r="S8" s="64">
        <v>1291</v>
      </c>
      <c r="T8" s="64"/>
      <c r="U8" s="64"/>
    </row>
    <row r="9" spans="1:21" x14ac:dyDescent="0.2">
      <c r="B9" s="72" t="s">
        <v>101</v>
      </c>
      <c r="C9" s="73"/>
      <c r="D9" s="64">
        <v>55270</v>
      </c>
      <c r="E9" s="68">
        <v>13230</v>
      </c>
      <c r="F9" s="64">
        <v>6140</v>
      </c>
      <c r="G9" s="63">
        <v>61410</v>
      </c>
      <c r="H9" s="77"/>
      <c r="I9" s="65">
        <v>162.4</v>
      </c>
      <c r="J9" s="66">
        <v>60.5</v>
      </c>
      <c r="K9" s="65">
        <v>68.400000000000006</v>
      </c>
      <c r="L9" s="67">
        <v>230.7</v>
      </c>
      <c r="M9" s="64"/>
      <c r="N9" s="64">
        <v>10086</v>
      </c>
      <c r="O9" s="68">
        <v>2129</v>
      </c>
      <c r="P9" s="64">
        <v>2109</v>
      </c>
      <c r="Q9" s="63">
        <v>12195</v>
      </c>
      <c r="R9" s="64"/>
      <c r="S9" s="64">
        <v>1438</v>
      </c>
      <c r="T9" s="64"/>
      <c r="U9" s="64"/>
    </row>
    <row r="10" spans="1:21" x14ac:dyDescent="0.2">
      <c r="B10" s="72" t="s">
        <v>294</v>
      </c>
      <c r="C10" s="73"/>
      <c r="D10" s="64">
        <v>32880</v>
      </c>
      <c r="E10" s="68">
        <v>8560</v>
      </c>
      <c r="F10" s="64">
        <v>3660</v>
      </c>
      <c r="G10" s="63">
        <v>36540</v>
      </c>
      <c r="H10" s="77"/>
      <c r="I10" s="65">
        <v>104.4</v>
      </c>
      <c r="J10" s="66">
        <v>47.5</v>
      </c>
      <c r="K10" s="65">
        <v>37.200000000000003</v>
      </c>
      <c r="L10" s="67">
        <v>141.6</v>
      </c>
      <c r="M10" s="64"/>
      <c r="N10" s="64">
        <v>6445</v>
      </c>
      <c r="O10" s="68">
        <v>1536</v>
      </c>
      <c r="P10" s="64">
        <v>1273</v>
      </c>
      <c r="Q10" s="63">
        <v>7718</v>
      </c>
      <c r="R10" s="64"/>
      <c r="S10" s="64">
        <v>646</v>
      </c>
      <c r="T10" s="64"/>
      <c r="U10" s="64"/>
    </row>
    <row r="11" spans="1:21" ht="26.45" customHeight="1" x14ac:dyDescent="0.2">
      <c r="A11" s="13" t="s">
        <v>295</v>
      </c>
      <c r="B11" s="13"/>
      <c r="C11" s="13"/>
      <c r="E11" s="62"/>
      <c r="G11" s="63"/>
      <c r="H11" s="64"/>
      <c r="I11" s="65"/>
      <c r="J11" s="66"/>
      <c r="K11" s="65"/>
      <c r="L11" s="67"/>
      <c r="M11" s="64"/>
      <c r="N11" s="64"/>
      <c r="O11" s="68"/>
      <c r="P11" s="64"/>
      <c r="Q11" s="63"/>
      <c r="R11" s="64"/>
    </row>
    <row r="12" spans="1:21" x14ac:dyDescent="0.2">
      <c r="B12" s="72" t="s">
        <v>296</v>
      </c>
      <c r="C12" s="73"/>
      <c r="D12" s="64">
        <v>13240</v>
      </c>
      <c r="E12" s="68">
        <v>2950</v>
      </c>
      <c r="F12" s="64">
        <v>1420</v>
      </c>
      <c r="G12" s="63">
        <v>14660</v>
      </c>
      <c r="H12" s="64"/>
      <c r="I12" s="65">
        <v>31.7</v>
      </c>
      <c r="J12" s="66">
        <v>12.3</v>
      </c>
      <c r="K12" s="65">
        <v>15.5</v>
      </c>
      <c r="L12" s="67">
        <v>47.2</v>
      </c>
      <c r="M12" s="64"/>
      <c r="N12" s="64">
        <v>2259</v>
      </c>
      <c r="O12" s="68">
        <v>420</v>
      </c>
      <c r="P12" s="64">
        <v>523</v>
      </c>
      <c r="Q12" s="63">
        <v>2782</v>
      </c>
      <c r="R12" s="64"/>
      <c r="S12" s="64">
        <v>255</v>
      </c>
      <c r="T12" s="64"/>
      <c r="U12" s="64"/>
    </row>
    <row r="13" spans="1:21" x14ac:dyDescent="0.2">
      <c r="B13" s="72" t="s">
        <v>297</v>
      </c>
      <c r="C13" s="73"/>
      <c r="D13" s="64">
        <v>14850</v>
      </c>
      <c r="E13" s="68">
        <v>3100</v>
      </c>
      <c r="F13" s="64">
        <v>1490</v>
      </c>
      <c r="G13" s="63">
        <v>16340</v>
      </c>
      <c r="H13" s="64"/>
      <c r="I13" s="65">
        <v>41.3</v>
      </c>
      <c r="J13" s="66">
        <v>13.9</v>
      </c>
      <c r="K13" s="65">
        <v>17.7</v>
      </c>
      <c r="L13" s="67">
        <v>59</v>
      </c>
      <c r="M13" s="64"/>
      <c r="N13" s="64">
        <v>2689</v>
      </c>
      <c r="O13" s="68">
        <v>476</v>
      </c>
      <c r="P13" s="64">
        <v>692</v>
      </c>
      <c r="Q13" s="63">
        <v>3381</v>
      </c>
      <c r="R13" s="64"/>
      <c r="S13" s="64">
        <v>388</v>
      </c>
      <c r="T13" s="64"/>
      <c r="U13" s="64"/>
    </row>
    <row r="14" spans="1:21" x14ac:dyDescent="0.2">
      <c r="B14" s="72" t="s">
        <v>298</v>
      </c>
      <c r="C14" s="73"/>
      <c r="D14" s="64">
        <v>15770</v>
      </c>
      <c r="E14" s="68">
        <v>3290</v>
      </c>
      <c r="F14" s="64">
        <v>1690</v>
      </c>
      <c r="G14" s="63">
        <v>17460</v>
      </c>
      <c r="H14" s="64"/>
      <c r="I14" s="65">
        <v>44</v>
      </c>
      <c r="J14" s="66">
        <v>15.3</v>
      </c>
      <c r="K14" s="65">
        <v>19.600000000000001</v>
      </c>
      <c r="L14" s="67">
        <v>63.6</v>
      </c>
      <c r="M14" s="64"/>
      <c r="N14" s="64">
        <v>2850</v>
      </c>
      <c r="O14" s="68">
        <v>519</v>
      </c>
      <c r="P14" s="64">
        <v>660</v>
      </c>
      <c r="Q14" s="63">
        <v>3510</v>
      </c>
      <c r="R14" s="64"/>
      <c r="S14" s="64">
        <v>320</v>
      </c>
      <c r="T14" s="64"/>
      <c r="U14" s="64"/>
    </row>
    <row r="15" spans="1:21" ht="13.35" customHeight="1" x14ac:dyDescent="0.2">
      <c r="B15" s="72" t="s">
        <v>299</v>
      </c>
      <c r="C15" s="73"/>
      <c r="D15" s="64">
        <v>11860</v>
      </c>
      <c r="E15" s="68">
        <v>2860</v>
      </c>
      <c r="F15" s="64">
        <v>1560</v>
      </c>
      <c r="G15" s="63">
        <v>13430</v>
      </c>
      <c r="H15" s="64"/>
      <c r="I15" s="65">
        <v>31.2</v>
      </c>
      <c r="J15" s="66">
        <v>12.1</v>
      </c>
      <c r="K15" s="65">
        <v>20.3</v>
      </c>
      <c r="L15" s="67">
        <v>51.5</v>
      </c>
      <c r="M15" s="64"/>
      <c r="N15" s="64">
        <v>2038</v>
      </c>
      <c r="O15" s="68">
        <v>422</v>
      </c>
      <c r="P15" s="64">
        <v>761</v>
      </c>
      <c r="Q15" s="63">
        <v>2800</v>
      </c>
      <c r="R15" s="64"/>
      <c r="S15" s="64">
        <v>328</v>
      </c>
      <c r="T15" s="64"/>
      <c r="U15" s="64"/>
    </row>
    <row r="16" spans="1:21" ht="25.5" customHeight="1" x14ac:dyDescent="0.2">
      <c r="B16" s="72" t="s">
        <v>300</v>
      </c>
      <c r="C16" s="73"/>
      <c r="D16" s="64">
        <v>13250</v>
      </c>
      <c r="E16" s="68">
        <v>3050</v>
      </c>
      <c r="F16" s="64">
        <v>1530</v>
      </c>
      <c r="G16" s="63">
        <v>14770</v>
      </c>
      <c r="H16" s="64"/>
      <c r="I16" s="65">
        <v>35.1</v>
      </c>
      <c r="J16" s="66">
        <v>13.4</v>
      </c>
      <c r="K16" s="65">
        <v>14.1</v>
      </c>
      <c r="L16" s="67">
        <v>49.3</v>
      </c>
      <c r="M16" s="64"/>
      <c r="N16" s="64">
        <v>2385</v>
      </c>
      <c r="O16" s="68">
        <v>470</v>
      </c>
      <c r="P16" s="64">
        <v>382</v>
      </c>
      <c r="Q16" s="63">
        <v>2767</v>
      </c>
      <c r="R16" s="64"/>
      <c r="S16" s="64">
        <v>378</v>
      </c>
      <c r="T16" s="64"/>
      <c r="U16" s="64"/>
    </row>
    <row r="17" spans="1:21" x14ac:dyDescent="0.2">
      <c r="B17" s="72" t="s">
        <v>301</v>
      </c>
      <c r="C17" s="73"/>
      <c r="D17" s="64">
        <v>14930</v>
      </c>
      <c r="E17" s="68">
        <v>3440</v>
      </c>
      <c r="F17" s="64">
        <v>1570</v>
      </c>
      <c r="G17" s="63">
        <v>16490</v>
      </c>
      <c r="H17" s="64"/>
      <c r="I17" s="65">
        <v>44.2</v>
      </c>
      <c r="J17" s="66">
        <v>16.2</v>
      </c>
      <c r="K17" s="65">
        <v>17</v>
      </c>
      <c r="L17" s="67">
        <v>61.1</v>
      </c>
      <c r="M17" s="64"/>
      <c r="N17" s="64">
        <v>2730</v>
      </c>
      <c r="O17" s="68">
        <v>560</v>
      </c>
      <c r="P17" s="64">
        <v>634</v>
      </c>
      <c r="Q17" s="63">
        <v>3364</v>
      </c>
      <c r="R17" s="64"/>
      <c r="S17" s="64">
        <v>422</v>
      </c>
      <c r="T17" s="64"/>
      <c r="U17" s="64"/>
    </row>
    <row r="18" spans="1:21" x14ac:dyDescent="0.2">
      <c r="B18" s="72" t="s">
        <v>302</v>
      </c>
      <c r="C18" s="73"/>
      <c r="D18" s="64">
        <v>15190</v>
      </c>
      <c r="E18" s="68">
        <v>3510</v>
      </c>
      <c r="F18" s="64">
        <v>1520</v>
      </c>
      <c r="G18" s="63">
        <v>16710</v>
      </c>
      <c r="H18" s="64"/>
      <c r="I18" s="65">
        <v>45.8</v>
      </c>
      <c r="J18" s="66">
        <v>16.399999999999999</v>
      </c>
      <c r="K18" s="65">
        <v>20.2</v>
      </c>
      <c r="L18" s="67">
        <v>66.099999999999994</v>
      </c>
      <c r="M18" s="64"/>
      <c r="N18" s="64">
        <v>2819</v>
      </c>
      <c r="O18" s="68">
        <v>572</v>
      </c>
      <c r="P18" s="64">
        <v>630</v>
      </c>
      <c r="Q18" s="63">
        <v>3448</v>
      </c>
      <c r="R18" s="64"/>
      <c r="S18" s="64">
        <v>345</v>
      </c>
      <c r="T18" s="64"/>
      <c r="U18" s="64"/>
    </row>
    <row r="19" spans="1:21" x14ac:dyDescent="0.2">
      <c r="B19" s="72" t="s">
        <v>303</v>
      </c>
      <c r="C19" s="73"/>
      <c r="D19" s="64">
        <v>11900</v>
      </c>
      <c r="E19" s="68">
        <v>3230</v>
      </c>
      <c r="F19" s="64">
        <v>1530</v>
      </c>
      <c r="G19" s="63">
        <v>13430</v>
      </c>
      <c r="H19" s="64"/>
      <c r="I19" s="65">
        <v>37.200000000000003</v>
      </c>
      <c r="J19" s="66">
        <v>14.6</v>
      </c>
      <c r="K19" s="65">
        <v>17</v>
      </c>
      <c r="L19" s="67">
        <v>54.2</v>
      </c>
      <c r="M19" s="64"/>
      <c r="N19" s="64">
        <v>2152</v>
      </c>
      <c r="O19" s="68">
        <v>526</v>
      </c>
      <c r="P19" s="64">
        <v>463</v>
      </c>
      <c r="Q19" s="63">
        <v>2615</v>
      </c>
      <c r="R19" s="64"/>
      <c r="S19" s="64">
        <v>293</v>
      </c>
      <c r="T19" s="64"/>
      <c r="U19" s="64"/>
    </row>
    <row r="20" spans="1:21" ht="25.5" customHeight="1" x14ac:dyDescent="0.2">
      <c r="B20" s="72" t="s">
        <v>304</v>
      </c>
      <c r="C20" s="73"/>
      <c r="D20" s="64">
        <v>6270</v>
      </c>
      <c r="E20" s="68">
        <v>1520</v>
      </c>
      <c r="F20" s="64">
        <v>990</v>
      </c>
      <c r="G20" s="63">
        <v>7260</v>
      </c>
      <c r="H20" s="64"/>
      <c r="I20" s="65">
        <v>17.8</v>
      </c>
      <c r="J20" s="66">
        <v>6.9</v>
      </c>
      <c r="K20" s="65">
        <v>8.8000000000000007</v>
      </c>
      <c r="L20" s="67">
        <v>26.6</v>
      </c>
      <c r="M20" s="64"/>
      <c r="N20" s="64">
        <v>1090</v>
      </c>
      <c r="O20" s="68">
        <v>247</v>
      </c>
      <c r="P20" s="64">
        <v>274</v>
      </c>
      <c r="Q20" s="63">
        <v>1364</v>
      </c>
      <c r="R20" s="64"/>
      <c r="S20" s="64">
        <v>122</v>
      </c>
      <c r="T20" s="64"/>
      <c r="U20" s="64"/>
    </row>
    <row r="21" spans="1:21" ht="12.6" customHeight="1" x14ac:dyDescent="0.2">
      <c r="B21" s="72" t="s">
        <v>305</v>
      </c>
      <c r="C21" s="73"/>
      <c r="D21" s="64">
        <v>9940</v>
      </c>
      <c r="E21" s="68">
        <v>2690</v>
      </c>
      <c r="F21" s="64">
        <v>1190</v>
      </c>
      <c r="G21" s="63">
        <v>11130</v>
      </c>
      <c r="H21" s="64"/>
      <c r="I21" s="65">
        <v>29.9</v>
      </c>
      <c r="J21" s="66">
        <v>14.1</v>
      </c>
      <c r="K21" s="65">
        <v>10.3</v>
      </c>
      <c r="L21" s="67">
        <v>40.200000000000003</v>
      </c>
      <c r="M21" s="64"/>
      <c r="N21" s="64">
        <v>1915</v>
      </c>
      <c r="O21" s="68">
        <v>470</v>
      </c>
      <c r="P21" s="64">
        <v>465</v>
      </c>
      <c r="Q21" s="63">
        <v>2380</v>
      </c>
      <c r="R21" s="64"/>
      <c r="S21" s="64">
        <v>255</v>
      </c>
      <c r="T21" s="64"/>
      <c r="U21" s="64"/>
    </row>
    <row r="22" spans="1:21" ht="12.6" customHeight="1" x14ac:dyDescent="0.2">
      <c r="B22" s="72" t="s">
        <v>306</v>
      </c>
      <c r="C22" s="73"/>
      <c r="D22" s="64">
        <v>16670</v>
      </c>
      <c r="E22" s="68">
        <v>4350</v>
      </c>
      <c r="F22" s="64">
        <v>1480</v>
      </c>
      <c r="G22" s="63">
        <v>18150</v>
      </c>
      <c r="H22" s="64"/>
      <c r="I22" s="65">
        <v>56.7</v>
      </c>
      <c r="J22" s="66">
        <v>26.5</v>
      </c>
      <c r="K22" s="65">
        <v>18</v>
      </c>
      <c r="L22" s="67">
        <v>74.8</v>
      </c>
      <c r="M22" s="64"/>
      <c r="N22" s="64">
        <v>3440</v>
      </c>
      <c r="O22" s="68">
        <v>819</v>
      </c>
      <c r="P22" s="64">
        <v>534</v>
      </c>
      <c r="Q22" s="63">
        <v>3974</v>
      </c>
      <c r="R22" s="64"/>
      <c r="S22" s="64">
        <v>270</v>
      </c>
      <c r="T22" s="64"/>
      <c r="U22" s="64"/>
    </row>
    <row r="23" spans="1:21" ht="26.45" customHeight="1" x14ac:dyDescent="0.2">
      <c r="A23" s="13" t="s">
        <v>307</v>
      </c>
      <c r="B23" s="13"/>
      <c r="C23" s="13"/>
      <c r="D23" s="64"/>
      <c r="E23" s="68"/>
      <c r="F23" s="64"/>
      <c r="G23" s="63"/>
      <c r="H23" s="64"/>
      <c r="I23" s="76"/>
      <c r="J23" s="76"/>
      <c r="K23" s="65"/>
      <c r="L23" s="67"/>
      <c r="M23" s="64"/>
      <c r="N23" s="64"/>
      <c r="O23" s="68"/>
      <c r="P23" s="64"/>
      <c r="Q23" s="63"/>
      <c r="R23" s="64"/>
    </row>
    <row r="24" spans="1:21" x14ac:dyDescent="0.2">
      <c r="B24" s="79" t="s">
        <v>308</v>
      </c>
      <c r="C24" s="73"/>
      <c r="D24" s="64">
        <v>3900</v>
      </c>
      <c r="E24" s="68">
        <v>910</v>
      </c>
      <c r="F24" s="64">
        <v>490</v>
      </c>
      <c r="G24" s="63">
        <v>4390</v>
      </c>
      <c r="H24" s="64"/>
      <c r="I24" s="65">
        <v>8.8000000000000007</v>
      </c>
      <c r="J24" s="66">
        <v>3.9</v>
      </c>
      <c r="K24" s="65">
        <v>6</v>
      </c>
      <c r="L24" s="67">
        <v>14.8</v>
      </c>
      <c r="M24" s="64"/>
      <c r="N24" s="64">
        <v>639</v>
      </c>
      <c r="O24" s="68">
        <v>131</v>
      </c>
      <c r="P24" s="64">
        <v>217</v>
      </c>
      <c r="Q24" s="63">
        <v>855</v>
      </c>
      <c r="R24" s="64"/>
      <c r="S24" s="64">
        <v>123</v>
      </c>
      <c r="T24" s="64"/>
      <c r="U24" s="64"/>
    </row>
    <row r="25" spans="1:21" x14ac:dyDescent="0.2">
      <c r="B25" s="79" t="s">
        <v>309</v>
      </c>
      <c r="C25" s="73"/>
      <c r="D25" s="64">
        <v>4360</v>
      </c>
      <c r="E25" s="68">
        <v>960</v>
      </c>
      <c r="F25" s="64">
        <v>450</v>
      </c>
      <c r="G25" s="63">
        <v>4810</v>
      </c>
      <c r="H25" s="64"/>
      <c r="I25" s="65">
        <v>10</v>
      </c>
      <c r="J25" s="66">
        <v>4</v>
      </c>
      <c r="K25" s="65">
        <v>3.6</v>
      </c>
      <c r="L25" s="67">
        <v>13.6</v>
      </c>
      <c r="M25" s="64"/>
      <c r="N25" s="64">
        <v>722</v>
      </c>
      <c r="O25" s="68">
        <v>138</v>
      </c>
      <c r="P25" s="64">
        <v>125</v>
      </c>
      <c r="Q25" s="63">
        <v>847</v>
      </c>
      <c r="R25" s="64"/>
      <c r="S25" s="64">
        <v>66</v>
      </c>
      <c r="T25" s="64"/>
      <c r="U25" s="64"/>
    </row>
    <row r="26" spans="1:21" x14ac:dyDescent="0.2">
      <c r="B26" s="79" t="s">
        <v>310</v>
      </c>
      <c r="C26" s="73"/>
      <c r="D26" s="64">
        <v>4990</v>
      </c>
      <c r="E26" s="68">
        <v>1070</v>
      </c>
      <c r="F26" s="64">
        <v>480</v>
      </c>
      <c r="G26" s="63">
        <v>5460</v>
      </c>
      <c r="H26" s="64"/>
      <c r="I26" s="65">
        <v>12.8</v>
      </c>
      <c r="J26" s="66">
        <v>4.4000000000000004</v>
      </c>
      <c r="K26" s="65">
        <v>5.9</v>
      </c>
      <c r="L26" s="67">
        <v>18.7</v>
      </c>
      <c r="M26" s="64"/>
      <c r="N26" s="64">
        <v>899</v>
      </c>
      <c r="O26" s="68">
        <v>151</v>
      </c>
      <c r="P26" s="64">
        <v>181</v>
      </c>
      <c r="Q26" s="63">
        <v>1080</v>
      </c>
      <c r="R26" s="64"/>
      <c r="S26" s="64">
        <v>66</v>
      </c>
      <c r="T26" s="64"/>
      <c r="U26" s="64"/>
    </row>
    <row r="27" spans="1:21" x14ac:dyDescent="0.2">
      <c r="B27" s="79" t="s">
        <v>311</v>
      </c>
      <c r="C27" s="73"/>
      <c r="D27" s="64">
        <v>4860</v>
      </c>
      <c r="E27" s="68">
        <v>1070</v>
      </c>
      <c r="F27" s="64">
        <v>490</v>
      </c>
      <c r="G27" s="63">
        <v>5350</v>
      </c>
      <c r="H27" s="64"/>
      <c r="I27" s="65">
        <v>13.1</v>
      </c>
      <c r="J27" s="66">
        <v>4.8</v>
      </c>
      <c r="K27" s="65">
        <v>8</v>
      </c>
      <c r="L27" s="67">
        <v>21.1</v>
      </c>
      <c r="M27" s="64"/>
      <c r="N27" s="64">
        <v>863</v>
      </c>
      <c r="O27" s="68">
        <v>166</v>
      </c>
      <c r="P27" s="64">
        <v>332</v>
      </c>
      <c r="Q27" s="63">
        <v>1195</v>
      </c>
      <c r="R27" s="64"/>
      <c r="S27" s="64">
        <v>98</v>
      </c>
      <c r="T27" s="64"/>
      <c r="U27" s="64"/>
    </row>
    <row r="28" spans="1:21" x14ac:dyDescent="0.2">
      <c r="B28" s="79" t="s">
        <v>312</v>
      </c>
      <c r="C28" s="73"/>
      <c r="D28" s="64">
        <v>5460</v>
      </c>
      <c r="E28" s="68">
        <v>1120</v>
      </c>
      <c r="F28" s="64">
        <v>530</v>
      </c>
      <c r="G28" s="63">
        <v>5990</v>
      </c>
      <c r="H28" s="64"/>
      <c r="I28" s="65">
        <v>15</v>
      </c>
      <c r="J28" s="66">
        <v>4.9000000000000004</v>
      </c>
      <c r="K28" s="65">
        <v>3.8</v>
      </c>
      <c r="L28" s="67">
        <v>18.7</v>
      </c>
      <c r="M28" s="64"/>
      <c r="N28" s="64">
        <v>992</v>
      </c>
      <c r="O28" s="68">
        <v>166</v>
      </c>
      <c r="P28" s="64">
        <v>191</v>
      </c>
      <c r="Q28" s="63">
        <v>1182</v>
      </c>
      <c r="R28" s="64"/>
      <c r="S28" s="64">
        <v>59</v>
      </c>
      <c r="T28" s="64"/>
      <c r="U28" s="64"/>
    </row>
    <row r="29" spans="1:21" x14ac:dyDescent="0.2">
      <c r="B29" s="79" t="s">
        <v>313</v>
      </c>
      <c r="C29" s="73"/>
      <c r="D29" s="64">
        <v>4540</v>
      </c>
      <c r="E29" s="68">
        <v>910</v>
      </c>
      <c r="F29" s="64">
        <v>470</v>
      </c>
      <c r="G29" s="63">
        <v>5010</v>
      </c>
      <c r="H29" s="64"/>
      <c r="I29" s="65">
        <v>13.2</v>
      </c>
      <c r="J29" s="66">
        <v>4.2</v>
      </c>
      <c r="K29" s="65">
        <v>5.9</v>
      </c>
      <c r="L29" s="67">
        <v>19.100000000000001</v>
      </c>
      <c r="M29" s="64"/>
      <c r="N29" s="64">
        <v>834</v>
      </c>
      <c r="O29" s="68">
        <v>144</v>
      </c>
      <c r="P29" s="64">
        <v>170</v>
      </c>
      <c r="Q29" s="63">
        <v>1004</v>
      </c>
      <c r="R29" s="64"/>
      <c r="S29" s="64">
        <v>231</v>
      </c>
      <c r="T29" s="64"/>
      <c r="U29" s="64"/>
    </row>
    <row r="30" spans="1:21" x14ac:dyDescent="0.2">
      <c r="B30" s="79" t="s">
        <v>314</v>
      </c>
      <c r="C30" s="73"/>
      <c r="D30" s="64">
        <v>5050</v>
      </c>
      <c r="E30" s="68">
        <v>1100</v>
      </c>
      <c r="F30" s="64">
        <v>600</v>
      </c>
      <c r="G30" s="63">
        <v>5650</v>
      </c>
      <c r="H30" s="64"/>
      <c r="I30" s="65">
        <v>14.4</v>
      </c>
      <c r="J30" s="66">
        <v>5</v>
      </c>
      <c r="K30" s="65">
        <v>6.6</v>
      </c>
      <c r="L30" s="67">
        <v>20.9</v>
      </c>
      <c r="M30" s="64"/>
      <c r="N30" s="64">
        <v>908</v>
      </c>
      <c r="O30" s="68">
        <v>171</v>
      </c>
      <c r="P30" s="64">
        <v>221</v>
      </c>
      <c r="Q30" s="63">
        <v>1129</v>
      </c>
      <c r="R30" s="64"/>
      <c r="S30" s="64">
        <v>112</v>
      </c>
      <c r="T30" s="64"/>
      <c r="U30" s="64"/>
    </row>
    <row r="31" spans="1:21" x14ac:dyDescent="0.2">
      <c r="B31" s="79" t="s">
        <v>315</v>
      </c>
      <c r="C31" s="73"/>
      <c r="D31" s="64">
        <v>5790</v>
      </c>
      <c r="E31" s="68">
        <v>1200</v>
      </c>
      <c r="F31" s="64">
        <v>560</v>
      </c>
      <c r="G31" s="63">
        <v>6340</v>
      </c>
      <c r="H31" s="64"/>
      <c r="I31" s="65">
        <v>16.5</v>
      </c>
      <c r="J31" s="66">
        <v>5.7</v>
      </c>
      <c r="K31" s="65">
        <v>5.6</v>
      </c>
      <c r="L31" s="67">
        <v>22.1</v>
      </c>
      <c r="M31" s="64"/>
      <c r="N31" s="64">
        <v>1051</v>
      </c>
      <c r="O31" s="68">
        <v>193</v>
      </c>
      <c r="P31" s="64">
        <v>177</v>
      </c>
      <c r="Q31" s="63">
        <v>1229</v>
      </c>
      <c r="R31" s="64"/>
      <c r="S31" s="64">
        <v>114</v>
      </c>
      <c r="T31" s="64"/>
      <c r="U31" s="64"/>
    </row>
    <row r="32" spans="1:21" x14ac:dyDescent="0.2">
      <c r="B32" s="79" t="s">
        <v>316</v>
      </c>
      <c r="C32" s="73"/>
      <c r="D32" s="64">
        <v>4930</v>
      </c>
      <c r="E32" s="68">
        <v>990</v>
      </c>
      <c r="F32" s="64">
        <v>530</v>
      </c>
      <c r="G32" s="63">
        <v>5470</v>
      </c>
      <c r="H32" s="64"/>
      <c r="I32" s="65">
        <v>13.2</v>
      </c>
      <c r="J32" s="66">
        <v>4.5</v>
      </c>
      <c r="K32" s="65">
        <v>7.5</v>
      </c>
      <c r="L32" s="67">
        <v>20.6</v>
      </c>
      <c r="M32" s="64"/>
      <c r="N32" s="64">
        <v>890</v>
      </c>
      <c r="O32" s="68">
        <v>154</v>
      </c>
      <c r="P32" s="64">
        <v>261</v>
      </c>
      <c r="Q32" s="63">
        <v>1152</v>
      </c>
      <c r="R32" s="64"/>
      <c r="S32" s="64">
        <v>94</v>
      </c>
      <c r="T32" s="64"/>
      <c r="U32" s="64"/>
    </row>
    <row r="33" spans="2:21" x14ac:dyDescent="0.2">
      <c r="B33" s="79" t="s">
        <v>317</v>
      </c>
      <c r="C33" s="73"/>
      <c r="D33" s="64">
        <v>3590</v>
      </c>
      <c r="E33" s="68">
        <v>870</v>
      </c>
      <c r="F33" s="64">
        <v>440</v>
      </c>
      <c r="G33" s="63">
        <v>4030</v>
      </c>
      <c r="H33" s="64"/>
      <c r="I33" s="65">
        <v>10.1</v>
      </c>
      <c r="J33" s="66">
        <v>3.8</v>
      </c>
      <c r="K33" s="65">
        <v>6.9</v>
      </c>
      <c r="L33" s="67">
        <v>17</v>
      </c>
      <c r="M33" s="64"/>
      <c r="N33" s="64">
        <v>625</v>
      </c>
      <c r="O33" s="68">
        <v>132</v>
      </c>
      <c r="P33" s="64">
        <v>209</v>
      </c>
      <c r="Q33" s="63">
        <v>834</v>
      </c>
      <c r="R33" s="64"/>
      <c r="S33" s="64">
        <v>50</v>
      </c>
      <c r="T33" s="64"/>
      <c r="U33" s="64"/>
    </row>
    <row r="34" spans="2:21" x14ac:dyDescent="0.2">
      <c r="B34" s="79" t="s">
        <v>318</v>
      </c>
      <c r="C34" s="73"/>
      <c r="D34" s="64">
        <v>3860</v>
      </c>
      <c r="E34" s="68">
        <v>920</v>
      </c>
      <c r="F34" s="64">
        <v>460</v>
      </c>
      <c r="G34" s="63">
        <v>4320</v>
      </c>
      <c r="H34" s="64"/>
      <c r="I34" s="65">
        <v>9.8000000000000007</v>
      </c>
      <c r="J34" s="66">
        <v>3.8</v>
      </c>
      <c r="K34" s="65">
        <v>5.4</v>
      </c>
      <c r="L34" s="67">
        <v>15.2</v>
      </c>
      <c r="M34" s="64"/>
      <c r="N34" s="64">
        <v>659</v>
      </c>
      <c r="O34" s="68">
        <v>132</v>
      </c>
      <c r="P34" s="64">
        <v>161</v>
      </c>
      <c r="Q34" s="63">
        <v>820</v>
      </c>
      <c r="R34" s="64"/>
      <c r="S34" s="64">
        <v>127</v>
      </c>
      <c r="T34" s="64"/>
      <c r="U34" s="64"/>
    </row>
    <row r="35" spans="2:21" x14ac:dyDescent="0.2">
      <c r="B35" s="79" t="s">
        <v>319</v>
      </c>
      <c r="C35" s="73"/>
      <c r="D35" s="64">
        <v>4410</v>
      </c>
      <c r="E35" s="68">
        <v>1070</v>
      </c>
      <c r="F35" s="64">
        <v>670</v>
      </c>
      <c r="G35" s="63">
        <v>5080</v>
      </c>
      <c r="H35" s="64"/>
      <c r="I35" s="65">
        <v>11.3</v>
      </c>
      <c r="J35" s="66">
        <v>4.5</v>
      </c>
      <c r="K35" s="65">
        <v>8.1</v>
      </c>
      <c r="L35" s="67">
        <v>19.399999999999999</v>
      </c>
      <c r="M35" s="64"/>
      <c r="N35" s="64">
        <v>755</v>
      </c>
      <c r="O35" s="68">
        <v>158</v>
      </c>
      <c r="P35" s="64">
        <v>391</v>
      </c>
      <c r="Q35" s="63">
        <v>1146</v>
      </c>
      <c r="R35" s="64"/>
      <c r="S35" s="64">
        <v>151</v>
      </c>
      <c r="T35" s="64"/>
      <c r="U35" s="64"/>
    </row>
    <row r="36" spans="2:21" ht="26.45" customHeight="1" x14ac:dyDescent="0.2">
      <c r="B36" s="79" t="s">
        <v>320</v>
      </c>
      <c r="C36" s="73"/>
      <c r="D36" s="64">
        <v>4020</v>
      </c>
      <c r="E36" s="68">
        <v>950</v>
      </c>
      <c r="F36" s="64">
        <v>530</v>
      </c>
      <c r="G36" s="63">
        <v>4550</v>
      </c>
      <c r="H36" s="64"/>
      <c r="I36" s="65">
        <v>10.3</v>
      </c>
      <c r="J36" s="66">
        <v>3.9</v>
      </c>
      <c r="K36" s="65">
        <v>2.9</v>
      </c>
      <c r="L36" s="67">
        <v>13.2</v>
      </c>
      <c r="M36" s="64"/>
      <c r="N36" s="64">
        <v>739</v>
      </c>
      <c r="O36" s="68">
        <v>139</v>
      </c>
      <c r="P36" s="64">
        <v>133</v>
      </c>
      <c r="Q36" s="63">
        <v>872</v>
      </c>
      <c r="R36" s="64"/>
      <c r="S36" s="64">
        <v>63</v>
      </c>
      <c r="T36" s="64"/>
      <c r="U36" s="77"/>
    </row>
    <row r="37" spans="2:21" x14ac:dyDescent="0.2">
      <c r="B37" s="79" t="s">
        <v>321</v>
      </c>
      <c r="C37" s="73"/>
      <c r="D37" s="64">
        <v>4560</v>
      </c>
      <c r="E37" s="68">
        <v>1060</v>
      </c>
      <c r="F37" s="64">
        <v>530</v>
      </c>
      <c r="G37" s="63">
        <v>5090</v>
      </c>
      <c r="H37" s="64"/>
      <c r="I37" s="65">
        <v>11.9</v>
      </c>
      <c r="J37" s="66">
        <v>4.5999999999999996</v>
      </c>
      <c r="K37" s="65">
        <v>7.8</v>
      </c>
      <c r="L37" s="67">
        <v>19.7</v>
      </c>
      <c r="M37" s="64"/>
      <c r="N37" s="64">
        <v>795</v>
      </c>
      <c r="O37" s="68">
        <v>162</v>
      </c>
      <c r="P37" s="64">
        <v>128</v>
      </c>
      <c r="Q37" s="63">
        <v>922</v>
      </c>
      <c r="R37" s="64"/>
      <c r="S37" s="64">
        <v>272</v>
      </c>
      <c r="T37" s="64"/>
      <c r="U37" s="64"/>
    </row>
    <row r="38" spans="2:21" x14ac:dyDescent="0.2">
      <c r="B38" s="79" t="s">
        <v>322</v>
      </c>
      <c r="C38" s="73"/>
      <c r="D38" s="64">
        <v>4670</v>
      </c>
      <c r="E38" s="68">
        <v>1050</v>
      </c>
      <c r="F38" s="64">
        <v>460</v>
      </c>
      <c r="G38" s="63">
        <v>5130</v>
      </c>
      <c r="H38" s="64"/>
      <c r="I38" s="65">
        <v>12.9</v>
      </c>
      <c r="J38" s="66">
        <v>4.8</v>
      </c>
      <c r="K38" s="65">
        <v>3.5</v>
      </c>
      <c r="L38" s="67">
        <v>16.399999999999999</v>
      </c>
      <c r="M38" s="64"/>
      <c r="N38" s="64">
        <v>851</v>
      </c>
      <c r="O38" s="68">
        <v>170</v>
      </c>
      <c r="P38" s="64">
        <v>121</v>
      </c>
      <c r="Q38" s="63">
        <v>973</v>
      </c>
      <c r="R38" s="64"/>
      <c r="S38" s="64">
        <v>43</v>
      </c>
      <c r="T38" s="64"/>
      <c r="U38" s="76"/>
    </row>
    <row r="39" spans="2:21" x14ac:dyDescent="0.2">
      <c r="B39" s="79" t="s">
        <v>323</v>
      </c>
      <c r="C39" s="73"/>
      <c r="D39" s="64">
        <v>5020</v>
      </c>
      <c r="E39" s="68">
        <v>1180</v>
      </c>
      <c r="F39" s="64">
        <v>590</v>
      </c>
      <c r="G39" s="63">
        <v>5610</v>
      </c>
      <c r="H39" s="64"/>
      <c r="I39" s="65">
        <v>14.1</v>
      </c>
      <c r="J39" s="66">
        <v>5.4</v>
      </c>
      <c r="K39" s="65">
        <v>5</v>
      </c>
      <c r="L39" s="67">
        <v>19.100000000000001</v>
      </c>
      <c r="M39" s="64"/>
      <c r="N39" s="64">
        <v>904</v>
      </c>
      <c r="O39" s="68">
        <v>187</v>
      </c>
      <c r="P39" s="64">
        <v>194</v>
      </c>
      <c r="Q39" s="63">
        <v>1098</v>
      </c>
      <c r="R39" s="64"/>
      <c r="S39" s="64">
        <v>139</v>
      </c>
      <c r="T39" s="64"/>
      <c r="U39" s="64"/>
    </row>
    <row r="40" spans="2:21" x14ac:dyDescent="0.2">
      <c r="B40" s="79" t="s">
        <v>324</v>
      </c>
      <c r="C40" s="73"/>
      <c r="D40" s="64">
        <v>5270</v>
      </c>
      <c r="E40" s="68">
        <v>1170</v>
      </c>
      <c r="F40" s="64">
        <v>480</v>
      </c>
      <c r="G40" s="63">
        <v>5740</v>
      </c>
      <c r="H40" s="64"/>
      <c r="I40" s="65">
        <v>16.7</v>
      </c>
      <c r="J40" s="66">
        <v>5.8</v>
      </c>
      <c r="K40" s="65">
        <v>3.7</v>
      </c>
      <c r="L40" s="67">
        <v>20.399999999999999</v>
      </c>
      <c r="M40" s="64"/>
      <c r="N40" s="64">
        <v>991</v>
      </c>
      <c r="O40" s="68">
        <v>197</v>
      </c>
      <c r="P40" s="64">
        <v>177</v>
      </c>
      <c r="Q40" s="63">
        <v>1169</v>
      </c>
      <c r="R40" s="64"/>
      <c r="S40" s="64">
        <v>79</v>
      </c>
      <c r="T40" s="64"/>
      <c r="U40" s="64"/>
    </row>
    <row r="41" spans="2:21" x14ac:dyDescent="0.2">
      <c r="B41" s="79" t="s">
        <v>325</v>
      </c>
      <c r="C41" s="73"/>
      <c r="D41" s="64">
        <v>4640</v>
      </c>
      <c r="E41" s="68">
        <v>1090</v>
      </c>
      <c r="F41" s="64">
        <v>500</v>
      </c>
      <c r="G41" s="63">
        <v>5140</v>
      </c>
      <c r="H41" s="64"/>
      <c r="I41" s="65">
        <v>13.4</v>
      </c>
      <c r="J41" s="66">
        <v>5</v>
      </c>
      <c r="K41" s="65">
        <v>8.3000000000000007</v>
      </c>
      <c r="L41" s="67">
        <v>21.6</v>
      </c>
      <c r="M41" s="64"/>
      <c r="N41" s="64">
        <v>835</v>
      </c>
      <c r="O41" s="68">
        <v>176</v>
      </c>
      <c r="P41" s="64">
        <v>263</v>
      </c>
      <c r="Q41" s="63">
        <v>1097</v>
      </c>
      <c r="R41" s="64"/>
      <c r="S41" s="64">
        <v>203</v>
      </c>
      <c r="T41" s="64"/>
      <c r="U41" s="64"/>
    </row>
    <row r="42" spans="2:21" x14ac:dyDescent="0.2">
      <c r="B42" s="79" t="s">
        <v>326</v>
      </c>
      <c r="C42" s="73"/>
      <c r="D42" s="64">
        <v>5060</v>
      </c>
      <c r="E42" s="68">
        <v>1200</v>
      </c>
      <c r="F42" s="64">
        <v>530</v>
      </c>
      <c r="G42" s="63">
        <v>5590</v>
      </c>
      <c r="H42" s="64"/>
      <c r="I42" s="65">
        <v>15.1</v>
      </c>
      <c r="J42" s="66">
        <v>5.6</v>
      </c>
      <c r="K42" s="65">
        <v>4.5</v>
      </c>
      <c r="L42" s="67">
        <v>19.600000000000001</v>
      </c>
      <c r="M42" s="64"/>
      <c r="N42" s="64">
        <v>927</v>
      </c>
      <c r="O42" s="68">
        <v>195</v>
      </c>
      <c r="P42" s="64">
        <v>159</v>
      </c>
      <c r="Q42" s="63">
        <v>1086</v>
      </c>
      <c r="R42" s="64"/>
      <c r="S42" s="64">
        <v>126</v>
      </c>
      <c r="T42" s="64"/>
      <c r="U42" s="64"/>
    </row>
    <row r="43" spans="2:21" x14ac:dyDescent="0.2">
      <c r="B43" s="79" t="s">
        <v>327</v>
      </c>
      <c r="C43" s="73"/>
      <c r="D43" s="64">
        <v>5230</v>
      </c>
      <c r="E43" s="68">
        <v>1130</v>
      </c>
      <c r="F43" s="64">
        <v>470</v>
      </c>
      <c r="G43" s="63">
        <v>5700</v>
      </c>
      <c r="H43" s="64"/>
      <c r="I43" s="65">
        <v>16.2</v>
      </c>
      <c r="J43" s="66">
        <v>5.4</v>
      </c>
      <c r="K43" s="65">
        <v>6.4</v>
      </c>
      <c r="L43" s="67">
        <v>22.6</v>
      </c>
      <c r="M43" s="64"/>
      <c r="N43" s="64">
        <v>987</v>
      </c>
      <c r="O43" s="68">
        <v>187</v>
      </c>
      <c r="P43" s="64">
        <v>234</v>
      </c>
      <c r="Q43" s="63">
        <v>1221</v>
      </c>
      <c r="R43" s="64"/>
      <c r="S43" s="64">
        <v>66</v>
      </c>
      <c r="T43" s="64"/>
      <c r="U43" s="64"/>
    </row>
    <row r="44" spans="2:21" x14ac:dyDescent="0.2">
      <c r="B44" s="79" t="s">
        <v>328</v>
      </c>
      <c r="C44" s="73"/>
      <c r="D44" s="64">
        <v>4900</v>
      </c>
      <c r="E44" s="68">
        <v>1180</v>
      </c>
      <c r="F44" s="64">
        <v>520</v>
      </c>
      <c r="G44" s="63">
        <v>5420</v>
      </c>
      <c r="H44" s="64"/>
      <c r="I44" s="65">
        <v>14.5</v>
      </c>
      <c r="J44" s="66">
        <v>5.4</v>
      </c>
      <c r="K44" s="65">
        <v>9.4</v>
      </c>
      <c r="L44" s="67">
        <v>23.9</v>
      </c>
      <c r="M44" s="64"/>
      <c r="N44" s="64">
        <v>905</v>
      </c>
      <c r="O44" s="68">
        <v>191</v>
      </c>
      <c r="P44" s="64">
        <v>236</v>
      </c>
      <c r="Q44" s="63">
        <v>1142</v>
      </c>
      <c r="R44" s="64"/>
      <c r="S44" s="64">
        <v>153</v>
      </c>
      <c r="T44" s="64"/>
      <c r="U44" s="64"/>
    </row>
    <row r="45" spans="2:21" x14ac:dyDescent="0.2">
      <c r="B45" s="79" t="s">
        <v>329</v>
      </c>
      <c r="C45" s="73"/>
      <c r="D45" s="64">
        <v>3850</v>
      </c>
      <c r="E45" s="68">
        <v>1090</v>
      </c>
      <c r="F45" s="64">
        <v>530</v>
      </c>
      <c r="G45" s="63">
        <v>4390</v>
      </c>
      <c r="H45" s="64"/>
      <c r="I45" s="65">
        <v>12.3</v>
      </c>
      <c r="J45" s="66">
        <v>5</v>
      </c>
      <c r="K45" s="65">
        <v>7.7</v>
      </c>
      <c r="L45" s="67">
        <v>20</v>
      </c>
      <c r="M45" s="64"/>
      <c r="N45" s="64">
        <v>687</v>
      </c>
      <c r="O45" s="68">
        <v>174</v>
      </c>
      <c r="P45" s="64">
        <v>189</v>
      </c>
      <c r="Q45" s="63">
        <v>876</v>
      </c>
      <c r="R45" s="64"/>
      <c r="S45" s="64">
        <v>107</v>
      </c>
      <c r="T45" s="64"/>
      <c r="U45" s="64"/>
    </row>
    <row r="46" spans="2:21" x14ac:dyDescent="0.2">
      <c r="B46" s="79" t="s">
        <v>330</v>
      </c>
      <c r="C46" s="73"/>
      <c r="D46" s="64">
        <v>3940</v>
      </c>
      <c r="E46" s="68">
        <v>1080</v>
      </c>
      <c r="F46" s="64">
        <v>440</v>
      </c>
      <c r="G46" s="63">
        <v>4380</v>
      </c>
      <c r="H46" s="64"/>
      <c r="I46" s="65">
        <v>12.2</v>
      </c>
      <c r="J46" s="66">
        <v>4.9000000000000004</v>
      </c>
      <c r="K46" s="65">
        <v>4</v>
      </c>
      <c r="L46" s="67">
        <v>16.2</v>
      </c>
      <c r="M46" s="64"/>
      <c r="N46" s="64">
        <v>706</v>
      </c>
      <c r="O46" s="68">
        <v>176</v>
      </c>
      <c r="P46" s="64">
        <v>128</v>
      </c>
      <c r="Q46" s="63">
        <v>834</v>
      </c>
      <c r="R46" s="64"/>
      <c r="S46" s="64">
        <v>78</v>
      </c>
      <c r="T46" s="64"/>
      <c r="U46" s="64"/>
    </row>
    <row r="47" spans="2:21" x14ac:dyDescent="0.2">
      <c r="B47" s="79" t="s">
        <v>331</v>
      </c>
      <c r="C47" s="73"/>
      <c r="D47" s="64">
        <v>4110</v>
      </c>
      <c r="E47" s="68">
        <v>1050</v>
      </c>
      <c r="F47" s="64">
        <v>560</v>
      </c>
      <c r="G47" s="63">
        <v>4670</v>
      </c>
      <c r="H47" s="64"/>
      <c r="I47" s="65">
        <v>12.7</v>
      </c>
      <c r="J47" s="66">
        <v>4.7</v>
      </c>
      <c r="K47" s="65">
        <v>5.4</v>
      </c>
      <c r="L47" s="67">
        <v>18.100000000000001</v>
      </c>
      <c r="M47" s="64"/>
      <c r="N47" s="64">
        <v>760</v>
      </c>
      <c r="O47" s="68">
        <v>176</v>
      </c>
      <c r="P47" s="64">
        <v>146</v>
      </c>
      <c r="Q47" s="63">
        <v>905</v>
      </c>
      <c r="R47" s="64"/>
      <c r="S47" s="64">
        <v>108</v>
      </c>
      <c r="T47" s="64"/>
      <c r="U47" s="64"/>
    </row>
    <row r="48" spans="2:21" ht="26.25" customHeight="1" x14ac:dyDescent="0.2">
      <c r="B48" s="79" t="s">
        <v>332</v>
      </c>
      <c r="C48" s="73"/>
      <c r="D48" s="64">
        <v>1760</v>
      </c>
      <c r="E48" s="68">
        <v>450</v>
      </c>
      <c r="F48" s="64">
        <v>370</v>
      </c>
      <c r="G48" s="63">
        <v>2130</v>
      </c>
      <c r="H48" s="64"/>
      <c r="I48" s="65">
        <v>4.8</v>
      </c>
      <c r="J48" s="66">
        <v>2.1</v>
      </c>
      <c r="K48" s="65">
        <v>5.2</v>
      </c>
      <c r="L48" s="67">
        <v>10</v>
      </c>
      <c r="M48" s="64"/>
      <c r="N48" s="64">
        <v>289</v>
      </c>
      <c r="O48" s="68">
        <v>75</v>
      </c>
      <c r="P48" s="64">
        <v>131</v>
      </c>
      <c r="Q48" s="63">
        <v>420</v>
      </c>
      <c r="R48" s="64"/>
      <c r="S48" s="64">
        <v>34</v>
      </c>
      <c r="T48" s="64"/>
      <c r="U48" s="64"/>
    </row>
    <row r="49" spans="1:21" ht="12.75" customHeight="1" x14ac:dyDescent="0.2">
      <c r="B49" s="79" t="s">
        <v>333</v>
      </c>
      <c r="C49" s="73"/>
      <c r="D49" s="64">
        <v>1940</v>
      </c>
      <c r="E49" s="68">
        <v>450</v>
      </c>
      <c r="F49" s="64">
        <v>260</v>
      </c>
      <c r="G49" s="63">
        <v>2200</v>
      </c>
      <c r="H49" s="64"/>
      <c r="I49" s="65">
        <v>5.3</v>
      </c>
      <c r="J49" s="66">
        <v>2.1</v>
      </c>
      <c r="K49" s="65">
        <v>1.5</v>
      </c>
      <c r="L49" s="67">
        <v>6.8</v>
      </c>
      <c r="M49" s="64"/>
      <c r="N49" s="64">
        <v>331</v>
      </c>
      <c r="O49" s="68">
        <v>73</v>
      </c>
      <c r="P49" s="64">
        <v>68</v>
      </c>
      <c r="Q49" s="63">
        <v>400</v>
      </c>
      <c r="R49" s="64"/>
      <c r="S49" s="64">
        <v>24</v>
      </c>
      <c r="T49" s="64"/>
      <c r="U49" s="64"/>
    </row>
    <row r="50" spans="1:21" ht="12.75" customHeight="1" x14ac:dyDescent="0.2">
      <c r="B50" s="80" t="s">
        <v>334</v>
      </c>
      <c r="C50" s="73"/>
      <c r="D50" s="64">
        <v>2570</v>
      </c>
      <c r="E50" s="68">
        <v>620</v>
      </c>
      <c r="F50" s="64">
        <v>350</v>
      </c>
      <c r="G50" s="63">
        <v>2920</v>
      </c>
      <c r="H50" s="64"/>
      <c r="I50" s="65">
        <v>7.7</v>
      </c>
      <c r="J50" s="66">
        <v>2.8</v>
      </c>
      <c r="K50" s="65">
        <v>2.1</v>
      </c>
      <c r="L50" s="67">
        <v>9.8000000000000007</v>
      </c>
      <c r="M50" s="64"/>
      <c r="N50" s="64">
        <v>470</v>
      </c>
      <c r="O50" s="68">
        <v>99</v>
      </c>
      <c r="P50" s="64">
        <v>75</v>
      </c>
      <c r="Q50" s="63">
        <v>545</v>
      </c>
      <c r="R50" s="64"/>
      <c r="S50" s="64">
        <v>65</v>
      </c>
      <c r="T50" s="64"/>
      <c r="U50" s="64"/>
    </row>
    <row r="51" spans="1:21" ht="12.75" customHeight="1" x14ac:dyDescent="0.2">
      <c r="B51" s="80" t="s">
        <v>335</v>
      </c>
      <c r="C51" s="73"/>
      <c r="D51" s="64">
        <v>3030</v>
      </c>
      <c r="E51" s="68">
        <v>840</v>
      </c>
      <c r="F51" s="64">
        <v>440</v>
      </c>
      <c r="G51" s="63">
        <v>3470</v>
      </c>
      <c r="H51" s="64"/>
      <c r="I51" s="65">
        <v>9.5</v>
      </c>
      <c r="J51" s="66">
        <v>4</v>
      </c>
      <c r="K51" s="65">
        <v>3.4</v>
      </c>
      <c r="L51" s="67">
        <v>12.9</v>
      </c>
      <c r="M51" s="64"/>
      <c r="N51" s="64">
        <v>581</v>
      </c>
      <c r="O51" s="68">
        <v>145</v>
      </c>
      <c r="P51" s="64">
        <v>153</v>
      </c>
      <c r="Q51" s="63">
        <v>734</v>
      </c>
      <c r="R51" s="64"/>
      <c r="S51" s="64">
        <v>124</v>
      </c>
      <c r="T51" s="64"/>
      <c r="U51" s="81"/>
    </row>
    <row r="52" spans="1:21" ht="12.75" customHeight="1" x14ac:dyDescent="0.2">
      <c r="B52" s="79" t="s">
        <v>336</v>
      </c>
      <c r="C52" s="73"/>
      <c r="D52" s="64">
        <v>3220</v>
      </c>
      <c r="E52" s="68">
        <v>860</v>
      </c>
      <c r="F52" s="64">
        <v>330</v>
      </c>
      <c r="G52" s="63">
        <v>3560</v>
      </c>
      <c r="H52" s="64"/>
      <c r="I52" s="65">
        <v>9.6</v>
      </c>
      <c r="J52" s="66">
        <v>4.7</v>
      </c>
      <c r="K52" s="65">
        <v>4.3</v>
      </c>
      <c r="L52" s="67">
        <v>13.9</v>
      </c>
      <c r="M52" s="64"/>
      <c r="N52" s="64">
        <v>631</v>
      </c>
      <c r="O52" s="68">
        <v>156</v>
      </c>
      <c r="P52" s="64">
        <v>202</v>
      </c>
      <c r="Q52" s="63">
        <v>833</v>
      </c>
      <c r="R52" s="64"/>
      <c r="S52" s="64">
        <v>76</v>
      </c>
      <c r="T52" s="64"/>
      <c r="U52" s="81"/>
    </row>
    <row r="53" spans="1:21" ht="12.75" customHeight="1" x14ac:dyDescent="0.2">
      <c r="B53" s="79" t="s">
        <v>337</v>
      </c>
      <c r="C53" s="73"/>
      <c r="D53" s="64">
        <v>3690</v>
      </c>
      <c r="E53" s="68">
        <v>990</v>
      </c>
      <c r="F53" s="64">
        <v>420</v>
      </c>
      <c r="G53" s="63">
        <v>4110</v>
      </c>
      <c r="H53" s="64"/>
      <c r="I53" s="65">
        <v>10.7</v>
      </c>
      <c r="J53" s="66">
        <v>5.4</v>
      </c>
      <c r="K53" s="65">
        <v>2.6</v>
      </c>
      <c r="L53" s="67">
        <v>13.3</v>
      </c>
      <c r="M53" s="64"/>
      <c r="N53" s="64">
        <v>703</v>
      </c>
      <c r="O53" s="68">
        <v>169</v>
      </c>
      <c r="P53" s="64">
        <v>110</v>
      </c>
      <c r="Q53" s="63">
        <v>813</v>
      </c>
      <c r="R53" s="64"/>
      <c r="S53" s="64">
        <v>55</v>
      </c>
      <c r="T53" s="64"/>
      <c r="U53" s="81"/>
    </row>
    <row r="54" spans="1:21" ht="12.75" customHeight="1" x14ac:dyDescent="0.2">
      <c r="B54" s="79" t="s">
        <v>338</v>
      </c>
      <c r="C54" s="73"/>
      <c r="D54" s="64">
        <v>5290</v>
      </c>
      <c r="E54" s="68">
        <v>1450</v>
      </c>
      <c r="F54" s="64">
        <v>530</v>
      </c>
      <c r="G54" s="63">
        <v>5820</v>
      </c>
      <c r="H54" s="64"/>
      <c r="I54" s="65">
        <v>17.3</v>
      </c>
      <c r="J54" s="66">
        <v>8.4</v>
      </c>
      <c r="K54" s="65">
        <v>5.8</v>
      </c>
      <c r="L54" s="67">
        <v>23.1</v>
      </c>
      <c r="M54" s="64"/>
      <c r="N54" s="64">
        <v>1061</v>
      </c>
      <c r="O54" s="68">
        <v>260</v>
      </c>
      <c r="P54" s="64">
        <v>176</v>
      </c>
      <c r="Q54" s="63">
        <v>1236</v>
      </c>
      <c r="R54" s="64"/>
      <c r="S54" s="64">
        <v>76</v>
      </c>
      <c r="T54" s="64"/>
      <c r="U54" s="81"/>
    </row>
    <row r="55" spans="1:21" ht="12.75" customHeight="1" x14ac:dyDescent="0.2">
      <c r="B55" s="79" t="s">
        <v>339</v>
      </c>
      <c r="C55" s="73"/>
      <c r="D55" s="64">
        <v>5270</v>
      </c>
      <c r="E55" s="68">
        <v>1330</v>
      </c>
      <c r="F55" s="64">
        <v>420</v>
      </c>
      <c r="G55" s="63">
        <v>5690</v>
      </c>
      <c r="H55" s="64"/>
      <c r="I55" s="65">
        <v>17.899999999999999</v>
      </c>
      <c r="J55" s="66">
        <v>7.9</v>
      </c>
      <c r="K55" s="65">
        <v>4.5999999999999996</v>
      </c>
      <c r="L55" s="67">
        <v>22.5</v>
      </c>
      <c r="M55" s="64"/>
      <c r="N55" s="64">
        <v>1086</v>
      </c>
      <c r="O55" s="68">
        <v>246</v>
      </c>
      <c r="P55" s="64">
        <v>138</v>
      </c>
      <c r="Q55" s="63">
        <v>1224</v>
      </c>
      <c r="R55" s="64"/>
      <c r="S55" s="64">
        <v>55</v>
      </c>
      <c r="T55" s="64"/>
      <c r="U55" s="81"/>
    </row>
    <row r="56" spans="1:21" ht="12.75" customHeight="1" x14ac:dyDescent="0.2">
      <c r="B56" s="79" t="s">
        <v>340</v>
      </c>
      <c r="C56" s="73"/>
      <c r="D56" s="64">
        <v>6110</v>
      </c>
      <c r="E56" s="68">
        <v>1570</v>
      </c>
      <c r="F56" s="64">
        <v>540</v>
      </c>
      <c r="G56" s="63">
        <v>6640</v>
      </c>
      <c r="H56" s="64"/>
      <c r="I56" s="65">
        <v>21.6</v>
      </c>
      <c r="J56" s="66">
        <v>10.199999999999999</v>
      </c>
      <c r="K56" s="65">
        <v>7.6</v>
      </c>
      <c r="L56" s="67">
        <v>29.2</v>
      </c>
      <c r="M56" s="64"/>
      <c r="N56" s="64">
        <v>1292</v>
      </c>
      <c r="O56" s="68">
        <v>313</v>
      </c>
      <c r="P56" s="64">
        <v>220</v>
      </c>
      <c r="Q56" s="63">
        <v>1513</v>
      </c>
      <c r="R56" s="64"/>
      <c r="S56" s="64">
        <v>139</v>
      </c>
      <c r="T56" s="64"/>
      <c r="U56" s="81"/>
    </row>
    <row r="57" spans="1:21" ht="25.5" customHeight="1" x14ac:dyDescent="0.2">
      <c r="A57" s="79" t="s">
        <v>341</v>
      </c>
      <c r="B57" s="79"/>
      <c r="C57" s="73"/>
      <c r="D57" s="82"/>
      <c r="E57" s="68"/>
      <c r="F57" s="82"/>
      <c r="G57" s="83"/>
      <c r="H57" s="64"/>
      <c r="I57" s="76"/>
      <c r="J57" s="76"/>
      <c r="K57" s="82"/>
      <c r="L57" s="67"/>
      <c r="M57" s="64"/>
      <c r="N57" s="64"/>
      <c r="O57" s="68"/>
      <c r="P57" s="64"/>
      <c r="Q57" s="63"/>
      <c r="R57" s="64"/>
      <c r="S57" s="77"/>
      <c r="T57" s="64"/>
      <c r="U57" s="64"/>
    </row>
    <row r="58" spans="1:21" ht="12.75" customHeight="1" x14ac:dyDescent="0.2">
      <c r="B58" s="1" t="s">
        <v>342</v>
      </c>
      <c r="C58" s="73"/>
      <c r="D58" s="64" t="s">
        <v>276</v>
      </c>
      <c r="E58" s="64" t="s">
        <v>276</v>
      </c>
      <c r="F58" s="64" t="s">
        <v>276</v>
      </c>
      <c r="G58" s="63" t="s">
        <v>276</v>
      </c>
      <c r="H58" s="64"/>
      <c r="I58" s="65" t="s">
        <v>99</v>
      </c>
      <c r="J58" s="64" t="s">
        <v>99</v>
      </c>
      <c r="K58" s="65" t="s">
        <v>99</v>
      </c>
      <c r="L58" s="84">
        <v>0</v>
      </c>
      <c r="M58" s="64"/>
      <c r="N58" s="64" t="s">
        <v>276</v>
      </c>
      <c r="O58" s="64" t="s">
        <v>276</v>
      </c>
      <c r="P58" s="64" t="s">
        <v>276</v>
      </c>
      <c r="Q58" s="63" t="s">
        <v>276</v>
      </c>
      <c r="R58" s="64"/>
      <c r="S58" s="64" t="s">
        <v>276</v>
      </c>
      <c r="T58" s="64"/>
      <c r="U58" s="64"/>
    </row>
    <row r="59" spans="1:21" ht="13.5" customHeight="1" x14ac:dyDescent="0.2">
      <c r="B59" s="1" t="s">
        <v>343</v>
      </c>
      <c r="C59" s="73"/>
      <c r="D59" s="64" t="s">
        <v>276</v>
      </c>
      <c r="E59" s="64" t="s">
        <v>276</v>
      </c>
      <c r="F59" s="64" t="s">
        <v>276</v>
      </c>
      <c r="G59" s="63" t="s">
        <v>276</v>
      </c>
      <c r="H59" s="64"/>
      <c r="I59" s="65" t="s">
        <v>99</v>
      </c>
      <c r="J59" s="64" t="s">
        <v>99</v>
      </c>
      <c r="K59" s="65">
        <v>28.2</v>
      </c>
      <c r="L59" s="84">
        <v>28.2</v>
      </c>
      <c r="M59" s="64"/>
      <c r="N59" s="64" t="s">
        <v>276</v>
      </c>
      <c r="O59" s="64" t="s">
        <v>276</v>
      </c>
      <c r="P59" s="64" t="s">
        <v>276</v>
      </c>
      <c r="Q59" s="63" t="s">
        <v>276</v>
      </c>
      <c r="R59" s="64"/>
      <c r="S59" s="64" t="s">
        <v>276</v>
      </c>
      <c r="T59" s="64"/>
      <c r="U59" s="64"/>
    </row>
    <row r="60" spans="1:21" ht="25.5" customHeight="1" x14ac:dyDescent="0.2">
      <c r="A60" s="79" t="s">
        <v>344</v>
      </c>
      <c r="C60" s="73"/>
      <c r="D60" s="64"/>
      <c r="E60" s="68"/>
      <c r="F60" s="64"/>
      <c r="G60" s="63"/>
      <c r="H60" s="64"/>
      <c r="I60" s="65"/>
      <c r="J60" s="66"/>
      <c r="K60" s="65"/>
      <c r="L60" s="67"/>
      <c r="M60" s="64"/>
      <c r="N60" s="64"/>
      <c r="O60" s="68"/>
      <c r="P60" s="64"/>
      <c r="Q60" s="63"/>
      <c r="R60" s="64"/>
      <c r="S60" s="64"/>
      <c r="T60" s="64"/>
      <c r="U60" s="64"/>
    </row>
    <row r="61" spans="1:21" x14ac:dyDescent="0.2">
      <c r="A61" s="79"/>
      <c r="B61" s="1" t="s">
        <v>342</v>
      </c>
      <c r="C61" s="73"/>
      <c r="D61" s="64" t="s">
        <v>276</v>
      </c>
      <c r="E61" s="64" t="s">
        <v>276</v>
      </c>
      <c r="F61" s="64" t="s">
        <v>276</v>
      </c>
      <c r="G61" s="63" t="s">
        <v>276</v>
      </c>
      <c r="H61" s="64"/>
      <c r="I61" s="85" t="s">
        <v>276</v>
      </c>
      <c r="J61" s="85" t="s">
        <v>276</v>
      </c>
      <c r="K61" s="85" t="s">
        <v>276</v>
      </c>
      <c r="L61" s="86">
        <v>0</v>
      </c>
      <c r="M61" s="64"/>
      <c r="N61" s="64" t="s">
        <v>276</v>
      </c>
      <c r="O61" s="64" t="s">
        <v>276</v>
      </c>
      <c r="P61" s="64" t="s">
        <v>276</v>
      </c>
      <c r="Q61" s="63" t="s">
        <v>276</v>
      </c>
      <c r="R61" s="64"/>
      <c r="S61" s="64" t="s">
        <v>276</v>
      </c>
      <c r="T61" s="64"/>
      <c r="U61" s="64"/>
    </row>
    <row r="62" spans="1:21" x14ac:dyDescent="0.2">
      <c r="B62" s="1" t="s">
        <v>343</v>
      </c>
      <c r="C62" s="73"/>
      <c r="D62" s="64" t="s">
        <v>276</v>
      </c>
      <c r="E62" s="64" t="s">
        <v>276</v>
      </c>
      <c r="F62" s="64" t="s">
        <v>276</v>
      </c>
      <c r="G62" s="63" t="s">
        <v>276</v>
      </c>
      <c r="H62" s="64"/>
      <c r="I62" s="85" t="s">
        <v>276</v>
      </c>
      <c r="J62" s="85" t="s">
        <v>276</v>
      </c>
      <c r="K62" s="85" t="s">
        <v>276</v>
      </c>
      <c r="L62" s="86">
        <v>2</v>
      </c>
      <c r="M62" s="64"/>
      <c r="N62" s="64" t="s">
        <v>276</v>
      </c>
      <c r="O62" s="64" t="s">
        <v>276</v>
      </c>
      <c r="P62" s="64" t="s">
        <v>276</v>
      </c>
      <c r="Q62" s="63" t="s">
        <v>276</v>
      </c>
      <c r="R62" s="64"/>
      <c r="S62" s="64" t="s">
        <v>276</v>
      </c>
      <c r="T62" s="64"/>
      <c r="U62" s="64"/>
    </row>
    <row r="63" spans="1:21" ht="2.1" customHeight="1" x14ac:dyDescent="0.2">
      <c r="A63" s="87"/>
      <c r="B63" s="87"/>
      <c r="C63" s="87"/>
      <c r="D63" s="88"/>
      <c r="E63" s="88"/>
      <c r="F63" s="88"/>
      <c r="G63" s="89"/>
      <c r="H63" s="88"/>
      <c r="I63" s="90"/>
      <c r="J63" s="91"/>
      <c r="K63" s="90"/>
      <c r="L63" s="89"/>
      <c r="M63" s="88"/>
      <c r="N63" s="88"/>
      <c r="O63" s="88"/>
      <c r="P63" s="88"/>
      <c r="Q63" s="89"/>
      <c r="R63" s="88"/>
      <c r="S63" s="88"/>
      <c r="T63" s="88"/>
      <c r="U63" s="64"/>
    </row>
    <row r="64" spans="1:21" x14ac:dyDescent="0.2">
      <c r="A64" s="92"/>
      <c r="B64" s="92"/>
      <c r="C64" s="92"/>
      <c r="D64" s="64"/>
      <c r="E64" s="64"/>
      <c r="F64" s="64"/>
      <c r="G64" s="64"/>
      <c r="H64" s="64"/>
      <c r="I64" s="65"/>
      <c r="K64" s="65"/>
      <c r="L64" s="65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4.25" x14ac:dyDescent="0.2">
      <c r="A65" s="93">
        <v>1</v>
      </c>
      <c r="B65" s="1" t="s">
        <v>346</v>
      </c>
    </row>
    <row r="66" spans="1:21" ht="14.25" x14ac:dyDescent="0.2">
      <c r="A66" s="93">
        <v>2</v>
      </c>
      <c r="B66" s="1" t="s">
        <v>347</v>
      </c>
      <c r="I66" s="65"/>
    </row>
    <row r="67" spans="1:21" ht="39.6" customHeight="1" x14ac:dyDescent="0.2">
      <c r="A67" s="94">
        <v>3</v>
      </c>
      <c r="B67" s="95" t="s">
        <v>348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96"/>
    </row>
    <row r="68" spans="1:21" ht="14.25" x14ac:dyDescent="0.2">
      <c r="A68" s="93">
        <v>4</v>
      </c>
      <c r="B68" s="1" t="s">
        <v>349</v>
      </c>
    </row>
    <row r="69" spans="1:21" ht="14.25" x14ac:dyDescent="0.2">
      <c r="A69" s="93">
        <v>5</v>
      </c>
      <c r="B69" s="1" t="s">
        <v>350</v>
      </c>
    </row>
    <row r="70" spans="1:21" ht="14.25" x14ac:dyDescent="0.2">
      <c r="A70" s="93">
        <v>6</v>
      </c>
      <c r="B70" s="1" t="s">
        <v>351</v>
      </c>
    </row>
    <row r="71" spans="1:21" ht="27" customHeight="1" x14ac:dyDescent="0.2">
      <c r="A71" s="97">
        <v>7</v>
      </c>
      <c r="B71" s="95" t="s">
        <v>352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1:21" x14ac:dyDescent="0.2">
      <c r="A72" s="10" t="s">
        <v>102</v>
      </c>
      <c r="B72" s="1" t="s">
        <v>353</v>
      </c>
    </row>
    <row r="73" spans="1:21" x14ac:dyDescent="0.2">
      <c r="A73" s="10" t="s">
        <v>103</v>
      </c>
      <c r="B73" s="1" t="s">
        <v>354</v>
      </c>
    </row>
    <row r="74" spans="1:21" x14ac:dyDescent="0.2">
      <c r="A74" s="1" t="s">
        <v>276</v>
      </c>
      <c r="B74" s="1" t="s">
        <v>355</v>
      </c>
    </row>
    <row r="75" spans="1:21" x14ac:dyDescent="0.2">
      <c r="A75" s="1" t="s">
        <v>99</v>
      </c>
      <c r="B75" s="1" t="s">
        <v>356</v>
      </c>
    </row>
    <row r="76" spans="1:21" x14ac:dyDescent="0.2">
      <c r="B76" s="5"/>
    </row>
  </sheetData>
  <mergeCells count="18">
    <mergeCell ref="B67:S67"/>
    <mergeCell ref="B71:S71"/>
    <mergeCell ref="D5:D6"/>
    <mergeCell ref="F5:F6"/>
    <mergeCell ref="G5:G6"/>
    <mergeCell ref="I5:I6"/>
    <mergeCell ref="K5:K6"/>
    <mergeCell ref="L5:L6"/>
    <mergeCell ref="N5:N6"/>
    <mergeCell ref="P5:P6"/>
    <mergeCell ref="A4:B6"/>
    <mergeCell ref="D4:G4"/>
    <mergeCell ref="I4:L4"/>
    <mergeCell ref="N4:S4"/>
    <mergeCell ref="Q5:Q6"/>
    <mergeCell ref="S5:S6"/>
    <mergeCell ref="A1:B1"/>
    <mergeCell ref="A2:S2"/>
  </mergeCells>
  <hyperlinks>
    <hyperlink ref="A1:B1" location="ContentsHead" display="ContentsHead" xr:uid="{F94C0A17-D715-4A98-8D61-A4C015B8C5D4}"/>
  </hyperlinks>
  <pageMargins left="0.7" right="0.7" top="0.75" bottom="0.75" header="0.3" footer="0.3"/>
  <pageSetup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42C2A-F477-4655-A730-294ACC1F65FE}">
  <sheetPr codeName="Sheet5">
    <pageSetUpPr fitToPage="1"/>
  </sheetPr>
  <dimension ref="A1:L62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" style="1" customWidth="1"/>
    <col min="3" max="3" width="12.5703125" style="1" customWidth="1"/>
    <col min="4" max="4" width="18.140625" style="1" customWidth="1"/>
    <col min="5" max="5" width="12.42578125" style="1" customWidth="1"/>
    <col min="6" max="6" width="14.140625" style="1" customWidth="1"/>
    <col min="7" max="7" width="11.140625" style="1" bestFit="1" customWidth="1"/>
    <col min="8" max="8" width="4.5703125" style="1" customWidth="1"/>
    <col min="9" max="10" width="14.5703125" style="1" customWidth="1"/>
    <col min="11" max="12" width="0" style="1" hidden="1"/>
    <col min="13" max="16384" width="14.5703125" style="1" hidden="1"/>
  </cols>
  <sheetData>
    <row r="1" spans="1:7" x14ac:dyDescent="0.2">
      <c r="A1" s="48" t="s">
        <v>112</v>
      </c>
      <c r="B1" s="48"/>
    </row>
    <row r="2" spans="1:7" x14ac:dyDescent="0.2">
      <c r="A2" s="51" t="s">
        <v>357</v>
      </c>
      <c r="B2" s="51"/>
      <c r="C2" s="51"/>
      <c r="D2" s="51"/>
      <c r="E2" s="51"/>
      <c r="F2" s="51"/>
      <c r="G2" s="51"/>
    </row>
    <row r="4" spans="1:7" ht="30" x14ac:dyDescent="0.35">
      <c r="A4" s="52" t="s">
        <v>278</v>
      </c>
      <c r="B4" s="52"/>
      <c r="C4" s="52" t="s">
        <v>159</v>
      </c>
      <c r="D4" s="52"/>
      <c r="E4" s="53" t="s">
        <v>160</v>
      </c>
      <c r="F4" s="53" t="s">
        <v>161</v>
      </c>
      <c r="G4" s="102" t="s">
        <v>358</v>
      </c>
    </row>
    <row r="5" spans="1:7" ht="30" x14ac:dyDescent="0.35">
      <c r="A5" s="57"/>
      <c r="B5" s="57"/>
      <c r="C5" s="58" t="s">
        <v>359</v>
      </c>
      <c r="D5" s="58" t="s">
        <v>360</v>
      </c>
      <c r="E5" s="58" t="s">
        <v>359</v>
      </c>
      <c r="F5" s="58" t="s">
        <v>359</v>
      </c>
      <c r="G5" s="103" t="s">
        <v>359</v>
      </c>
    </row>
    <row r="6" spans="1:7" x14ac:dyDescent="0.2">
      <c r="A6" s="13" t="s">
        <v>293</v>
      </c>
      <c r="B6" s="13"/>
      <c r="C6" s="64"/>
      <c r="D6" s="64"/>
      <c r="E6" s="64"/>
      <c r="F6" s="64"/>
      <c r="G6" s="63"/>
    </row>
    <row r="7" spans="1:7" x14ac:dyDescent="0.2">
      <c r="B7" s="72" t="s">
        <v>111</v>
      </c>
      <c r="C7" s="64">
        <v>56570</v>
      </c>
      <c r="D7" s="64">
        <v>11646</v>
      </c>
      <c r="E7" s="64">
        <v>2630</v>
      </c>
      <c r="F7" s="64">
        <v>2700</v>
      </c>
      <c r="G7" s="63">
        <v>61900</v>
      </c>
    </row>
    <row r="8" spans="1:7" x14ac:dyDescent="0.2">
      <c r="B8" s="72" t="s">
        <v>101</v>
      </c>
      <c r="C8" s="64">
        <v>55970</v>
      </c>
      <c r="D8" s="64">
        <v>11616</v>
      </c>
      <c r="E8" s="64">
        <v>2920</v>
      </c>
      <c r="F8" s="64">
        <v>2520</v>
      </c>
      <c r="G8" s="63">
        <v>61410</v>
      </c>
    </row>
    <row r="9" spans="1:7" x14ac:dyDescent="0.2">
      <c r="B9" s="72" t="s">
        <v>361</v>
      </c>
      <c r="C9" s="64">
        <v>33590</v>
      </c>
      <c r="D9" s="64">
        <v>7379</v>
      </c>
      <c r="E9" s="64">
        <v>1610</v>
      </c>
      <c r="F9" s="64">
        <v>1340</v>
      </c>
      <c r="G9" s="63">
        <v>36540</v>
      </c>
    </row>
    <row r="10" spans="1:7" ht="26.1" customHeight="1" x14ac:dyDescent="0.2">
      <c r="A10" s="13" t="s">
        <v>295</v>
      </c>
      <c r="B10" s="13"/>
      <c r="C10" s="64"/>
      <c r="D10" s="64"/>
      <c r="E10" s="64"/>
      <c r="F10" s="64"/>
      <c r="G10" s="63"/>
    </row>
    <row r="11" spans="1:7" s="13" customFormat="1" x14ac:dyDescent="0.2">
      <c r="A11" s="1"/>
      <c r="B11" s="72" t="s">
        <v>296</v>
      </c>
      <c r="C11" s="64">
        <v>13320</v>
      </c>
      <c r="D11" s="64">
        <v>2608</v>
      </c>
      <c r="E11" s="64">
        <v>650</v>
      </c>
      <c r="F11" s="64">
        <v>690</v>
      </c>
      <c r="G11" s="63">
        <v>14660</v>
      </c>
    </row>
    <row r="12" spans="1:7" x14ac:dyDescent="0.2">
      <c r="B12" s="72" t="s">
        <v>297</v>
      </c>
      <c r="C12" s="64">
        <v>15030</v>
      </c>
      <c r="D12" s="64">
        <v>3162</v>
      </c>
      <c r="E12" s="64">
        <v>610</v>
      </c>
      <c r="F12" s="64">
        <v>700</v>
      </c>
      <c r="G12" s="63">
        <v>16340</v>
      </c>
    </row>
    <row r="13" spans="1:7" x14ac:dyDescent="0.2">
      <c r="B13" s="72" t="s">
        <v>298</v>
      </c>
      <c r="C13" s="64">
        <v>16040</v>
      </c>
      <c r="D13" s="64">
        <v>3274</v>
      </c>
      <c r="E13" s="64">
        <v>710</v>
      </c>
      <c r="F13" s="64">
        <v>710</v>
      </c>
      <c r="G13" s="63">
        <v>17460</v>
      </c>
    </row>
    <row r="14" spans="1:7" ht="13.35" customHeight="1" x14ac:dyDescent="0.2">
      <c r="B14" s="72" t="s">
        <v>299</v>
      </c>
      <c r="C14" s="64">
        <v>12180</v>
      </c>
      <c r="D14" s="64">
        <v>2602</v>
      </c>
      <c r="E14" s="64">
        <v>660</v>
      </c>
      <c r="F14" s="64">
        <v>590</v>
      </c>
      <c r="G14" s="63">
        <v>13430</v>
      </c>
    </row>
    <row r="15" spans="1:7" ht="26.45" customHeight="1" x14ac:dyDescent="0.2">
      <c r="B15" s="72" t="s">
        <v>300</v>
      </c>
      <c r="C15" s="64">
        <v>13490</v>
      </c>
      <c r="D15" s="64">
        <v>2603</v>
      </c>
      <c r="E15" s="64">
        <v>690</v>
      </c>
      <c r="F15" s="64">
        <v>600</v>
      </c>
      <c r="G15" s="63">
        <v>14770</v>
      </c>
    </row>
    <row r="16" spans="1:7" x14ac:dyDescent="0.2">
      <c r="B16" s="72" t="s">
        <v>301</v>
      </c>
      <c r="C16" s="64">
        <v>15070</v>
      </c>
      <c r="D16" s="64">
        <v>3217</v>
      </c>
      <c r="E16" s="64">
        <v>790</v>
      </c>
      <c r="F16" s="64">
        <v>630</v>
      </c>
      <c r="G16" s="63">
        <v>16490</v>
      </c>
    </row>
    <row r="17" spans="1:7" x14ac:dyDescent="0.2">
      <c r="B17" s="72" t="s">
        <v>302</v>
      </c>
      <c r="C17" s="64">
        <v>15380</v>
      </c>
      <c r="D17" s="64">
        <v>3313</v>
      </c>
      <c r="E17" s="64">
        <v>680</v>
      </c>
      <c r="F17" s="64">
        <v>660</v>
      </c>
      <c r="G17" s="63">
        <v>16710</v>
      </c>
    </row>
    <row r="18" spans="1:7" x14ac:dyDescent="0.2">
      <c r="B18" s="72" t="s">
        <v>303</v>
      </c>
      <c r="C18" s="64">
        <v>12040</v>
      </c>
      <c r="D18" s="64">
        <v>2484</v>
      </c>
      <c r="E18" s="64">
        <v>770</v>
      </c>
      <c r="F18" s="64">
        <v>630</v>
      </c>
      <c r="G18" s="63">
        <v>13430</v>
      </c>
    </row>
    <row r="19" spans="1:7" ht="25.5" customHeight="1" x14ac:dyDescent="0.2">
      <c r="B19" s="72" t="s">
        <v>362</v>
      </c>
      <c r="C19" s="64">
        <v>6580</v>
      </c>
      <c r="D19" s="64">
        <v>1288</v>
      </c>
      <c r="E19" s="64">
        <v>390</v>
      </c>
      <c r="F19" s="64">
        <v>290</v>
      </c>
      <c r="G19" s="63">
        <v>7260</v>
      </c>
    </row>
    <row r="20" spans="1:7" ht="12.6" customHeight="1" x14ac:dyDescent="0.2">
      <c r="B20" s="72" t="s">
        <v>363</v>
      </c>
      <c r="C20" s="64">
        <v>10230</v>
      </c>
      <c r="D20" s="64">
        <v>2280</v>
      </c>
      <c r="E20" s="64">
        <v>500</v>
      </c>
      <c r="F20" s="64">
        <v>400</v>
      </c>
      <c r="G20" s="63">
        <v>11130</v>
      </c>
    </row>
    <row r="21" spans="1:7" ht="12.6" customHeight="1" x14ac:dyDescent="0.2">
      <c r="B21" s="72" t="s">
        <v>364</v>
      </c>
      <c r="C21" s="64">
        <v>16780</v>
      </c>
      <c r="D21" s="64">
        <v>3811</v>
      </c>
      <c r="E21" s="64">
        <v>720</v>
      </c>
      <c r="F21" s="64">
        <v>650</v>
      </c>
      <c r="G21" s="63">
        <v>18150</v>
      </c>
    </row>
    <row r="22" spans="1:7" ht="26.45" customHeight="1" x14ac:dyDescent="0.2">
      <c r="A22" s="13" t="s">
        <v>307</v>
      </c>
      <c r="B22" s="13"/>
      <c r="C22" s="64"/>
      <c r="D22" s="64"/>
      <c r="E22" s="64"/>
      <c r="F22" s="64"/>
      <c r="G22" s="63"/>
    </row>
    <row r="23" spans="1:7" x14ac:dyDescent="0.2">
      <c r="B23" s="79" t="s">
        <v>308</v>
      </c>
      <c r="C23" s="64">
        <v>3960</v>
      </c>
      <c r="D23" s="64">
        <v>784</v>
      </c>
      <c r="E23" s="64">
        <v>220</v>
      </c>
      <c r="F23" s="64">
        <v>210</v>
      </c>
      <c r="G23" s="63">
        <v>4390</v>
      </c>
    </row>
    <row r="24" spans="1:7" x14ac:dyDescent="0.2">
      <c r="B24" s="79" t="s">
        <v>309</v>
      </c>
      <c r="C24" s="64">
        <v>4380</v>
      </c>
      <c r="D24" s="64">
        <v>804</v>
      </c>
      <c r="E24" s="64">
        <v>200</v>
      </c>
      <c r="F24" s="64">
        <v>230</v>
      </c>
      <c r="G24" s="63">
        <v>4810</v>
      </c>
    </row>
    <row r="25" spans="1:7" x14ac:dyDescent="0.2">
      <c r="B25" s="79" t="s">
        <v>310</v>
      </c>
      <c r="C25" s="64">
        <v>4970</v>
      </c>
      <c r="D25" s="64">
        <v>1020</v>
      </c>
      <c r="E25" s="64">
        <v>240</v>
      </c>
      <c r="F25" s="64">
        <v>260</v>
      </c>
      <c r="G25" s="63">
        <v>5460</v>
      </c>
    </row>
    <row r="26" spans="1:7" x14ac:dyDescent="0.2">
      <c r="B26" s="79" t="s">
        <v>311</v>
      </c>
      <c r="C26" s="64">
        <v>4920</v>
      </c>
      <c r="D26" s="64">
        <v>1122</v>
      </c>
      <c r="E26" s="64">
        <v>190</v>
      </c>
      <c r="F26" s="64">
        <v>240</v>
      </c>
      <c r="G26" s="63">
        <v>5350</v>
      </c>
    </row>
    <row r="27" spans="1:7" s="13" customFormat="1" ht="12.6" customHeight="1" x14ac:dyDescent="0.2">
      <c r="A27" s="1"/>
      <c r="B27" s="79" t="s">
        <v>312</v>
      </c>
      <c r="C27" s="64">
        <v>5510</v>
      </c>
      <c r="D27" s="64">
        <v>1124</v>
      </c>
      <c r="E27" s="64">
        <v>210</v>
      </c>
      <c r="F27" s="64">
        <v>270</v>
      </c>
      <c r="G27" s="63">
        <v>5990</v>
      </c>
    </row>
    <row r="28" spans="1:7" x14ac:dyDescent="0.2">
      <c r="B28" s="79" t="s">
        <v>313</v>
      </c>
      <c r="C28" s="64">
        <v>4600</v>
      </c>
      <c r="D28" s="64">
        <v>916</v>
      </c>
      <c r="E28" s="64">
        <v>220</v>
      </c>
      <c r="F28" s="64">
        <v>190</v>
      </c>
      <c r="G28" s="63">
        <v>5010</v>
      </c>
    </row>
    <row r="29" spans="1:7" x14ac:dyDescent="0.2">
      <c r="B29" s="79" t="s">
        <v>314</v>
      </c>
      <c r="C29" s="64">
        <v>5180</v>
      </c>
      <c r="D29" s="64">
        <v>1073</v>
      </c>
      <c r="E29" s="64">
        <v>240</v>
      </c>
      <c r="F29" s="64">
        <v>230</v>
      </c>
      <c r="G29" s="63">
        <v>5650</v>
      </c>
    </row>
    <row r="30" spans="1:7" x14ac:dyDescent="0.2">
      <c r="B30" s="79" t="s">
        <v>315</v>
      </c>
      <c r="C30" s="64">
        <v>5850</v>
      </c>
      <c r="D30" s="64">
        <v>1167</v>
      </c>
      <c r="E30" s="64">
        <v>240</v>
      </c>
      <c r="F30" s="64">
        <v>250</v>
      </c>
      <c r="G30" s="63">
        <v>6340</v>
      </c>
    </row>
    <row r="31" spans="1:7" x14ac:dyDescent="0.2">
      <c r="B31" s="79" t="s">
        <v>316</v>
      </c>
      <c r="C31" s="64">
        <v>5010</v>
      </c>
      <c r="D31" s="64">
        <v>1035</v>
      </c>
      <c r="E31" s="64">
        <v>230</v>
      </c>
      <c r="F31" s="64">
        <v>230</v>
      </c>
      <c r="G31" s="63">
        <v>5470</v>
      </c>
    </row>
    <row r="32" spans="1:7" x14ac:dyDescent="0.2">
      <c r="B32" s="79" t="s">
        <v>317</v>
      </c>
      <c r="C32" s="64">
        <v>3660</v>
      </c>
      <c r="D32" s="64">
        <v>750</v>
      </c>
      <c r="E32" s="64">
        <v>180</v>
      </c>
      <c r="F32" s="64">
        <v>190</v>
      </c>
      <c r="G32" s="63">
        <v>4030</v>
      </c>
    </row>
    <row r="33" spans="2:7" x14ac:dyDescent="0.2">
      <c r="B33" s="79" t="s">
        <v>318</v>
      </c>
      <c r="C33" s="64">
        <v>3930</v>
      </c>
      <c r="D33" s="64">
        <v>765</v>
      </c>
      <c r="E33" s="64">
        <v>200</v>
      </c>
      <c r="F33" s="64">
        <v>200</v>
      </c>
      <c r="G33" s="63">
        <v>4320</v>
      </c>
    </row>
    <row r="34" spans="2:7" x14ac:dyDescent="0.2">
      <c r="B34" s="79" t="s">
        <v>319</v>
      </c>
      <c r="C34" s="64">
        <v>4590</v>
      </c>
      <c r="D34" s="64">
        <v>1086</v>
      </c>
      <c r="E34" s="64">
        <v>280</v>
      </c>
      <c r="F34" s="64">
        <v>210</v>
      </c>
      <c r="G34" s="63">
        <v>5080</v>
      </c>
    </row>
    <row r="35" spans="2:7" ht="26.45" customHeight="1" x14ac:dyDescent="0.2">
      <c r="B35" s="79" t="s">
        <v>320</v>
      </c>
      <c r="C35" s="64">
        <v>4170</v>
      </c>
      <c r="D35" s="64">
        <v>817</v>
      </c>
      <c r="E35" s="64">
        <v>200</v>
      </c>
      <c r="F35" s="64">
        <v>180</v>
      </c>
      <c r="G35" s="63">
        <v>4550</v>
      </c>
    </row>
    <row r="36" spans="2:7" x14ac:dyDescent="0.2">
      <c r="B36" s="79" t="s">
        <v>321</v>
      </c>
      <c r="C36" s="64">
        <v>4600</v>
      </c>
      <c r="D36" s="64">
        <v>859</v>
      </c>
      <c r="E36" s="64">
        <v>280</v>
      </c>
      <c r="F36" s="64">
        <v>210</v>
      </c>
      <c r="G36" s="63">
        <v>5090</v>
      </c>
    </row>
    <row r="37" spans="2:7" x14ac:dyDescent="0.2">
      <c r="B37" s="79" t="s">
        <v>322</v>
      </c>
      <c r="C37" s="64">
        <v>4720</v>
      </c>
      <c r="D37" s="64">
        <v>927</v>
      </c>
      <c r="E37" s="64">
        <v>210</v>
      </c>
      <c r="F37" s="64">
        <v>200</v>
      </c>
      <c r="G37" s="63">
        <v>5130</v>
      </c>
    </row>
    <row r="38" spans="2:7" x14ac:dyDescent="0.2">
      <c r="B38" s="79" t="s">
        <v>323</v>
      </c>
      <c r="C38" s="64">
        <v>5090</v>
      </c>
      <c r="D38" s="64">
        <v>1047</v>
      </c>
      <c r="E38" s="64">
        <v>290</v>
      </c>
      <c r="F38" s="64">
        <v>230</v>
      </c>
      <c r="G38" s="63">
        <v>5610</v>
      </c>
    </row>
    <row r="39" spans="2:7" x14ac:dyDescent="0.2">
      <c r="B39" s="79" t="s">
        <v>324</v>
      </c>
      <c r="C39" s="64">
        <v>5310</v>
      </c>
      <c r="D39" s="64">
        <v>1128</v>
      </c>
      <c r="E39" s="64">
        <v>230</v>
      </c>
      <c r="F39" s="64">
        <v>200</v>
      </c>
      <c r="G39" s="63">
        <v>5740</v>
      </c>
    </row>
    <row r="40" spans="2:7" x14ac:dyDescent="0.2">
      <c r="B40" s="79" t="s">
        <v>325</v>
      </c>
      <c r="C40" s="64">
        <v>4670</v>
      </c>
      <c r="D40" s="64">
        <v>1042</v>
      </c>
      <c r="E40" s="64">
        <v>270</v>
      </c>
      <c r="F40" s="64">
        <v>210</v>
      </c>
      <c r="G40" s="63">
        <v>5140</v>
      </c>
    </row>
    <row r="41" spans="2:7" x14ac:dyDescent="0.2">
      <c r="B41" s="79" t="s">
        <v>326</v>
      </c>
      <c r="C41" s="64">
        <v>5120</v>
      </c>
      <c r="D41" s="64">
        <v>1032</v>
      </c>
      <c r="E41" s="64">
        <v>240</v>
      </c>
      <c r="F41" s="64">
        <v>240</v>
      </c>
      <c r="G41" s="63">
        <v>5590</v>
      </c>
    </row>
    <row r="42" spans="2:7" x14ac:dyDescent="0.2">
      <c r="B42" s="79" t="s">
        <v>327</v>
      </c>
      <c r="C42" s="64">
        <v>5290</v>
      </c>
      <c r="D42" s="64">
        <v>1181</v>
      </c>
      <c r="E42" s="64">
        <v>190</v>
      </c>
      <c r="F42" s="64">
        <v>220</v>
      </c>
      <c r="G42" s="63">
        <v>5700</v>
      </c>
    </row>
    <row r="43" spans="2:7" x14ac:dyDescent="0.2">
      <c r="B43" s="79" t="s">
        <v>328</v>
      </c>
      <c r="C43" s="64">
        <v>4960</v>
      </c>
      <c r="D43" s="64">
        <v>1099</v>
      </c>
      <c r="E43" s="64">
        <v>250</v>
      </c>
      <c r="F43" s="64">
        <v>210</v>
      </c>
      <c r="G43" s="63">
        <v>5420</v>
      </c>
    </row>
    <row r="44" spans="2:7" x14ac:dyDescent="0.2">
      <c r="B44" s="79" t="s">
        <v>329</v>
      </c>
      <c r="C44" s="64">
        <v>3890</v>
      </c>
      <c r="D44" s="64">
        <v>827</v>
      </c>
      <c r="E44" s="64">
        <v>280</v>
      </c>
      <c r="F44" s="64">
        <v>220</v>
      </c>
      <c r="G44" s="63">
        <v>4390</v>
      </c>
    </row>
    <row r="45" spans="2:7" x14ac:dyDescent="0.2">
      <c r="B45" s="79" t="s">
        <v>330</v>
      </c>
      <c r="C45" s="64">
        <v>3950</v>
      </c>
      <c r="D45" s="64">
        <v>797</v>
      </c>
      <c r="E45" s="64">
        <v>210</v>
      </c>
      <c r="F45" s="64">
        <v>220</v>
      </c>
      <c r="G45" s="63">
        <v>4380</v>
      </c>
    </row>
    <row r="46" spans="2:7" x14ac:dyDescent="0.2">
      <c r="B46" s="79" t="s">
        <v>331</v>
      </c>
      <c r="C46" s="64">
        <v>4200</v>
      </c>
      <c r="D46" s="64">
        <v>861</v>
      </c>
      <c r="E46" s="64">
        <v>290</v>
      </c>
      <c r="F46" s="64">
        <v>190</v>
      </c>
      <c r="G46" s="63">
        <v>4670</v>
      </c>
    </row>
    <row r="47" spans="2:7" ht="26.25" customHeight="1" x14ac:dyDescent="0.2">
      <c r="B47" s="79" t="s">
        <v>365</v>
      </c>
      <c r="C47" s="64">
        <v>1890</v>
      </c>
      <c r="D47" s="64">
        <v>393</v>
      </c>
      <c r="E47" s="64">
        <v>160</v>
      </c>
      <c r="F47" s="64">
        <v>80</v>
      </c>
      <c r="G47" s="63">
        <v>2130</v>
      </c>
    </row>
    <row r="48" spans="2:7" x14ac:dyDescent="0.2">
      <c r="B48" s="79" t="s">
        <v>366</v>
      </c>
      <c r="C48" s="64">
        <v>2030</v>
      </c>
      <c r="D48" s="64">
        <v>376</v>
      </c>
      <c r="E48" s="64">
        <v>90</v>
      </c>
      <c r="F48" s="64">
        <v>90</v>
      </c>
      <c r="G48" s="63">
        <v>2200</v>
      </c>
    </row>
    <row r="49" spans="1:12" x14ac:dyDescent="0.2">
      <c r="B49" s="79" t="s">
        <v>367</v>
      </c>
      <c r="C49" s="64">
        <v>2670</v>
      </c>
      <c r="D49" s="64">
        <v>519</v>
      </c>
      <c r="E49" s="64">
        <v>140</v>
      </c>
      <c r="F49" s="64">
        <v>120</v>
      </c>
      <c r="G49" s="63">
        <v>2920</v>
      </c>
    </row>
    <row r="50" spans="1:12" x14ac:dyDescent="0.2">
      <c r="B50" s="79" t="s">
        <v>368</v>
      </c>
      <c r="C50" s="64">
        <v>3130</v>
      </c>
      <c r="D50" s="64">
        <v>695</v>
      </c>
      <c r="E50" s="64">
        <v>210</v>
      </c>
      <c r="F50" s="64">
        <v>140</v>
      </c>
      <c r="G50" s="63">
        <v>3470</v>
      </c>
    </row>
    <row r="51" spans="1:12" x14ac:dyDescent="0.2">
      <c r="B51" s="79" t="s">
        <v>369</v>
      </c>
      <c r="C51" s="64">
        <v>3290</v>
      </c>
      <c r="D51" s="64">
        <v>796</v>
      </c>
      <c r="E51" s="64">
        <v>130</v>
      </c>
      <c r="F51" s="64">
        <v>140</v>
      </c>
      <c r="G51" s="63">
        <v>3560</v>
      </c>
    </row>
    <row r="52" spans="1:12" x14ac:dyDescent="0.2">
      <c r="B52" s="79" t="s">
        <v>370</v>
      </c>
      <c r="C52" s="64">
        <v>3810</v>
      </c>
      <c r="D52" s="64">
        <v>789</v>
      </c>
      <c r="E52" s="64">
        <v>170</v>
      </c>
      <c r="F52" s="64">
        <v>130</v>
      </c>
      <c r="G52" s="63">
        <v>4110</v>
      </c>
    </row>
    <row r="53" spans="1:12" x14ac:dyDescent="0.2">
      <c r="B53" s="79" t="s">
        <v>371</v>
      </c>
      <c r="C53" s="64">
        <v>5350</v>
      </c>
      <c r="D53" s="64">
        <v>1187</v>
      </c>
      <c r="E53" s="64">
        <v>280</v>
      </c>
      <c r="F53" s="64">
        <v>190</v>
      </c>
      <c r="G53" s="63">
        <v>5820</v>
      </c>
    </row>
    <row r="54" spans="1:12" x14ac:dyDescent="0.2">
      <c r="B54" s="79" t="s">
        <v>372</v>
      </c>
      <c r="C54" s="64">
        <v>5250</v>
      </c>
      <c r="D54" s="64">
        <v>1177</v>
      </c>
      <c r="E54" s="64">
        <v>220</v>
      </c>
      <c r="F54" s="64">
        <v>230</v>
      </c>
      <c r="G54" s="63">
        <v>5690</v>
      </c>
    </row>
    <row r="55" spans="1:12" x14ac:dyDescent="0.2">
      <c r="B55" s="79" t="s">
        <v>373</v>
      </c>
      <c r="C55" s="64">
        <v>6180</v>
      </c>
      <c r="D55" s="64">
        <v>1447</v>
      </c>
      <c r="E55" s="64">
        <v>230</v>
      </c>
      <c r="F55" s="64">
        <v>240</v>
      </c>
      <c r="G55" s="63">
        <v>6640</v>
      </c>
    </row>
    <row r="56" spans="1:12" ht="2.85" customHeight="1" x14ac:dyDescent="0.2">
      <c r="A56" s="87"/>
      <c r="B56" s="87"/>
      <c r="C56" s="87"/>
      <c r="D56" s="88"/>
      <c r="E56" s="88"/>
      <c r="F56" s="88"/>
      <c r="G56" s="89"/>
      <c r="H56" s="64"/>
      <c r="I56" s="64"/>
      <c r="J56" s="64"/>
      <c r="K56" s="64"/>
      <c r="L56" s="65"/>
    </row>
    <row r="57" spans="1:12" x14ac:dyDescent="0.2">
      <c r="A57" s="92"/>
      <c r="B57" s="92"/>
      <c r="C57" s="92"/>
      <c r="D57" s="64"/>
      <c r="E57" s="64"/>
      <c r="F57" s="64"/>
      <c r="G57" s="64"/>
      <c r="H57" s="64"/>
      <c r="I57" s="64"/>
      <c r="J57" s="64"/>
      <c r="K57" s="64"/>
      <c r="L57" s="65"/>
    </row>
    <row r="58" spans="1:12" ht="14.25" x14ac:dyDescent="0.2">
      <c r="A58" s="93">
        <v>1</v>
      </c>
      <c r="B58" s="95" t="s">
        <v>374</v>
      </c>
      <c r="C58" s="95"/>
      <c r="D58" s="95"/>
      <c r="E58" s="95"/>
      <c r="F58" s="95"/>
      <c r="G58" s="95"/>
    </row>
    <row r="59" spans="1:12" ht="26.25" customHeight="1" x14ac:dyDescent="0.2">
      <c r="A59" s="97">
        <v>2</v>
      </c>
      <c r="B59" s="95" t="s">
        <v>375</v>
      </c>
      <c r="C59" s="95"/>
      <c r="D59" s="95"/>
      <c r="E59" s="95"/>
      <c r="F59" s="95"/>
      <c r="G59" s="95"/>
    </row>
    <row r="60" spans="1:12" ht="54.75" customHeight="1" x14ac:dyDescent="0.2">
      <c r="A60" s="97">
        <v>2</v>
      </c>
      <c r="B60" s="95" t="s">
        <v>352</v>
      </c>
      <c r="C60" s="95"/>
      <c r="D60" s="95"/>
      <c r="E60" s="95"/>
      <c r="F60" s="95"/>
      <c r="G60" s="95"/>
    </row>
    <row r="61" spans="1:12" ht="25.35" customHeight="1" x14ac:dyDescent="0.2">
      <c r="A61" s="104" t="s">
        <v>108</v>
      </c>
      <c r="B61" s="95" t="s">
        <v>353</v>
      </c>
      <c r="C61" s="95"/>
      <c r="D61" s="95"/>
      <c r="E61" s="95"/>
      <c r="F61" s="95"/>
      <c r="G61" s="95"/>
    </row>
    <row r="62" spans="1:12" x14ac:dyDescent="0.2">
      <c r="A62" s="1" t="s">
        <v>103</v>
      </c>
      <c r="B62" s="1" t="s">
        <v>354</v>
      </c>
    </row>
  </sheetData>
  <mergeCells count="8">
    <mergeCell ref="B59:G59"/>
    <mergeCell ref="B60:G60"/>
    <mergeCell ref="B61:G61"/>
    <mergeCell ref="A1:B1"/>
    <mergeCell ref="A2:G2"/>
    <mergeCell ref="A4:B5"/>
    <mergeCell ref="C4:D4"/>
    <mergeCell ref="B58:G58"/>
  </mergeCells>
  <hyperlinks>
    <hyperlink ref="A1:B1" location="ContentsHead" display="ContentsHead" xr:uid="{C5767A0D-D2C4-4229-83B8-3988742BFC37}"/>
  </hyperlinks>
  <pageMargins left="0.7" right="0.7" top="0.75" bottom="0.75" header="0.3" footer="0.3"/>
  <pageSetup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4B37-0A88-4E06-8340-0A0199847973}">
  <sheetPr codeName="Sheet16">
    <pageSetUpPr fitToPage="1"/>
  </sheetPr>
  <dimension ref="A1:X69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2578125" defaultRowHeight="12.75" x14ac:dyDescent="0.25"/>
  <cols>
    <col min="1" max="1" width="2.5703125" style="47" customWidth="1"/>
    <col min="2" max="2" width="24.42578125" style="47" customWidth="1"/>
    <col min="3" max="3" width="12" style="47" bestFit="1" customWidth="1"/>
    <col min="4" max="7" width="9" style="47" customWidth="1"/>
    <col min="8" max="8" width="6.140625" style="47" customWidth="1"/>
    <col min="9" max="9" width="11.42578125" style="47" customWidth="1"/>
    <col min="10" max="10" width="12" style="47" bestFit="1" customWidth="1"/>
    <col min="11" max="13" width="10.5703125" style="47" bestFit="1" customWidth="1"/>
    <col min="14" max="14" width="9.140625" style="47" customWidth="1"/>
    <col min="15" max="15" width="9.5703125" style="47" bestFit="1" customWidth="1"/>
    <col min="16" max="16" width="13" style="47" customWidth="1"/>
    <col min="17" max="17" width="12.5703125" style="47" bestFit="1" customWidth="1"/>
    <col min="18" max="19" width="12.42578125" style="47" bestFit="1" customWidth="1"/>
    <col min="20" max="22" width="9.5703125" style="47" customWidth="1"/>
    <col min="23" max="23" width="13.140625" style="47" customWidth="1"/>
    <col min="24" max="16384" width="10.42578125" style="47"/>
  </cols>
  <sheetData>
    <row r="1" spans="1:24" x14ac:dyDescent="0.25">
      <c r="A1" s="48" t="s">
        <v>112</v>
      </c>
      <c r="B1" s="48"/>
    </row>
    <row r="2" spans="1:24" s="1" customFormat="1" x14ac:dyDescent="0.2">
      <c r="A2" s="51" t="s">
        <v>377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4" s="1" customFormat="1" x14ac:dyDescent="0.2">
      <c r="Q3" s="74"/>
      <c r="R3" s="74"/>
      <c r="S3" s="74"/>
      <c r="T3" s="74"/>
      <c r="U3" s="74"/>
      <c r="V3" s="74"/>
    </row>
    <row r="4" spans="1:24" s="1" customFormat="1" ht="15" x14ac:dyDescent="0.35">
      <c r="A4" s="52" t="s">
        <v>278</v>
      </c>
      <c r="B4" s="52"/>
      <c r="C4" s="54" t="s">
        <v>378</v>
      </c>
      <c r="D4" s="54"/>
      <c r="E4" s="54"/>
      <c r="F4" s="54"/>
      <c r="G4" s="54"/>
      <c r="H4" s="54"/>
      <c r="I4" s="54"/>
      <c r="J4" s="54" t="s">
        <v>379</v>
      </c>
      <c r="K4" s="54"/>
      <c r="L4" s="54"/>
      <c r="M4" s="54"/>
      <c r="N4" s="54"/>
      <c r="O4" s="54"/>
      <c r="P4" s="54"/>
      <c r="Q4" s="54" t="s">
        <v>281</v>
      </c>
      <c r="R4" s="54"/>
      <c r="S4" s="54"/>
      <c r="T4" s="54"/>
      <c r="U4" s="54"/>
      <c r="V4" s="54"/>
      <c r="W4" s="54"/>
      <c r="X4" s="56"/>
    </row>
    <row r="5" spans="1:24" s="1" customFormat="1" ht="50.45" customHeight="1" x14ac:dyDescent="0.35">
      <c r="A5" s="57"/>
      <c r="B5" s="57"/>
      <c r="C5" s="106" t="s">
        <v>167</v>
      </c>
      <c r="D5" s="58" t="s">
        <v>104</v>
      </c>
      <c r="E5" s="58" t="s">
        <v>105</v>
      </c>
      <c r="F5" s="58" t="s">
        <v>106</v>
      </c>
      <c r="G5" s="58" t="s">
        <v>107</v>
      </c>
      <c r="H5" s="106" t="s">
        <v>380</v>
      </c>
      <c r="I5" s="103" t="s">
        <v>381</v>
      </c>
      <c r="J5" s="106" t="s">
        <v>167</v>
      </c>
      <c r="K5" s="58" t="s">
        <v>104</v>
      </c>
      <c r="L5" s="58" t="s">
        <v>105</v>
      </c>
      <c r="M5" s="58" t="s">
        <v>106</v>
      </c>
      <c r="N5" s="58" t="s">
        <v>107</v>
      </c>
      <c r="O5" s="106" t="s">
        <v>380</v>
      </c>
      <c r="P5" s="103" t="s">
        <v>381</v>
      </c>
      <c r="Q5" s="106" t="s">
        <v>167</v>
      </c>
      <c r="R5" s="58" t="s">
        <v>104</v>
      </c>
      <c r="S5" s="58" t="s">
        <v>105</v>
      </c>
      <c r="T5" s="58" t="s">
        <v>106</v>
      </c>
      <c r="U5" s="58" t="s">
        <v>107</v>
      </c>
      <c r="V5" s="106" t="s">
        <v>380</v>
      </c>
      <c r="W5" s="103" t="s">
        <v>381</v>
      </c>
    </row>
    <row r="6" spans="1:24" s="107" customFormat="1" ht="14.1" customHeight="1" x14ac:dyDescent="0.2">
      <c r="A6" s="13" t="s">
        <v>293</v>
      </c>
      <c r="B6" s="13"/>
      <c r="C6" s="108"/>
      <c r="D6" s="108"/>
      <c r="E6" s="108"/>
      <c r="F6" s="108"/>
      <c r="G6" s="108"/>
      <c r="H6" s="108"/>
      <c r="I6" s="109"/>
      <c r="J6" s="110"/>
      <c r="K6" s="110"/>
      <c r="L6" s="110"/>
      <c r="M6" s="110"/>
      <c r="N6" s="110"/>
      <c r="O6" s="110"/>
      <c r="P6" s="111"/>
      <c r="W6" s="111"/>
    </row>
    <row r="7" spans="1:24" s="107" customFormat="1" ht="12.6" customHeight="1" x14ac:dyDescent="0.2">
      <c r="A7" s="1"/>
      <c r="B7" s="72" t="s">
        <v>111</v>
      </c>
      <c r="C7" s="74">
        <v>35600</v>
      </c>
      <c r="D7" s="74">
        <v>10170</v>
      </c>
      <c r="E7" s="74">
        <v>7690</v>
      </c>
      <c r="F7" s="74">
        <v>2090</v>
      </c>
      <c r="G7" s="74">
        <v>160</v>
      </c>
      <c r="H7" s="74">
        <v>10</v>
      </c>
      <c r="I7" s="112">
        <v>55730</v>
      </c>
      <c r="J7" s="113">
        <v>27.6</v>
      </c>
      <c r="K7" s="113">
        <v>21.3</v>
      </c>
      <c r="L7" s="113">
        <v>51.2</v>
      </c>
      <c r="M7" s="113">
        <v>39.299999999999997</v>
      </c>
      <c r="N7" s="113">
        <v>7.6</v>
      </c>
      <c r="O7" s="113">
        <v>1.1000000000000001</v>
      </c>
      <c r="P7" s="114">
        <v>148.19999999999999</v>
      </c>
      <c r="Q7" s="74">
        <v>4067</v>
      </c>
      <c r="R7" s="74">
        <v>2173</v>
      </c>
      <c r="S7" s="74">
        <v>2377</v>
      </c>
      <c r="T7" s="74">
        <v>1043</v>
      </c>
      <c r="U7" s="74">
        <v>144</v>
      </c>
      <c r="V7" s="74">
        <v>33</v>
      </c>
      <c r="W7" s="112">
        <v>9837</v>
      </c>
    </row>
    <row r="8" spans="1:24" s="107" customFormat="1" ht="12.6" customHeight="1" x14ac:dyDescent="0.2">
      <c r="A8" s="1"/>
      <c r="B8" s="72" t="s">
        <v>101</v>
      </c>
      <c r="C8" s="74">
        <v>34030</v>
      </c>
      <c r="D8" s="74">
        <v>10500</v>
      </c>
      <c r="E8" s="74">
        <v>8290</v>
      </c>
      <c r="F8" s="74">
        <v>2260</v>
      </c>
      <c r="G8" s="74">
        <v>190</v>
      </c>
      <c r="H8" s="74">
        <v>20</v>
      </c>
      <c r="I8" s="112">
        <v>55270</v>
      </c>
      <c r="J8" s="113">
        <v>28.1</v>
      </c>
      <c r="K8" s="113">
        <v>23.5</v>
      </c>
      <c r="L8" s="113">
        <v>55.7</v>
      </c>
      <c r="M8" s="113">
        <v>44.3</v>
      </c>
      <c r="N8" s="113">
        <v>9.6</v>
      </c>
      <c r="O8" s="113">
        <v>1.1000000000000001</v>
      </c>
      <c r="P8" s="114">
        <v>162.4</v>
      </c>
      <c r="Q8" s="74">
        <v>3923</v>
      </c>
      <c r="R8" s="74">
        <v>2238</v>
      </c>
      <c r="S8" s="74">
        <v>2557</v>
      </c>
      <c r="T8" s="74">
        <v>1132</v>
      </c>
      <c r="U8" s="74">
        <v>171</v>
      </c>
      <c r="V8" s="74">
        <v>66</v>
      </c>
      <c r="W8" s="112">
        <v>10086</v>
      </c>
    </row>
    <row r="9" spans="1:24" s="107" customFormat="1" ht="12.6" customHeight="1" x14ac:dyDescent="0.2">
      <c r="A9" s="1"/>
      <c r="B9" s="72" t="s">
        <v>382</v>
      </c>
      <c r="C9" s="74">
        <v>18570</v>
      </c>
      <c r="D9" s="74">
        <v>6670</v>
      </c>
      <c r="E9" s="74">
        <v>5730</v>
      </c>
      <c r="F9" s="74">
        <v>1720</v>
      </c>
      <c r="G9" s="74">
        <v>180</v>
      </c>
      <c r="H9" s="74">
        <v>10</v>
      </c>
      <c r="I9" s="112">
        <v>32880</v>
      </c>
      <c r="J9" s="113">
        <v>16.8</v>
      </c>
      <c r="K9" s="113">
        <v>10.1</v>
      </c>
      <c r="L9" s="113">
        <v>31.5</v>
      </c>
      <c r="M9" s="113">
        <v>34</v>
      </c>
      <c r="N9" s="113">
        <v>10.5</v>
      </c>
      <c r="O9" s="113">
        <v>1.6</v>
      </c>
      <c r="P9" s="114">
        <v>104.4</v>
      </c>
      <c r="Q9" s="74">
        <v>2150</v>
      </c>
      <c r="R9" s="74">
        <v>1431</v>
      </c>
      <c r="S9" s="74">
        <v>1775</v>
      </c>
      <c r="T9" s="74">
        <v>882</v>
      </c>
      <c r="U9" s="74">
        <v>169</v>
      </c>
      <c r="V9" s="74">
        <v>39</v>
      </c>
      <c r="W9" s="112">
        <v>6445</v>
      </c>
    </row>
    <row r="10" spans="1:24" ht="26.45" customHeight="1" x14ac:dyDescent="0.2">
      <c r="A10" s="13" t="s">
        <v>295</v>
      </c>
      <c r="B10" s="13"/>
      <c r="C10" s="78"/>
      <c r="D10" s="78"/>
      <c r="E10" s="78"/>
      <c r="F10" s="78"/>
      <c r="G10" s="78"/>
      <c r="H10" s="78"/>
      <c r="I10" s="109"/>
      <c r="J10" s="78"/>
      <c r="K10" s="78"/>
      <c r="L10" s="78"/>
      <c r="M10" s="78"/>
      <c r="N10" s="78"/>
      <c r="O10" s="78"/>
      <c r="P10" s="109"/>
      <c r="W10" s="112"/>
    </row>
    <row r="11" spans="1:24" ht="12.6" customHeight="1" x14ac:dyDescent="0.2">
      <c r="A11" s="1"/>
      <c r="B11" s="72" t="s">
        <v>296</v>
      </c>
      <c r="C11" s="74">
        <v>8750</v>
      </c>
      <c r="D11" s="74">
        <v>2370</v>
      </c>
      <c r="E11" s="74">
        <v>1680</v>
      </c>
      <c r="F11" s="74">
        <v>420</v>
      </c>
      <c r="G11" s="74">
        <v>20</v>
      </c>
      <c r="H11" s="74" t="s">
        <v>345</v>
      </c>
      <c r="I11" s="112">
        <v>13240</v>
      </c>
      <c r="J11" s="113">
        <v>7</v>
      </c>
      <c r="K11" s="113">
        <v>4.9000000000000004</v>
      </c>
      <c r="L11" s="113">
        <v>10.9</v>
      </c>
      <c r="M11" s="113">
        <v>7.6</v>
      </c>
      <c r="N11" s="113">
        <v>0.9</v>
      </c>
      <c r="O11" s="113" t="s">
        <v>345</v>
      </c>
      <c r="P11" s="114">
        <v>31.7</v>
      </c>
      <c r="Q11" s="74">
        <v>996</v>
      </c>
      <c r="R11" s="74">
        <v>504</v>
      </c>
      <c r="S11" s="74">
        <v>517</v>
      </c>
      <c r="T11" s="74">
        <v>208</v>
      </c>
      <c r="U11" s="74">
        <v>21</v>
      </c>
      <c r="V11" s="74" t="s">
        <v>345</v>
      </c>
      <c r="W11" s="112">
        <v>2259</v>
      </c>
    </row>
    <row r="12" spans="1:24" s="107" customFormat="1" ht="12.6" customHeight="1" x14ac:dyDescent="0.2">
      <c r="A12" s="1"/>
      <c r="B12" s="72" t="s">
        <v>297</v>
      </c>
      <c r="C12" s="74">
        <v>9210</v>
      </c>
      <c r="D12" s="74">
        <v>2800</v>
      </c>
      <c r="E12" s="74">
        <v>2170</v>
      </c>
      <c r="F12" s="74">
        <v>630</v>
      </c>
      <c r="G12" s="74">
        <v>40</v>
      </c>
      <c r="H12" s="74" t="s">
        <v>345</v>
      </c>
      <c r="I12" s="112">
        <v>14850</v>
      </c>
      <c r="J12" s="113">
        <v>6.9</v>
      </c>
      <c r="K12" s="113">
        <v>5.9</v>
      </c>
      <c r="L12" s="113">
        <v>14.4</v>
      </c>
      <c r="M12" s="113">
        <v>11.9</v>
      </c>
      <c r="N12" s="113">
        <v>2.2000000000000002</v>
      </c>
      <c r="O12" s="113" t="s">
        <v>345</v>
      </c>
      <c r="P12" s="114">
        <v>41.3</v>
      </c>
      <c r="Q12" s="74">
        <v>1059</v>
      </c>
      <c r="R12" s="74">
        <v>598</v>
      </c>
      <c r="S12" s="74">
        <v>671</v>
      </c>
      <c r="T12" s="74">
        <v>318</v>
      </c>
      <c r="U12" s="74">
        <v>39</v>
      </c>
      <c r="V12" s="74" t="s">
        <v>345</v>
      </c>
      <c r="W12" s="112">
        <v>2689</v>
      </c>
    </row>
    <row r="13" spans="1:24" s="107" customFormat="1" ht="12.6" customHeight="1" x14ac:dyDescent="0.2">
      <c r="A13" s="1"/>
      <c r="B13" s="72" t="s">
        <v>298</v>
      </c>
      <c r="C13" s="74">
        <v>9850</v>
      </c>
      <c r="D13" s="74">
        <v>2960</v>
      </c>
      <c r="E13" s="74">
        <v>2280</v>
      </c>
      <c r="F13" s="74">
        <v>620</v>
      </c>
      <c r="G13" s="74">
        <v>60</v>
      </c>
      <c r="H13" s="74">
        <v>10</v>
      </c>
      <c r="I13" s="112">
        <v>15770</v>
      </c>
      <c r="J13" s="113">
        <v>7.4</v>
      </c>
      <c r="K13" s="113">
        <v>6</v>
      </c>
      <c r="L13" s="113">
        <v>15.3</v>
      </c>
      <c r="M13" s="113">
        <v>11.9</v>
      </c>
      <c r="N13" s="113">
        <v>2.7</v>
      </c>
      <c r="O13" s="113">
        <v>0.7</v>
      </c>
      <c r="P13" s="114">
        <v>44</v>
      </c>
      <c r="Q13" s="74">
        <v>1142</v>
      </c>
      <c r="R13" s="74">
        <v>633</v>
      </c>
      <c r="S13" s="74">
        <v>704</v>
      </c>
      <c r="T13" s="74">
        <v>306</v>
      </c>
      <c r="U13" s="74">
        <v>50</v>
      </c>
      <c r="V13" s="74">
        <v>14</v>
      </c>
      <c r="W13" s="112">
        <v>2850</v>
      </c>
    </row>
    <row r="14" spans="1:24" s="107" customFormat="1" ht="12.6" customHeight="1" x14ac:dyDescent="0.2">
      <c r="A14" s="1"/>
      <c r="B14" s="72" t="s">
        <v>299</v>
      </c>
      <c r="C14" s="74">
        <v>7790</v>
      </c>
      <c r="D14" s="74">
        <v>2050</v>
      </c>
      <c r="E14" s="74">
        <v>1570</v>
      </c>
      <c r="F14" s="74">
        <v>420</v>
      </c>
      <c r="G14" s="74">
        <v>40</v>
      </c>
      <c r="H14" s="74" t="s">
        <v>345</v>
      </c>
      <c r="I14" s="112">
        <v>11860</v>
      </c>
      <c r="J14" s="113">
        <v>6.3</v>
      </c>
      <c r="K14" s="113">
        <v>4.5</v>
      </c>
      <c r="L14" s="113">
        <v>10.7</v>
      </c>
      <c r="M14" s="113">
        <v>7.8</v>
      </c>
      <c r="N14" s="113">
        <v>1.9</v>
      </c>
      <c r="O14" s="113" t="s">
        <v>345</v>
      </c>
      <c r="P14" s="114">
        <v>31.2</v>
      </c>
      <c r="Q14" s="74">
        <v>870</v>
      </c>
      <c r="R14" s="74">
        <v>438</v>
      </c>
      <c r="S14" s="74">
        <v>485</v>
      </c>
      <c r="T14" s="74">
        <v>210</v>
      </c>
      <c r="U14" s="74">
        <v>34</v>
      </c>
      <c r="V14" s="74" t="s">
        <v>345</v>
      </c>
      <c r="W14" s="112">
        <v>2038</v>
      </c>
    </row>
    <row r="15" spans="1:24" s="107" customFormat="1" ht="25.35" customHeight="1" x14ac:dyDescent="0.2">
      <c r="A15" s="1"/>
      <c r="B15" s="72" t="s">
        <v>300</v>
      </c>
      <c r="C15" s="74">
        <v>8350</v>
      </c>
      <c r="D15" s="74">
        <v>2440</v>
      </c>
      <c r="E15" s="74">
        <v>1950</v>
      </c>
      <c r="F15" s="74">
        <v>460</v>
      </c>
      <c r="G15" s="74">
        <v>30</v>
      </c>
      <c r="H15" s="74">
        <v>10</v>
      </c>
      <c r="I15" s="112">
        <v>13250</v>
      </c>
      <c r="J15" s="113">
        <v>6.7</v>
      </c>
      <c r="K15" s="113">
        <v>5.2</v>
      </c>
      <c r="L15" s="113">
        <v>12.8</v>
      </c>
      <c r="M15" s="113">
        <v>8.6</v>
      </c>
      <c r="N15" s="113">
        <v>1.7</v>
      </c>
      <c r="O15" s="113" t="s">
        <v>345</v>
      </c>
      <c r="P15" s="114">
        <v>35.1</v>
      </c>
      <c r="Q15" s="74">
        <v>959</v>
      </c>
      <c r="R15" s="74">
        <v>521</v>
      </c>
      <c r="S15" s="74">
        <v>600</v>
      </c>
      <c r="T15" s="74">
        <v>231</v>
      </c>
      <c r="U15" s="74">
        <v>32</v>
      </c>
      <c r="V15" s="74">
        <v>43</v>
      </c>
      <c r="W15" s="112">
        <v>2385</v>
      </c>
    </row>
    <row r="16" spans="1:24" s="107" customFormat="1" ht="12.6" customHeight="1" x14ac:dyDescent="0.2">
      <c r="A16" s="1"/>
      <c r="B16" s="72" t="s">
        <v>301</v>
      </c>
      <c r="C16" s="74">
        <v>9170</v>
      </c>
      <c r="D16" s="74">
        <v>2900</v>
      </c>
      <c r="E16" s="74">
        <v>2190</v>
      </c>
      <c r="F16" s="74">
        <v>630</v>
      </c>
      <c r="G16" s="74">
        <v>50</v>
      </c>
      <c r="H16" s="74" t="s">
        <v>345</v>
      </c>
      <c r="I16" s="112">
        <v>14930</v>
      </c>
      <c r="J16" s="113">
        <v>7.4</v>
      </c>
      <c r="K16" s="113">
        <v>6.4</v>
      </c>
      <c r="L16" s="113">
        <v>14.8</v>
      </c>
      <c r="M16" s="113">
        <v>12.6</v>
      </c>
      <c r="N16" s="113">
        <v>2.6</v>
      </c>
      <c r="O16" s="113" t="s">
        <v>345</v>
      </c>
      <c r="P16" s="114">
        <v>44.2</v>
      </c>
      <c r="Q16" s="74">
        <v>1071</v>
      </c>
      <c r="R16" s="74">
        <v>616</v>
      </c>
      <c r="S16" s="74">
        <v>677</v>
      </c>
      <c r="T16" s="74">
        <v>317</v>
      </c>
      <c r="U16" s="74">
        <v>46</v>
      </c>
      <c r="V16" s="74" t="s">
        <v>345</v>
      </c>
      <c r="W16" s="112">
        <v>2730</v>
      </c>
    </row>
    <row r="17" spans="1:23" s="107" customFormat="1" ht="12.6" customHeight="1" x14ac:dyDescent="0.2">
      <c r="A17" s="1"/>
      <c r="B17" s="72" t="s">
        <v>302</v>
      </c>
      <c r="C17" s="74">
        <v>9080</v>
      </c>
      <c r="D17" s="74">
        <v>2990</v>
      </c>
      <c r="E17" s="74">
        <v>2430</v>
      </c>
      <c r="F17" s="74">
        <v>640</v>
      </c>
      <c r="G17" s="74">
        <v>50</v>
      </c>
      <c r="H17" s="74" t="s">
        <v>345</v>
      </c>
      <c r="I17" s="112">
        <v>15190</v>
      </c>
      <c r="J17" s="113">
        <v>7.3</v>
      </c>
      <c r="K17" s="113">
        <v>6.6</v>
      </c>
      <c r="L17" s="113">
        <v>16.3</v>
      </c>
      <c r="M17" s="113">
        <v>12.6</v>
      </c>
      <c r="N17" s="113">
        <v>2.8</v>
      </c>
      <c r="O17" s="113" t="s">
        <v>345</v>
      </c>
      <c r="P17" s="114">
        <v>45.8</v>
      </c>
      <c r="Q17" s="74">
        <v>1054</v>
      </c>
      <c r="R17" s="74">
        <v>638</v>
      </c>
      <c r="S17" s="74">
        <v>749</v>
      </c>
      <c r="T17" s="74">
        <v>322</v>
      </c>
      <c r="U17" s="74">
        <v>48</v>
      </c>
      <c r="V17" s="74" t="s">
        <v>345</v>
      </c>
      <c r="W17" s="112">
        <v>2819</v>
      </c>
    </row>
    <row r="18" spans="1:23" s="107" customFormat="1" ht="12.6" customHeight="1" x14ac:dyDescent="0.2">
      <c r="A18" s="1"/>
      <c r="B18" s="72" t="s">
        <v>303</v>
      </c>
      <c r="C18" s="74">
        <v>7430</v>
      </c>
      <c r="D18" s="74">
        <v>2170</v>
      </c>
      <c r="E18" s="74">
        <v>1720</v>
      </c>
      <c r="F18" s="74">
        <v>520</v>
      </c>
      <c r="G18" s="74">
        <v>50</v>
      </c>
      <c r="H18" s="74">
        <v>10</v>
      </c>
      <c r="I18" s="112">
        <v>11900</v>
      </c>
      <c r="J18" s="113">
        <v>6.6</v>
      </c>
      <c r="K18" s="113">
        <v>5.2</v>
      </c>
      <c r="L18" s="113">
        <v>11.8</v>
      </c>
      <c r="M18" s="113">
        <v>10.5</v>
      </c>
      <c r="N18" s="113">
        <v>2.7</v>
      </c>
      <c r="O18" s="113">
        <v>0.4</v>
      </c>
      <c r="P18" s="114">
        <v>37.200000000000003</v>
      </c>
      <c r="Q18" s="74">
        <v>838</v>
      </c>
      <c r="R18" s="74">
        <v>464</v>
      </c>
      <c r="S18" s="74">
        <v>531</v>
      </c>
      <c r="T18" s="74">
        <v>263</v>
      </c>
      <c r="U18" s="74">
        <v>45</v>
      </c>
      <c r="V18" s="74">
        <v>12</v>
      </c>
      <c r="W18" s="112">
        <v>2152</v>
      </c>
    </row>
    <row r="19" spans="1:23" s="107" customFormat="1" ht="25.5" customHeight="1" x14ac:dyDescent="0.2">
      <c r="A19" s="1"/>
      <c r="B19" s="72" t="s">
        <v>383</v>
      </c>
      <c r="C19" s="74">
        <v>4020</v>
      </c>
      <c r="D19" s="74">
        <v>1210</v>
      </c>
      <c r="E19" s="74">
        <v>790</v>
      </c>
      <c r="F19" s="74">
        <v>230</v>
      </c>
      <c r="G19" s="74">
        <v>30</v>
      </c>
      <c r="H19" s="74" t="s">
        <v>345</v>
      </c>
      <c r="I19" s="112">
        <v>6270</v>
      </c>
      <c r="J19" s="113">
        <v>3.1</v>
      </c>
      <c r="K19" s="113">
        <v>2.6</v>
      </c>
      <c r="L19" s="113">
        <v>5.3</v>
      </c>
      <c r="M19" s="113">
        <v>4.5</v>
      </c>
      <c r="N19" s="113">
        <v>1.7</v>
      </c>
      <c r="O19" s="113" t="s">
        <v>345</v>
      </c>
      <c r="P19" s="114">
        <v>17.8</v>
      </c>
      <c r="Q19" s="74">
        <v>445</v>
      </c>
      <c r="R19" s="74">
        <v>258</v>
      </c>
      <c r="S19" s="74">
        <v>242</v>
      </c>
      <c r="T19" s="74">
        <v>114</v>
      </c>
      <c r="U19" s="74">
        <v>26</v>
      </c>
      <c r="V19" s="74" t="s">
        <v>345</v>
      </c>
      <c r="W19" s="112">
        <v>1090</v>
      </c>
    </row>
    <row r="20" spans="1:23" s="107" customFormat="1" ht="12.6" customHeight="1" x14ac:dyDescent="0.2">
      <c r="A20" s="1"/>
      <c r="B20" s="72" t="s">
        <v>384</v>
      </c>
      <c r="C20" s="74">
        <v>5760</v>
      </c>
      <c r="D20" s="74">
        <v>1960</v>
      </c>
      <c r="E20" s="74">
        <v>1680</v>
      </c>
      <c r="F20" s="74">
        <v>490</v>
      </c>
      <c r="G20" s="74">
        <v>40</v>
      </c>
      <c r="H20" s="74" t="s">
        <v>345</v>
      </c>
      <c r="I20" s="112">
        <v>9940</v>
      </c>
      <c r="J20" s="113">
        <v>5.4</v>
      </c>
      <c r="K20" s="113">
        <v>3</v>
      </c>
      <c r="L20" s="113">
        <v>9</v>
      </c>
      <c r="M20" s="113">
        <v>9.6999999999999993</v>
      </c>
      <c r="N20" s="113">
        <v>2.5</v>
      </c>
      <c r="O20" s="113" t="s">
        <v>345</v>
      </c>
      <c r="P20" s="114">
        <v>29.9</v>
      </c>
      <c r="Q20" s="74">
        <v>669</v>
      </c>
      <c r="R20" s="74">
        <v>420</v>
      </c>
      <c r="S20" s="74">
        <v>520</v>
      </c>
      <c r="T20" s="74">
        <v>254</v>
      </c>
      <c r="U20" s="74">
        <v>42</v>
      </c>
      <c r="V20" s="74" t="s">
        <v>345</v>
      </c>
      <c r="W20" s="112">
        <v>1915</v>
      </c>
    </row>
    <row r="21" spans="1:23" s="107" customFormat="1" ht="12.6" customHeight="1" x14ac:dyDescent="0.2">
      <c r="A21" s="1"/>
      <c r="B21" s="72" t="s">
        <v>385</v>
      </c>
      <c r="C21" s="74">
        <v>8790</v>
      </c>
      <c r="D21" s="74">
        <v>3500</v>
      </c>
      <c r="E21" s="74">
        <v>3260</v>
      </c>
      <c r="F21" s="74">
        <v>1010</v>
      </c>
      <c r="G21" s="74">
        <v>110</v>
      </c>
      <c r="H21" s="74">
        <v>10</v>
      </c>
      <c r="I21" s="112">
        <v>16670</v>
      </c>
      <c r="J21" s="113">
        <v>8.3000000000000007</v>
      </c>
      <c r="K21" s="113">
        <v>4.5</v>
      </c>
      <c r="L21" s="113">
        <v>17.2</v>
      </c>
      <c r="M21" s="113">
        <v>19.8</v>
      </c>
      <c r="N21" s="113">
        <v>6.2</v>
      </c>
      <c r="O21" s="113">
        <v>0.8</v>
      </c>
      <c r="P21" s="114">
        <v>56.7</v>
      </c>
      <c r="Q21" s="74">
        <v>1036</v>
      </c>
      <c r="R21" s="74">
        <v>753</v>
      </c>
      <c r="S21" s="74">
        <v>1013</v>
      </c>
      <c r="T21" s="74">
        <v>513</v>
      </c>
      <c r="U21" s="74">
        <v>100</v>
      </c>
      <c r="V21" s="74">
        <v>23</v>
      </c>
      <c r="W21" s="112">
        <v>3440</v>
      </c>
    </row>
    <row r="22" spans="1:23" s="107" customFormat="1" ht="26.45" customHeight="1" x14ac:dyDescent="0.2">
      <c r="A22" s="13" t="s">
        <v>307</v>
      </c>
      <c r="B22" s="13"/>
      <c r="C22" s="108"/>
      <c r="D22" s="108"/>
      <c r="E22" s="108"/>
      <c r="F22" s="108"/>
      <c r="G22" s="108"/>
      <c r="H22" s="108"/>
      <c r="I22" s="109"/>
      <c r="J22" s="110"/>
      <c r="K22" s="110"/>
      <c r="L22" s="110"/>
      <c r="M22" s="110"/>
      <c r="N22" s="110"/>
      <c r="O22" s="110"/>
      <c r="P22" s="111"/>
      <c r="Q22" s="108"/>
      <c r="R22" s="108"/>
      <c r="S22" s="108"/>
      <c r="T22" s="108"/>
      <c r="U22" s="108"/>
      <c r="V22" s="108"/>
      <c r="W22" s="109"/>
    </row>
    <row r="23" spans="1:23" s="107" customFormat="1" x14ac:dyDescent="0.2">
      <c r="A23" s="1"/>
      <c r="B23" s="79" t="s">
        <v>308</v>
      </c>
      <c r="C23" s="74">
        <v>2690</v>
      </c>
      <c r="D23" s="74">
        <v>660</v>
      </c>
      <c r="E23" s="74">
        <v>440</v>
      </c>
      <c r="F23" s="74">
        <v>100</v>
      </c>
      <c r="G23" s="74" t="s">
        <v>345</v>
      </c>
      <c r="H23" s="74" t="s">
        <v>345</v>
      </c>
      <c r="I23" s="112">
        <v>3900</v>
      </c>
      <c r="J23" s="113">
        <v>2.2999999999999998</v>
      </c>
      <c r="K23" s="113">
        <v>1.4</v>
      </c>
      <c r="L23" s="113">
        <v>3</v>
      </c>
      <c r="M23" s="113">
        <v>1.9</v>
      </c>
      <c r="N23" s="113" t="s">
        <v>345</v>
      </c>
      <c r="O23" s="113" t="s">
        <v>345</v>
      </c>
      <c r="P23" s="114">
        <v>8.8000000000000007</v>
      </c>
      <c r="Q23" s="74">
        <v>307</v>
      </c>
      <c r="R23" s="74">
        <v>139</v>
      </c>
      <c r="S23" s="74">
        <v>137</v>
      </c>
      <c r="T23" s="74">
        <v>51</v>
      </c>
      <c r="U23" s="74" t="s">
        <v>345</v>
      </c>
      <c r="V23" s="74" t="s">
        <v>345</v>
      </c>
      <c r="W23" s="112">
        <v>639</v>
      </c>
    </row>
    <row r="24" spans="1:23" x14ac:dyDescent="0.2">
      <c r="A24" s="1"/>
      <c r="B24" s="79" t="s">
        <v>309</v>
      </c>
      <c r="C24" s="74">
        <v>2970</v>
      </c>
      <c r="D24" s="74">
        <v>710</v>
      </c>
      <c r="E24" s="74">
        <v>540</v>
      </c>
      <c r="F24" s="74">
        <v>130</v>
      </c>
      <c r="G24" s="74">
        <v>10</v>
      </c>
      <c r="H24" s="74" t="s">
        <v>345</v>
      </c>
      <c r="I24" s="112">
        <v>4360</v>
      </c>
      <c r="J24" s="113">
        <v>2.2999999999999998</v>
      </c>
      <c r="K24" s="113">
        <v>1.5</v>
      </c>
      <c r="L24" s="113">
        <v>3.5</v>
      </c>
      <c r="M24" s="113">
        <v>2.4</v>
      </c>
      <c r="N24" s="113">
        <v>0.3</v>
      </c>
      <c r="O24" s="113" t="s">
        <v>345</v>
      </c>
      <c r="P24" s="114">
        <v>10</v>
      </c>
      <c r="Q24" s="74">
        <v>335</v>
      </c>
      <c r="R24" s="74">
        <v>150</v>
      </c>
      <c r="S24" s="74">
        <v>165</v>
      </c>
      <c r="T24" s="74">
        <v>63</v>
      </c>
      <c r="U24" s="74">
        <v>8</v>
      </c>
      <c r="V24" s="74" t="s">
        <v>345</v>
      </c>
      <c r="W24" s="112">
        <v>722</v>
      </c>
    </row>
    <row r="25" spans="1:23" x14ac:dyDescent="0.2">
      <c r="A25" s="1"/>
      <c r="B25" s="79" t="s">
        <v>310</v>
      </c>
      <c r="C25" s="74">
        <v>3090</v>
      </c>
      <c r="D25" s="74">
        <v>1000</v>
      </c>
      <c r="E25" s="74">
        <v>690</v>
      </c>
      <c r="F25" s="74">
        <v>190</v>
      </c>
      <c r="G25" s="74">
        <v>10</v>
      </c>
      <c r="H25" s="74" t="s">
        <v>345</v>
      </c>
      <c r="I25" s="112">
        <v>4990</v>
      </c>
      <c r="J25" s="113">
        <v>2.5</v>
      </c>
      <c r="K25" s="113">
        <v>2</v>
      </c>
      <c r="L25" s="113">
        <v>4.4000000000000004</v>
      </c>
      <c r="M25" s="113">
        <v>3.3</v>
      </c>
      <c r="N25" s="113">
        <v>0.4</v>
      </c>
      <c r="O25" s="113" t="s">
        <v>345</v>
      </c>
      <c r="P25" s="114">
        <v>12.8</v>
      </c>
      <c r="Q25" s="74">
        <v>353</v>
      </c>
      <c r="R25" s="74">
        <v>214</v>
      </c>
      <c r="S25" s="74">
        <v>214</v>
      </c>
      <c r="T25" s="74">
        <v>94</v>
      </c>
      <c r="U25" s="74">
        <v>9</v>
      </c>
      <c r="V25" s="74" t="s">
        <v>345</v>
      </c>
      <c r="W25" s="112">
        <v>899</v>
      </c>
    </row>
    <row r="26" spans="1:23" x14ac:dyDescent="0.2">
      <c r="A26" s="1"/>
      <c r="B26" s="79" t="s">
        <v>311</v>
      </c>
      <c r="C26" s="74">
        <v>3080</v>
      </c>
      <c r="D26" s="74">
        <v>880</v>
      </c>
      <c r="E26" s="74">
        <v>710</v>
      </c>
      <c r="F26" s="74">
        <v>180</v>
      </c>
      <c r="G26" s="74">
        <v>10</v>
      </c>
      <c r="H26" s="74" t="s">
        <v>345</v>
      </c>
      <c r="I26" s="112">
        <v>4860</v>
      </c>
      <c r="J26" s="113">
        <v>2.4</v>
      </c>
      <c r="K26" s="113">
        <v>1.9</v>
      </c>
      <c r="L26" s="113">
        <v>4.8</v>
      </c>
      <c r="M26" s="113">
        <v>3.4</v>
      </c>
      <c r="N26" s="113">
        <v>0.6</v>
      </c>
      <c r="O26" s="113" t="s">
        <v>345</v>
      </c>
      <c r="P26" s="114">
        <v>13.1</v>
      </c>
      <c r="Q26" s="74">
        <v>353</v>
      </c>
      <c r="R26" s="74">
        <v>187</v>
      </c>
      <c r="S26" s="74">
        <v>219</v>
      </c>
      <c r="T26" s="74">
        <v>91</v>
      </c>
      <c r="U26" s="74">
        <v>12</v>
      </c>
      <c r="V26" s="74" t="s">
        <v>345</v>
      </c>
      <c r="W26" s="112">
        <v>863</v>
      </c>
    </row>
    <row r="27" spans="1:23" s="107" customFormat="1" x14ac:dyDescent="0.2">
      <c r="A27" s="1"/>
      <c r="B27" s="79" t="s">
        <v>312</v>
      </c>
      <c r="C27" s="74">
        <v>3380</v>
      </c>
      <c r="D27" s="74">
        <v>1040</v>
      </c>
      <c r="E27" s="74">
        <v>780</v>
      </c>
      <c r="F27" s="74">
        <v>250</v>
      </c>
      <c r="G27" s="74">
        <v>10</v>
      </c>
      <c r="H27" s="74" t="s">
        <v>345</v>
      </c>
      <c r="I27" s="112">
        <v>5460</v>
      </c>
      <c r="J27" s="113">
        <v>2.5</v>
      </c>
      <c r="K27" s="113">
        <v>2.1</v>
      </c>
      <c r="L27" s="113">
        <v>5.0999999999999996</v>
      </c>
      <c r="M27" s="113">
        <v>4.7</v>
      </c>
      <c r="N27" s="113">
        <v>0.5</v>
      </c>
      <c r="O27" s="113" t="s">
        <v>345</v>
      </c>
      <c r="P27" s="114">
        <v>15</v>
      </c>
      <c r="Q27" s="74">
        <v>393</v>
      </c>
      <c r="R27" s="74">
        <v>221</v>
      </c>
      <c r="S27" s="74">
        <v>243</v>
      </c>
      <c r="T27" s="74">
        <v>124</v>
      </c>
      <c r="U27" s="74">
        <v>10</v>
      </c>
      <c r="V27" s="74" t="s">
        <v>345</v>
      </c>
      <c r="W27" s="112">
        <v>992</v>
      </c>
    </row>
    <row r="28" spans="1:23" x14ac:dyDescent="0.2">
      <c r="A28" s="1"/>
      <c r="B28" s="79" t="s">
        <v>313</v>
      </c>
      <c r="C28" s="74">
        <v>2750</v>
      </c>
      <c r="D28" s="74">
        <v>890</v>
      </c>
      <c r="E28" s="74">
        <v>680</v>
      </c>
      <c r="F28" s="74">
        <v>200</v>
      </c>
      <c r="G28" s="74">
        <v>20</v>
      </c>
      <c r="H28" s="74" t="s">
        <v>345</v>
      </c>
      <c r="I28" s="112">
        <v>4540</v>
      </c>
      <c r="J28" s="113">
        <v>2</v>
      </c>
      <c r="K28" s="113">
        <v>1.9</v>
      </c>
      <c r="L28" s="113">
        <v>4.5</v>
      </c>
      <c r="M28" s="113">
        <v>3.8</v>
      </c>
      <c r="N28" s="113">
        <v>1.1000000000000001</v>
      </c>
      <c r="O28" s="113" t="s">
        <v>345</v>
      </c>
      <c r="P28" s="114">
        <v>13.2</v>
      </c>
      <c r="Q28" s="74">
        <v>314</v>
      </c>
      <c r="R28" s="74">
        <v>190</v>
      </c>
      <c r="S28" s="74">
        <v>210</v>
      </c>
      <c r="T28" s="74">
        <v>103</v>
      </c>
      <c r="U28" s="74">
        <v>18</v>
      </c>
      <c r="V28" s="74" t="s">
        <v>345</v>
      </c>
      <c r="W28" s="112">
        <v>834</v>
      </c>
    </row>
    <row r="29" spans="1:23" s="1" customFormat="1" x14ac:dyDescent="0.2">
      <c r="B29" s="79" t="s">
        <v>314</v>
      </c>
      <c r="C29" s="74">
        <v>3180</v>
      </c>
      <c r="D29" s="74">
        <v>950</v>
      </c>
      <c r="E29" s="74">
        <v>700</v>
      </c>
      <c r="F29" s="74">
        <v>200</v>
      </c>
      <c r="G29" s="74">
        <v>20</v>
      </c>
      <c r="H29" s="74" t="s">
        <v>345</v>
      </c>
      <c r="I29" s="112">
        <v>5050</v>
      </c>
      <c r="J29" s="113">
        <v>2.5</v>
      </c>
      <c r="K29" s="113">
        <v>2.1</v>
      </c>
      <c r="L29" s="113">
        <v>4.8</v>
      </c>
      <c r="M29" s="113">
        <v>4</v>
      </c>
      <c r="N29" s="113">
        <v>0.8</v>
      </c>
      <c r="O29" s="113" t="s">
        <v>345</v>
      </c>
      <c r="P29" s="114">
        <v>14.4</v>
      </c>
      <c r="Q29" s="74">
        <v>366</v>
      </c>
      <c r="R29" s="74">
        <v>204</v>
      </c>
      <c r="S29" s="74">
        <v>216</v>
      </c>
      <c r="T29" s="74">
        <v>102</v>
      </c>
      <c r="U29" s="74">
        <v>15</v>
      </c>
      <c r="V29" s="74" t="s">
        <v>345</v>
      </c>
      <c r="W29" s="112">
        <v>908</v>
      </c>
    </row>
    <row r="30" spans="1:23" s="1" customFormat="1" x14ac:dyDescent="0.2">
      <c r="B30" s="79" t="s">
        <v>315</v>
      </c>
      <c r="C30" s="74">
        <v>3640</v>
      </c>
      <c r="D30" s="74">
        <v>1040</v>
      </c>
      <c r="E30" s="74">
        <v>860</v>
      </c>
      <c r="F30" s="74">
        <v>220</v>
      </c>
      <c r="G30" s="74">
        <v>30</v>
      </c>
      <c r="H30" s="74" t="s">
        <v>345</v>
      </c>
      <c r="I30" s="112">
        <v>5790</v>
      </c>
      <c r="J30" s="113">
        <v>2.7</v>
      </c>
      <c r="K30" s="113">
        <v>2</v>
      </c>
      <c r="L30" s="113">
        <v>5.8</v>
      </c>
      <c r="M30" s="113">
        <v>4.4000000000000004</v>
      </c>
      <c r="N30" s="113">
        <v>1.4</v>
      </c>
      <c r="O30" s="113" t="s">
        <v>345</v>
      </c>
      <c r="P30" s="114">
        <v>16.5</v>
      </c>
      <c r="Q30" s="74">
        <v>423</v>
      </c>
      <c r="R30" s="74">
        <v>222</v>
      </c>
      <c r="S30" s="74">
        <v>265</v>
      </c>
      <c r="T30" s="74">
        <v>111</v>
      </c>
      <c r="U30" s="74">
        <v>26</v>
      </c>
      <c r="V30" s="74" t="s">
        <v>345</v>
      </c>
      <c r="W30" s="112">
        <v>1051</v>
      </c>
    </row>
    <row r="31" spans="1:23" s="1" customFormat="1" x14ac:dyDescent="0.2">
      <c r="B31" s="79" t="s">
        <v>316</v>
      </c>
      <c r="C31" s="74">
        <v>3040</v>
      </c>
      <c r="D31" s="74">
        <v>970</v>
      </c>
      <c r="E31" s="74">
        <v>720</v>
      </c>
      <c r="F31" s="74">
        <v>200</v>
      </c>
      <c r="G31" s="74">
        <v>10</v>
      </c>
      <c r="H31" s="74" t="s">
        <v>345</v>
      </c>
      <c r="I31" s="112">
        <v>4930</v>
      </c>
      <c r="J31" s="113">
        <v>2.2000000000000002</v>
      </c>
      <c r="K31" s="113">
        <v>1.9</v>
      </c>
      <c r="L31" s="113">
        <v>4.7</v>
      </c>
      <c r="M31" s="113">
        <v>3.5</v>
      </c>
      <c r="N31" s="113">
        <v>0.5</v>
      </c>
      <c r="O31" s="113" t="s">
        <v>345</v>
      </c>
      <c r="P31" s="114">
        <v>13.2</v>
      </c>
      <c r="Q31" s="74">
        <v>354</v>
      </c>
      <c r="R31" s="74">
        <v>207</v>
      </c>
      <c r="S31" s="74">
        <v>222</v>
      </c>
      <c r="T31" s="74">
        <v>94</v>
      </c>
      <c r="U31" s="74">
        <v>10</v>
      </c>
      <c r="V31" s="74" t="s">
        <v>345</v>
      </c>
      <c r="W31" s="112">
        <v>890</v>
      </c>
    </row>
    <row r="32" spans="1:23" s="1" customFormat="1" x14ac:dyDescent="0.2">
      <c r="B32" s="79" t="s">
        <v>317</v>
      </c>
      <c r="C32" s="74">
        <v>2350</v>
      </c>
      <c r="D32" s="74">
        <v>610</v>
      </c>
      <c r="E32" s="74">
        <v>470</v>
      </c>
      <c r="F32" s="74">
        <v>130</v>
      </c>
      <c r="G32" s="74">
        <v>20</v>
      </c>
      <c r="H32" s="74" t="s">
        <v>345</v>
      </c>
      <c r="I32" s="112">
        <v>3590</v>
      </c>
      <c r="J32" s="113">
        <v>2</v>
      </c>
      <c r="K32" s="113">
        <v>1.4</v>
      </c>
      <c r="L32" s="113">
        <v>3.2</v>
      </c>
      <c r="M32" s="113">
        <v>2.6</v>
      </c>
      <c r="N32" s="113">
        <v>1</v>
      </c>
      <c r="O32" s="113" t="s">
        <v>345</v>
      </c>
      <c r="P32" s="114">
        <v>10.1</v>
      </c>
      <c r="Q32" s="74">
        <v>264</v>
      </c>
      <c r="R32" s="74">
        <v>130</v>
      </c>
      <c r="S32" s="74">
        <v>146</v>
      </c>
      <c r="T32" s="74">
        <v>66</v>
      </c>
      <c r="U32" s="74">
        <v>17</v>
      </c>
      <c r="V32" s="74" t="s">
        <v>345</v>
      </c>
      <c r="W32" s="112">
        <v>625</v>
      </c>
    </row>
    <row r="33" spans="2:23" s="1" customFormat="1" x14ac:dyDescent="0.2">
      <c r="B33" s="79" t="s">
        <v>318</v>
      </c>
      <c r="C33" s="74">
        <v>2570</v>
      </c>
      <c r="D33" s="74">
        <v>660</v>
      </c>
      <c r="E33" s="74">
        <v>500</v>
      </c>
      <c r="F33" s="74">
        <v>130</v>
      </c>
      <c r="G33" s="74">
        <v>10</v>
      </c>
      <c r="H33" s="74" t="s">
        <v>345</v>
      </c>
      <c r="I33" s="112">
        <v>3860</v>
      </c>
      <c r="J33" s="113">
        <v>2.1</v>
      </c>
      <c r="K33" s="113">
        <v>1.5</v>
      </c>
      <c r="L33" s="113">
        <v>3.2</v>
      </c>
      <c r="M33" s="113">
        <v>2.5</v>
      </c>
      <c r="N33" s="113">
        <v>0.4</v>
      </c>
      <c r="O33" s="113" t="s">
        <v>345</v>
      </c>
      <c r="P33" s="114">
        <v>9.8000000000000007</v>
      </c>
      <c r="Q33" s="74">
        <v>289</v>
      </c>
      <c r="R33" s="74">
        <v>142</v>
      </c>
      <c r="S33" s="74">
        <v>152</v>
      </c>
      <c r="T33" s="74">
        <v>67</v>
      </c>
      <c r="U33" s="74">
        <v>9</v>
      </c>
      <c r="V33" s="74" t="s">
        <v>345</v>
      </c>
      <c r="W33" s="112">
        <v>659</v>
      </c>
    </row>
    <row r="34" spans="2:23" s="1" customFormat="1" x14ac:dyDescent="0.2">
      <c r="B34" s="79" t="s">
        <v>319</v>
      </c>
      <c r="C34" s="74">
        <v>2870</v>
      </c>
      <c r="D34" s="74">
        <v>780</v>
      </c>
      <c r="E34" s="74">
        <v>600</v>
      </c>
      <c r="F34" s="74">
        <v>160</v>
      </c>
      <c r="G34" s="74">
        <v>10</v>
      </c>
      <c r="H34" s="74" t="s">
        <v>345</v>
      </c>
      <c r="I34" s="112">
        <v>4410</v>
      </c>
      <c r="J34" s="113">
        <v>2.2000000000000002</v>
      </c>
      <c r="K34" s="113">
        <v>1.6</v>
      </c>
      <c r="L34" s="113">
        <v>4.3</v>
      </c>
      <c r="M34" s="113">
        <v>2.7</v>
      </c>
      <c r="N34" s="113">
        <v>0.4</v>
      </c>
      <c r="O34" s="113" t="s">
        <v>345</v>
      </c>
      <c r="P34" s="114">
        <v>11.3</v>
      </c>
      <c r="Q34" s="74">
        <v>317</v>
      </c>
      <c r="R34" s="74">
        <v>166</v>
      </c>
      <c r="S34" s="74">
        <v>187</v>
      </c>
      <c r="T34" s="74">
        <v>77</v>
      </c>
      <c r="U34" s="74">
        <v>7</v>
      </c>
      <c r="V34" s="74" t="s">
        <v>345</v>
      </c>
      <c r="W34" s="112">
        <v>755</v>
      </c>
    </row>
    <row r="35" spans="2:23" s="1" customFormat="1" ht="26.45" customHeight="1" x14ac:dyDescent="0.2">
      <c r="B35" s="79" t="s">
        <v>320</v>
      </c>
      <c r="C35" s="74">
        <v>2580</v>
      </c>
      <c r="D35" s="74">
        <v>720</v>
      </c>
      <c r="E35" s="74">
        <v>560</v>
      </c>
      <c r="F35" s="74">
        <v>150</v>
      </c>
      <c r="G35" s="74">
        <v>10</v>
      </c>
      <c r="H35" s="74">
        <v>10</v>
      </c>
      <c r="I35" s="112">
        <v>4020</v>
      </c>
      <c r="J35" s="113">
        <v>2.2000000000000002</v>
      </c>
      <c r="K35" s="113">
        <v>1.5</v>
      </c>
      <c r="L35" s="113">
        <v>3.6</v>
      </c>
      <c r="M35" s="113">
        <v>2.7</v>
      </c>
      <c r="N35" s="113">
        <v>0.2</v>
      </c>
      <c r="O35" s="113" t="s">
        <v>345</v>
      </c>
      <c r="P35" s="114">
        <v>10.3</v>
      </c>
      <c r="Q35" s="74">
        <v>294</v>
      </c>
      <c r="R35" s="74">
        <v>152</v>
      </c>
      <c r="S35" s="74">
        <v>171</v>
      </c>
      <c r="T35" s="74">
        <v>75</v>
      </c>
      <c r="U35" s="74">
        <v>7</v>
      </c>
      <c r="V35" s="74">
        <v>41</v>
      </c>
      <c r="W35" s="112">
        <v>739</v>
      </c>
    </row>
    <row r="36" spans="2:23" s="1" customFormat="1" x14ac:dyDescent="0.2">
      <c r="B36" s="79" t="s">
        <v>321</v>
      </c>
      <c r="C36" s="74">
        <v>2950</v>
      </c>
      <c r="D36" s="74">
        <v>820</v>
      </c>
      <c r="E36" s="74">
        <v>640</v>
      </c>
      <c r="F36" s="74">
        <v>140</v>
      </c>
      <c r="G36" s="74">
        <v>20</v>
      </c>
      <c r="H36" s="74" t="s">
        <v>345</v>
      </c>
      <c r="I36" s="112">
        <v>4560</v>
      </c>
      <c r="J36" s="113">
        <v>2.4</v>
      </c>
      <c r="K36" s="113">
        <v>1.7</v>
      </c>
      <c r="L36" s="113">
        <v>4.2</v>
      </c>
      <c r="M36" s="113">
        <v>2.7</v>
      </c>
      <c r="N36" s="113">
        <v>0.8</v>
      </c>
      <c r="O36" s="113" t="s">
        <v>345</v>
      </c>
      <c r="P36" s="114">
        <v>11.9</v>
      </c>
      <c r="Q36" s="74">
        <v>336</v>
      </c>
      <c r="R36" s="74">
        <v>174</v>
      </c>
      <c r="S36" s="74">
        <v>197</v>
      </c>
      <c r="T36" s="74">
        <v>71</v>
      </c>
      <c r="U36" s="74">
        <v>15</v>
      </c>
      <c r="V36" s="74" t="s">
        <v>345</v>
      </c>
      <c r="W36" s="112">
        <v>795</v>
      </c>
    </row>
    <row r="37" spans="2:23" s="1" customFormat="1" x14ac:dyDescent="0.2">
      <c r="B37" s="79" t="s">
        <v>322</v>
      </c>
      <c r="C37" s="74">
        <v>2820</v>
      </c>
      <c r="D37" s="74">
        <v>910</v>
      </c>
      <c r="E37" s="74">
        <v>760</v>
      </c>
      <c r="F37" s="74">
        <v>170</v>
      </c>
      <c r="G37" s="74">
        <v>10</v>
      </c>
      <c r="H37" s="74" t="s">
        <v>345</v>
      </c>
      <c r="I37" s="112">
        <v>4670</v>
      </c>
      <c r="J37" s="113">
        <v>2.2000000000000002</v>
      </c>
      <c r="K37" s="113">
        <v>2.1</v>
      </c>
      <c r="L37" s="113">
        <v>4.9000000000000004</v>
      </c>
      <c r="M37" s="113">
        <v>3.2</v>
      </c>
      <c r="N37" s="113">
        <v>0.6</v>
      </c>
      <c r="O37" s="113" t="s">
        <v>345</v>
      </c>
      <c r="P37" s="114">
        <v>12.9</v>
      </c>
      <c r="Q37" s="74">
        <v>330</v>
      </c>
      <c r="R37" s="74">
        <v>195</v>
      </c>
      <c r="S37" s="74">
        <v>232</v>
      </c>
      <c r="T37" s="74">
        <v>85</v>
      </c>
      <c r="U37" s="74">
        <v>10</v>
      </c>
      <c r="V37" s="74" t="s">
        <v>345</v>
      </c>
      <c r="W37" s="112">
        <v>851</v>
      </c>
    </row>
    <row r="38" spans="2:23" s="1" customFormat="1" x14ac:dyDescent="0.2">
      <c r="B38" s="79" t="s">
        <v>323</v>
      </c>
      <c r="C38" s="74">
        <v>3110</v>
      </c>
      <c r="D38" s="74">
        <v>970</v>
      </c>
      <c r="E38" s="74">
        <v>720</v>
      </c>
      <c r="F38" s="74">
        <v>200</v>
      </c>
      <c r="G38" s="74">
        <v>10</v>
      </c>
      <c r="H38" s="74" t="s">
        <v>345</v>
      </c>
      <c r="I38" s="112">
        <v>5020</v>
      </c>
      <c r="J38" s="113">
        <v>2.5</v>
      </c>
      <c r="K38" s="113">
        <v>2.2000000000000002</v>
      </c>
      <c r="L38" s="113">
        <v>5</v>
      </c>
      <c r="M38" s="113">
        <v>4</v>
      </c>
      <c r="N38" s="113">
        <v>0.5</v>
      </c>
      <c r="O38" s="113" t="s">
        <v>345</v>
      </c>
      <c r="P38" s="114">
        <v>14.1</v>
      </c>
      <c r="Q38" s="74">
        <v>361</v>
      </c>
      <c r="R38" s="74">
        <v>207</v>
      </c>
      <c r="S38" s="74">
        <v>223</v>
      </c>
      <c r="T38" s="74">
        <v>102</v>
      </c>
      <c r="U38" s="74">
        <v>10</v>
      </c>
      <c r="V38" s="74" t="s">
        <v>345</v>
      </c>
      <c r="W38" s="112">
        <v>904</v>
      </c>
    </row>
    <row r="39" spans="2:23" s="1" customFormat="1" x14ac:dyDescent="0.2">
      <c r="B39" s="79" t="s">
        <v>324</v>
      </c>
      <c r="C39" s="74">
        <v>3150</v>
      </c>
      <c r="D39" s="74">
        <v>1040</v>
      </c>
      <c r="E39" s="74">
        <v>810</v>
      </c>
      <c r="F39" s="74">
        <v>240</v>
      </c>
      <c r="G39" s="74">
        <v>20</v>
      </c>
      <c r="H39" s="74" t="s">
        <v>345</v>
      </c>
      <c r="I39" s="112">
        <v>5270</v>
      </c>
      <c r="J39" s="113">
        <v>2.6</v>
      </c>
      <c r="K39" s="113">
        <v>2.2999999999999998</v>
      </c>
      <c r="L39" s="113">
        <v>5.4</v>
      </c>
      <c r="M39" s="113">
        <v>4.9000000000000004</v>
      </c>
      <c r="N39" s="113">
        <v>1.2</v>
      </c>
      <c r="O39" s="113" t="s">
        <v>345</v>
      </c>
      <c r="P39" s="114">
        <v>16.7</v>
      </c>
      <c r="Q39" s="74">
        <v>373</v>
      </c>
      <c r="R39" s="74">
        <v>222</v>
      </c>
      <c r="S39" s="74">
        <v>251</v>
      </c>
      <c r="T39" s="74">
        <v>123</v>
      </c>
      <c r="U39" s="74">
        <v>20</v>
      </c>
      <c r="V39" s="74" t="s">
        <v>345</v>
      </c>
      <c r="W39" s="112">
        <v>991</v>
      </c>
    </row>
    <row r="40" spans="2:23" s="1" customFormat="1" x14ac:dyDescent="0.2">
      <c r="B40" s="79" t="s">
        <v>325</v>
      </c>
      <c r="C40" s="74">
        <v>2910</v>
      </c>
      <c r="D40" s="74">
        <v>880</v>
      </c>
      <c r="E40" s="74">
        <v>660</v>
      </c>
      <c r="F40" s="74">
        <v>180</v>
      </c>
      <c r="G40" s="74">
        <v>20</v>
      </c>
      <c r="H40" s="74" t="s">
        <v>345</v>
      </c>
      <c r="I40" s="112">
        <v>4640</v>
      </c>
      <c r="J40" s="113">
        <v>2.2999999999999998</v>
      </c>
      <c r="K40" s="113">
        <v>2</v>
      </c>
      <c r="L40" s="113">
        <v>4.4000000000000004</v>
      </c>
      <c r="M40" s="113">
        <v>3.7</v>
      </c>
      <c r="N40" s="113">
        <v>0.9</v>
      </c>
      <c r="O40" s="113" t="s">
        <v>345</v>
      </c>
      <c r="P40" s="114">
        <v>13.4</v>
      </c>
      <c r="Q40" s="74">
        <v>337</v>
      </c>
      <c r="R40" s="74">
        <v>186</v>
      </c>
      <c r="S40" s="74">
        <v>203</v>
      </c>
      <c r="T40" s="74">
        <v>92</v>
      </c>
      <c r="U40" s="74">
        <v>16</v>
      </c>
      <c r="V40" s="74" t="s">
        <v>345</v>
      </c>
      <c r="W40" s="112">
        <v>835</v>
      </c>
    </row>
    <row r="41" spans="2:23" s="1" customFormat="1" x14ac:dyDescent="0.2">
      <c r="B41" s="79" t="s">
        <v>326</v>
      </c>
      <c r="C41" s="74">
        <v>3080</v>
      </c>
      <c r="D41" s="74">
        <v>970</v>
      </c>
      <c r="E41" s="74">
        <v>790</v>
      </c>
      <c r="F41" s="74">
        <v>210</v>
      </c>
      <c r="G41" s="74">
        <v>20</v>
      </c>
      <c r="H41" s="74" t="s">
        <v>345</v>
      </c>
      <c r="I41" s="112">
        <v>5060</v>
      </c>
      <c r="J41" s="113">
        <v>2.5</v>
      </c>
      <c r="K41" s="113">
        <v>2.2000000000000002</v>
      </c>
      <c r="L41" s="113">
        <v>5.3</v>
      </c>
      <c r="M41" s="113">
        <v>4</v>
      </c>
      <c r="N41" s="113">
        <v>1.1000000000000001</v>
      </c>
      <c r="O41" s="113" t="s">
        <v>345</v>
      </c>
      <c r="P41" s="114">
        <v>15.1</v>
      </c>
      <c r="Q41" s="74">
        <v>354</v>
      </c>
      <c r="R41" s="74">
        <v>206</v>
      </c>
      <c r="S41" s="74">
        <v>241</v>
      </c>
      <c r="T41" s="74">
        <v>104</v>
      </c>
      <c r="U41" s="74">
        <v>20</v>
      </c>
      <c r="V41" s="74" t="s">
        <v>345</v>
      </c>
      <c r="W41" s="112">
        <v>927</v>
      </c>
    </row>
    <row r="42" spans="2:23" s="1" customFormat="1" x14ac:dyDescent="0.2">
      <c r="B42" s="79" t="s">
        <v>327</v>
      </c>
      <c r="C42" s="74">
        <v>3050</v>
      </c>
      <c r="D42" s="74">
        <v>1070</v>
      </c>
      <c r="E42" s="74">
        <v>860</v>
      </c>
      <c r="F42" s="74">
        <v>240</v>
      </c>
      <c r="G42" s="74">
        <v>20</v>
      </c>
      <c r="H42" s="74" t="s">
        <v>345</v>
      </c>
      <c r="I42" s="112">
        <v>5230</v>
      </c>
      <c r="J42" s="113">
        <v>2.4</v>
      </c>
      <c r="K42" s="113">
        <v>2.2999999999999998</v>
      </c>
      <c r="L42" s="113">
        <v>5.7</v>
      </c>
      <c r="M42" s="113">
        <v>4.5</v>
      </c>
      <c r="N42" s="113">
        <v>1.1000000000000001</v>
      </c>
      <c r="O42" s="113" t="s">
        <v>345</v>
      </c>
      <c r="P42" s="114">
        <v>16.2</v>
      </c>
      <c r="Q42" s="74">
        <v>355</v>
      </c>
      <c r="R42" s="74">
        <v>230</v>
      </c>
      <c r="S42" s="74">
        <v>265</v>
      </c>
      <c r="T42" s="74">
        <v>117</v>
      </c>
      <c r="U42" s="74">
        <v>18</v>
      </c>
      <c r="V42" s="74" t="s">
        <v>345</v>
      </c>
      <c r="W42" s="112">
        <v>987</v>
      </c>
    </row>
    <row r="43" spans="2:23" s="1" customFormat="1" x14ac:dyDescent="0.2">
      <c r="B43" s="79" t="s">
        <v>328</v>
      </c>
      <c r="C43" s="74">
        <v>2950</v>
      </c>
      <c r="D43" s="74">
        <v>950</v>
      </c>
      <c r="E43" s="74">
        <v>790</v>
      </c>
      <c r="F43" s="74">
        <v>200</v>
      </c>
      <c r="G43" s="74">
        <v>10</v>
      </c>
      <c r="H43" s="74" t="s">
        <v>345</v>
      </c>
      <c r="I43" s="112">
        <v>4900</v>
      </c>
      <c r="J43" s="113">
        <v>2.5</v>
      </c>
      <c r="K43" s="113">
        <v>2.1</v>
      </c>
      <c r="L43" s="113">
        <v>5.3</v>
      </c>
      <c r="M43" s="113">
        <v>4.0999999999999996</v>
      </c>
      <c r="N43" s="113">
        <v>0.6</v>
      </c>
      <c r="O43" s="113" t="s">
        <v>345</v>
      </c>
      <c r="P43" s="114">
        <v>14.5</v>
      </c>
      <c r="Q43" s="74">
        <v>345</v>
      </c>
      <c r="R43" s="74">
        <v>202</v>
      </c>
      <c r="S43" s="74">
        <v>242</v>
      </c>
      <c r="T43" s="74">
        <v>101</v>
      </c>
      <c r="U43" s="74">
        <v>10</v>
      </c>
      <c r="V43" s="74" t="s">
        <v>345</v>
      </c>
      <c r="W43" s="112">
        <v>905</v>
      </c>
    </row>
    <row r="44" spans="2:23" s="1" customFormat="1" x14ac:dyDescent="0.2">
      <c r="B44" s="79" t="s">
        <v>329</v>
      </c>
      <c r="C44" s="74">
        <v>2460</v>
      </c>
      <c r="D44" s="74">
        <v>680</v>
      </c>
      <c r="E44" s="74">
        <v>520</v>
      </c>
      <c r="F44" s="74">
        <v>170</v>
      </c>
      <c r="G44" s="74">
        <v>20</v>
      </c>
      <c r="H44" s="74" t="s">
        <v>345</v>
      </c>
      <c r="I44" s="112">
        <v>3850</v>
      </c>
      <c r="J44" s="113">
        <v>2.2999999999999998</v>
      </c>
      <c r="K44" s="113">
        <v>1.6</v>
      </c>
      <c r="L44" s="113">
        <v>3.8</v>
      </c>
      <c r="M44" s="113">
        <v>3.4</v>
      </c>
      <c r="N44" s="113">
        <v>0.8</v>
      </c>
      <c r="O44" s="113" t="s">
        <v>345</v>
      </c>
      <c r="P44" s="114">
        <v>12.3</v>
      </c>
      <c r="Q44" s="74">
        <v>273</v>
      </c>
      <c r="R44" s="74">
        <v>146</v>
      </c>
      <c r="S44" s="74">
        <v>163</v>
      </c>
      <c r="T44" s="74">
        <v>85</v>
      </c>
      <c r="U44" s="74">
        <v>14</v>
      </c>
      <c r="V44" s="74" t="s">
        <v>345</v>
      </c>
      <c r="W44" s="112">
        <v>687</v>
      </c>
    </row>
    <row r="45" spans="2:23" s="1" customFormat="1" x14ac:dyDescent="0.2">
      <c r="B45" s="79" t="s">
        <v>330</v>
      </c>
      <c r="C45" s="74">
        <v>2470</v>
      </c>
      <c r="D45" s="74">
        <v>740</v>
      </c>
      <c r="E45" s="74">
        <v>540</v>
      </c>
      <c r="F45" s="74">
        <v>180</v>
      </c>
      <c r="G45" s="74">
        <v>10</v>
      </c>
      <c r="H45" s="74" t="s">
        <v>345</v>
      </c>
      <c r="I45" s="112">
        <v>3940</v>
      </c>
      <c r="J45" s="113">
        <v>2.2000000000000002</v>
      </c>
      <c r="K45" s="113">
        <v>1.8</v>
      </c>
      <c r="L45" s="113">
        <v>3.5</v>
      </c>
      <c r="M45" s="113">
        <v>3.7</v>
      </c>
      <c r="N45" s="113">
        <v>0.8</v>
      </c>
      <c r="O45" s="113" t="s">
        <v>345</v>
      </c>
      <c r="P45" s="114">
        <v>12.2</v>
      </c>
      <c r="Q45" s="74">
        <v>281</v>
      </c>
      <c r="R45" s="74">
        <v>157</v>
      </c>
      <c r="S45" s="74">
        <v>165</v>
      </c>
      <c r="T45" s="74">
        <v>89</v>
      </c>
      <c r="U45" s="74">
        <v>13</v>
      </c>
      <c r="V45" s="74" t="s">
        <v>345</v>
      </c>
      <c r="W45" s="112">
        <v>706</v>
      </c>
    </row>
    <row r="46" spans="2:23" s="1" customFormat="1" x14ac:dyDescent="0.2">
      <c r="B46" s="79" t="s">
        <v>331</v>
      </c>
      <c r="C46" s="74">
        <v>2510</v>
      </c>
      <c r="D46" s="74">
        <v>760</v>
      </c>
      <c r="E46" s="74">
        <v>660</v>
      </c>
      <c r="F46" s="74">
        <v>180</v>
      </c>
      <c r="G46" s="74">
        <v>20</v>
      </c>
      <c r="H46" s="74" t="s">
        <v>345</v>
      </c>
      <c r="I46" s="112">
        <v>4110</v>
      </c>
      <c r="J46" s="113">
        <v>2.1</v>
      </c>
      <c r="K46" s="113">
        <v>1.7</v>
      </c>
      <c r="L46" s="113">
        <v>4.5</v>
      </c>
      <c r="M46" s="113">
        <v>3.4</v>
      </c>
      <c r="N46" s="113">
        <v>1</v>
      </c>
      <c r="O46" s="113" t="s">
        <v>345</v>
      </c>
      <c r="P46" s="114">
        <v>12.7</v>
      </c>
      <c r="Q46" s="74">
        <v>285</v>
      </c>
      <c r="R46" s="74">
        <v>161</v>
      </c>
      <c r="S46" s="74">
        <v>203</v>
      </c>
      <c r="T46" s="74">
        <v>89</v>
      </c>
      <c r="U46" s="74">
        <v>18</v>
      </c>
      <c r="V46" s="74" t="s">
        <v>345</v>
      </c>
      <c r="W46" s="112">
        <v>760</v>
      </c>
    </row>
    <row r="47" spans="2:23" s="1" customFormat="1" ht="26.25" customHeight="1" x14ac:dyDescent="0.2">
      <c r="B47" s="79" t="s">
        <v>386</v>
      </c>
      <c r="C47" s="74">
        <v>1200</v>
      </c>
      <c r="D47" s="74">
        <v>320</v>
      </c>
      <c r="E47" s="74">
        <v>180</v>
      </c>
      <c r="F47" s="74">
        <v>60</v>
      </c>
      <c r="G47" s="74">
        <v>10</v>
      </c>
      <c r="H47" s="74" t="s">
        <v>345</v>
      </c>
      <c r="I47" s="112">
        <v>1760</v>
      </c>
      <c r="J47" s="113">
        <v>0.9</v>
      </c>
      <c r="K47" s="113">
        <v>0.7</v>
      </c>
      <c r="L47" s="113">
        <v>1.4</v>
      </c>
      <c r="M47" s="113">
        <v>1.2</v>
      </c>
      <c r="N47" s="113">
        <v>0.6</v>
      </c>
      <c r="O47" s="113" t="s">
        <v>345</v>
      </c>
      <c r="P47" s="114">
        <v>4.8</v>
      </c>
      <c r="Q47" s="74">
        <v>130</v>
      </c>
      <c r="R47" s="74">
        <v>68</v>
      </c>
      <c r="S47" s="74">
        <v>55</v>
      </c>
      <c r="T47" s="74">
        <v>29</v>
      </c>
      <c r="U47" s="74">
        <v>7</v>
      </c>
      <c r="V47" s="74" t="s">
        <v>345</v>
      </c>
      <c r="W47" s="112">
        <v>289</v>
      </c>
    </row>
    <row r="48" spans="2:23" s="1" customFormat="1" ht="12.75" customHeight="1" x14ac:dyDescent="0.2">
      <c r="B48" s="79" t="s">
        <v>387</v>
      </c>
      <c r="C48" s="74">
        <v>1300</v>
      </c>
      <c r="D48" s="74">
        <v>320</v>
      </c>
      <c r="E48" s="74">
        <v>240</v>
      </c>
      <c r="F48" s="74">
        <v>70</v>
      </c>
      <c r="G48" s="74">
        <v>10</v>
      </c>
      <c r="H48" s="74" t="s">
        <v>345</v>
      </c>
      <c r="I48" s="112">
        <v>1940</v>
      </c>
      <c r="J48" s="113">
        <v>1</v>
      </c>
      <c r="K48" s="113">
        <v>0.7</v>
      </c>
      <c r="L48" s="113">
        <v>1.6</v>
      </c>
      <c r="M48" s="113">
        <v>1.4</v>
      </c>
      <c r="N48" s="113">
        <v>0.5</v>
      </c>
      <c r="O48" s="113" t="s">
        <v>345</v>
      </c>
      <c r="P48" s="114">
        <v>5.3</v>
      </c>
      <c r="Q48" s="74">
        <v>144</v>
      </c>
      <c r="R48" s="74">
        <v>69</v>
      </c>
      <c r="S48" s="74">
        <v>73</v>
      </c>
      <c r="T48" s="74">
        <v>36</v>
      </c>
      <c r="U48" s="74">
        <v>7</v>
      </c>
      <c r="V48" s="74" t="s">
        <v>345</v>
      </c>
      <c r="W48" s="112">
        <v>331</v>
      </c>
    </row>
    <row r="49" spans="1:24" s="1" customFormat="1" ht="12.75" customHeight="1" x14ac:dyDescent="0.2">
      <c r="B49" s="79" t="s">
        <v>388</v>
      </c>
      <c r="C49" s="74">
        <v>1520</v>
      </c>
      <c r="D49" s="74">
        <v>570</v>
      </c>
      <c r="E49" s="74">
        <v>370</v>
      </c>
      <c r="F49" s="74">
        <v>100</v>
      </c>
      <c r="G49" s="74">
        <v>10</v>
      </c>
      <c r="H49" s="74" t="s">
        <v>345</v>
      </c>
      <c r="I49" s="112">
        <v>2570</v>
      </c>
      <c r="J49" s="113">
        <v>1.2</v>
      </c>
      <c r="K49" s="113">
        <v>1.2</v>
      </c>
      <c r="L49" s="113">
        <v>2.4</v>
      </c>
      <c r="M49" s="113">
        <v>1.9</v>
      </c>
      <c r="N49" s="113">
        <v>0.6</v>
      </c>
      <c r="O49" s="113" t="s">
        <v>345</v>
      </c>
      <c r="P49" s="114">
        <v>7.7</v>
      </c>
      <c r="Q49" s="74">
        <v>171</v>
      </c>
      <c r="R49" s="74">
        <v>121</v>
      </c>
      <c r="S49" s="74">
        <v>113</v>
      </c>
      <c r="T49" s="74">
        <v>49</v>
      </c>
      <c r="U49" s="74">
        <v>11</v>
      </c>
      <c r="V49" s="74" t="s">
        <v>345</v>
      </c>
      <c r="W49" s="112">
        <v>470</v>
      </c>
    </row>
    <row r="50" spans="1:24" s="1" customFormat="1" ht="12.75" customHeight="1" x14ac:dyDescent="0.2">
      <c r="B50" s="79" t="s">
        <v>389</v>
      </c>
      <c r="C50" s="74">
        <v>1730</v>
      </c>
      <c r="D50" s="74">
        <v>630</v>
      </c>
      <c r="E50" s="74">
        <v>520</v>
      </c>
      <c r="F50" s="74">
        <v>140</v>
      </c>
      <c r="G50" s="74">
        <v>10</v>
      </c>
      <c r="H50" s="74" t="s">
        <v>345</v>
      </c>
      <c r="I50" s="112">
        <v>3030</v>
      </c>
      <c r="J50" s="113">
        <v>1.7</v>
      </c>
      <c r="K50" s="113">
        <v>1.1000000000000001</v>
      </c>
      <c r="L50" s="113">
        <v>3.1</v>
      </c>
      <c r="M50" s="113">
        <v>2.7</v>
      </c>
      <c r="N50" s="113">
        <v>0.9</v>
      </c>
      <c r="O50" s="113" t="s">
        <v>345</v>
      </c>
      <c r="P50" s="114">
        <v>9.5</v>
      </c>
      <c r="Q50" s="74">
        <v>201</v>
      </c>
      <c r="R50" s="74">
        <v>134</v>
      </c>
      <c r="S50" s="74">
        <v>160</v>
      </c>
      <c r="T50" s="74">
        <v>71</v>
      </c>
      <c r="U50" s="74">
        <v>14</v>
      </c>
      <c r="V50" s="74" t="s">
        <v>345</v>
      </c>
      <c r="W50" s="112">
        <v>581</v>
      </c>
    </row>
    <row r="51" spans="1:24" s="1" customFormat="1" ht="12.75" customHeight="1" x14ac:dyDescent="0.2">
      <c r="B51" s="79" t="s">
        <v>390</v>
      </c>
      <c r="C51" s="74">
        <v>1870</v>
      </c>
      <c r="D51" s="74">
        <v>610</v>
      </c>
      <c r="E51" s="74">
        <v>580</v>
      </c>
      <c r="F51" s="74">
        <v>150</v>
      </c>
      <c r="G51" s="74">
        <v>20</v>
      </c>
      <c r="H51" s="74" t="s">
        <v>345</v>
      </c>
      <c r="I51" s="112">
        <v>3220</v>
      </c>
      <c r="J51" s="113">
        <v>1.7</v>
      </c>
      <c r="K51" s="113">
        <v>0.8</v>
      </c>
      <c r="L51" s="113">
        <v>3</v>
      </c>
      <c r="M51" s="113">
        <v>2.9</v>
      </c>
      <c r="N51" s="113">
        <v>1</v>
      </c>
      <c r="O51" s="113" t="s">
        <v>345</v>
      </c>
      <c r="P51" s="114">
        <v>9.6</v>
      </c>
      <c r="Q51" s="74">
        <v>216</v>
      </c>
      <c r="R51" s="74">
        <v>130</v>
      </c>
      <c r="S51" s="74">
        <v>180</v>
      </c>
      <c r="T51" s="74">
        <v>77</v>
      </c>
      <c r="U51" s="74">
        <v>18</v>
      </c>
      <c r="V51" s="74" t="s">
        <v>345</v>
      </c>
      <c r="W51" s="112">
        <v>631</v>
      </c>
    </row>
    <row r="52" spans="1:24" s="1" customFormat="1" ht="12.75" customHeight="1" x14ac:dyDescent="0.2">
      <c r="B52" s="79" t="s">
        <v>391</v>
      </c>
      <c r="C52" s="74">
        <v>2160</v>
      </c>
      <c r="D52" s="74">
        <v>730</v>
      </c>
      <c r="E52" s="74">
        <v>590</v>
      </c>
      <c r="F52" s="74">
        <v>200</v>
      </c>
      <c r="G52" s="74">
        <v>10</v>
      </c>
      <c r="H52" s="74" t="s">
        <v>345</v>
      </c>
      <c r="I52" s="112">
        <v>3690</v>
      </c>
      <c r="J52" s="113">
        <v>2.1</v>
      </c>
      <c r="K52" s="113">
        <v>1.1000000000000001</v>
      </c>
      <c r="L52" s="113">
        <v>2.9</v>
      </c>
      <c r="M52" s="113">
        <v>4.0999999999999996</v>
      </c>
      <c r="N52" s="113">
        <v>0.6</v>
      </c>
      <c r="O52" s="113" t="s">
        <v>345</v>
      </c>
      <c r="P52" s="114">
        <v>10.7</v>
      </c>
      <c r="Q52" s="74">
        <v>252</v>
      </c>
      <c r="R52" s="74">
        <v>156</v>
      </c>
      <c r="S52" s="74">
        <v>180</v>
      </c>
      <c r="T52" s="74">
        <v>106</v>
      </c>
      <c r="U52" s="74">
        <v>10</v>
      </c>
      <c r="V52" s="74" t="s">
        <v>345</v>
      </c>
      <c r="W52" s="112">
        <v>703</v>
      </c>
    </row>
    <row r="53" spans="1:24" s="1" customFormat="1" ht="12.75" customHeight="1" x14ac:dyDescent="0.2">
      <c r="B53" s="79" t="s">
        <v>392</v>
      </c>
      <c r="C53" s="74">
        <v>2930</v>
      </c>
      <c r="D53" s="74">
        <v>1080</v>
      </c>
      <c r="E53" s="74">
        <v>960</v>
      </c>
      <c r="F53" s="74">
        <v>290</v>
      </c>
      <c r="G53" s="74">
        <v>30</v>
      </c>
      <c r="H53" s="74" t="s">
        <v>345</v>
      </c>
      <c r="I53" s="112">
        <v>5290</v>
      </c>
      <c r="J53" s="113">
        <v>2.6</v>
      </c>
      <c r="K53" s="113">
        <v>1.3</v>
      </c>
      <c r="L53" s="113">
        <v>5.2</v>
      </c>
      <c r="M53" s="113">
        <v>5.9</v>
      </c>
      <c r="N53" s="113">
        <v>2.1</v>
      </c>
      <c r="O53" s="113" t="s">
        <v>345</v>
      </c>
      <c r="P53" s="114">
        <v>17.3</v>
      </c>
      <c r="Q53" s="74">
        <v>333</v>
      </c>
      <c r="R53" s="74">
        <v>231</v>
      </c>
      <c r="S53" s="74">
        <v>297</v>
      </c>
      <c r="T53" s="74">
        <v>150</v>
      </c>
      <c r="U53" s="74">
        <v>32</v>
      </c>
      <c r="V53" s="74" t="s">
        <v>345</v>
      </c>
      <c r="W53" s="112">
        <v>1061</v>
      </c>
    </row>
    <row r="54" spans="1:24" s="1" customFormat="1" ht="12.75" customHeight="1" x14ac:dyDescent="0.2">
      <c r="B54" s="79" t="s">
        <v>393</v>
      </c>
      <c r="C54" s="74">
        <v>2800</v>
      </c>
      <c r="D54" s="74">
        <v>1100</v>
      </c>
      <c r="E54" s="74">
        <v>1020</v>
      </c>
      <c r="F54" s="74">
        <v>310</v>
      </c>
      <c r="G54" s="74">
        <v>30</v>
      </c>
      <c r="H54" s="74" t="s">
        <v>345</v>
      </c>
      <c r="I54" s="112">
        <v>5270</v>
      </c>
      <c r="J54" s="113">
        <v>2.6</v>
      </c>
      <c r="K54" s="113">
        <v>1.3</v>
      </c>
      <c r="L54" s="113">
        <v>5.3</v>
      </c>
      <c r="M54" s="113">
        <v>6.2</v>
      </c>
      <c r="N54" s="113">
        <v>1.8</v>
      </c>
      <c r="O54" s="113" t="s">
        <v>345</v>
      </c>
      <c r="P54" s="114">
        <v>17.899999999999999</v>
      </c>
      <c r="Q54" s="74">
        <v>333</v>
      </c>
      <c r="R54" s="74">
        <v>237</v>
      </c>
      <c r="S54" s="74">
        <v>319</v>
      </c>
      <c r="T54" s="74">
        <v>160</v>
      </c>
      <c r="U54" s="74">
        <v>32</v>
      </c>
      <c r="V54" s="74" t="s">
        <v>345</v>
      </c>
      <c r="W54" s="112">
        <v>1086</v>
      </c>
    </row>
    <row r="55" spans="1:24" s="1" customFormat="1" ht="12.75" customHeight="1" x14ac:dyDescent="0.2">
      <c r="B55" s="79" t="s">
        <v>394</v>
      </c>
      <c r="C55" s="74">
        <v>3060</v>
      </c>
      <c r="D55" s="74">
        <v>1320</v>
      </c>
      <c r="E55" s="74">
        <v>1280</v>
      </c>
      <c r="F55" s="74">
        <v>400</v>
      </c>
      <c r="G55" s="74">
        <v>40</v>
      </c>
      <c r="H55" s="74" t="s">
        <v>345</v>
      </c>
      <c r="I55" s="112">
        <v>6110</v>
      </c>
      <c r="J55" s="113">
        <v>3</v>
      </c>
      <c r="K55" s="113">
        <v>1.9</v>
      </c>
      <c r="L55" s="113">
        <v>6.7</v>
      </c>
      <c r="M55" s="113">
        <v>7.7</v>
      </c>
      <c r="N55" s="113">
        <v>2.2999999999999998</v>
      </c>
      <c r="O55" s="113" t="s">
        <v>345</v>
      </c>
      <c r="P55" s="114">
        <v>21.6</v>
      </c>
      <c r="Q55" s="74">
        <v>371</v>
      </c>
      <c r="R55" s="74">
        <v>285</v>
      </c>
      <c r="S55" s="74">
        <v>397</v>
      </c>
      <c r="T55" s="74">
        <v>203</v>
      </c>
      <c r="U55" s="74">
        <v>37</v>
      </c>
      <c r="V55" s="74" t="s">
        <v>345</v>
      </c>
      <c r="W55" s="112">
        <v>1292</v>
      </c>
    </row>
    <row r="56" spans="1:24" s="1" customFormat="1" ht="2.85" customHeight="1" x14ac:dyDescent="0.2">
      <c r="A56" s="91"/>
      <c r="B56" s="115"/>
      <c r="C56" s="116"/>
      <c r="D56" s="116"/>
      <c r="E56" s="116"/>
      <c r="F56" s="116"/>
      <c r="G56" s="116"/>
      <c r="H56" s="116"/>
      <c r="I56" s="117"/>
      <c r="J56" s="118"/>
      <c r="K56" s="118"/>
      <c r="L56" s="118"/>
      <c r="M56" s="118"/>
      <c r="N56" s="118"/>
      <c r="O56" s="118"/>
      <c r="P56" s="119"/>
      <c r="Q56" s="116"/>
      <c r="R56" s="116"/>
      <c r="S56" s="116"/>
      <c r="T56" s="116"/>
      <c r="U56" s="116"/>
      <c r="V56" s="116"/>
      <c r="W56" s="117"/>
    </row>
    <row r="57" spans="1:24" s="1" customFormat="1" x14ac:dyDescent="0.2"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24" s="1" customFormat="1" ht="14.25" x14ac:dyDescent="0.2">
      <c r="A58" s="93">
        <v>1</v>
      </c>
      <c r="B58" s="1" t="s">
        <v>395</v>
      </c>
    </row>
    <row r="59" spans="1:24" s="1" customFormat="1" ht="14.25" x14ac:dyDescent="0.2">
      <c r="A59" s="93">
        <v>2</v>
      </c>
      <c r="B59" s="1" t="s">
        <v>396</v>
      </c>
    </row>
    <row r="60" spans="1:24" s="1" customFormat="1" ht="14.25" x14ac:dyDescent="0.2">
      <c r="A60" s="120">
        <v>3</v>
      </c>
      <c r="B60" s="1" t="s">
        <v>397</v>
      </c>
    </row>
    <row r="61" spans="1:24" s="1" customFormat="1" ht="14.25" x14ac:dyDescent="0.2">
      <c r="A61" s="120">
        <v>4</v>
      </c>
      <c r="B61" s="1" t="s">
        <v>350</v>
      </c>
    </row>
    <row r="62" spans="1:24" s="1" customFormat="1" ht="27.75" customHeight="1" x14ac:dyDescent="0.2">
      <c r="A62" s="94">
        <v>5</v>
      </c>
      <c r="B62" s="95" t="s">
        <v>352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4" s="1" customFormat="1" x14ac:dyDescent="0.2">
      <c r="A63" s="1" t="s">
        <v>108</v>
      </c>
      <c r="B63" s="1" t="s">
        <v>353</v>
      </c>
    </row>
    <row r="64" spans="1:24" s="1" customFormat="1" x14ac:dyDescent="0.2">
      <c r="A64" s="1" t="s">
        <v>103</v>
      </c>
      <c r="B64" s="1" t="s">
        <v>354</v>
      </c>
    </row>
    <row r="65" spans="1:2" s="1" customFormat="1" x14ac:dyDescent="0.2">
      <c r="A65" s="9" t="s">
        <v>376</v>
      </c>
      <c r="B65" s="1" t="s">
        <v>398</v>
      </c>
    </row>
    <row r="66" spans="1:2" s="1" customFormat="1" x14ac:dyDescent="0.2"/>
    <row r="67" spans="1:2" s="1" customFormat="1" x14ac:dyDescent="0.2"/>
    <row r="68" spans="1:2" s="1" customFormat="1" x14ac:dyDescent="0.2"/>
    <row r="69" spans="1:2" s="1" customFormat="1" x14ac:dyDescent="0.2"/>
  </sheetData>
  <mergeCells count="7">
    <mergeCell ref="B62:W62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6ECF40E9-27E8-4A65-A888-AD83FCCD1F54}"/>
  </hyperlinks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3504-A0EA-40EF-83BA-02D6DD138D1C}">
  <sheetPr codeName="Sheet37">
    <pageSetUpPr fitToPage="1"/>
  </sheetPr>
  <dimension ref="A1:AB76"/>
  <sheetViews>
    <sheetView zoomScaleNormal="100" workbookViewId="0">
      <pane xSplit="2" ySplit="6" topLeftCell="C55" activePane="bottomRight" state="frozen"/>
      <selection sqref="A1:B1048576"/>
      <selection pane="topRight" sqref="A1:B1048576"/>
      <selection pane="bottomLeft" sqref="A1:B1048576"/>
      <selection pane="bottomRight" activeCell="B65" sqref="B65:AA65"/>
    </sheetView>
  </sheetViews>
  <sheetFormatPr defaultColWidth="9" defaultRowHeight="12.75" x14ac:dyDescent="0.2"/>
  <cols>
    <col min="1" max="1" width="2.5703125" style="47" customWidth="1"/>
    <col min="2" max="2" width="24.42578125" style="47" customWidth="1"/>
    <col min="3" max="3" width="2.140625" style="47" customWidth="1"/>
    <col min="4" max="4" width="13.5703125" style="47" customWidth="1"/>
    <col min="5" max="7" width="10.5703125" style="47" customWidth="1"/>
    <col min="8" max="8" width="3.140625" style="47" customWidth="1"/>
    <col min="9" max="9" width="13" style="47" bestFit="1" customWidth="1"/>
    <col min="10" max="10" width="10.5703125" style="47" customWidth="1"/>
    <col min="11" max="11" width="11.140625" style="47" customWidth="1"/>
    <col min="12" max="12" width="2.140625" style="47" customWidth="1"/>
    <col min="13" max="13" width="12" style="47" bestFit="1" customWidth="1"/>
    <col min="14" max="14" width="9.5703125" style="47" bestFit="1" customWidth="1"/>
    <col min="15" max="16" width="10.5703125" style="47" customWidth="1"/>
    <col min="17" max="17" width="3.140625" style="47" customWidth="1"/>
    <col min="18" max="18" width="10" style="47" bestFit="1" customWidth="1"/>
    <col min="19" max="19" width="11.42578125" style="47" customWidth="1"/>
    <col min="20" max="20" width="2.140625" style="47" customWidth="1"/>
    <col min="21" max="21" width="12" style="47" bestFit="1" customWidth="1"/>
    <col min="22" max="23" width="9" style="47" customWidth="1"/>
    <col min="24" max="24" width="12.42578125" style="47" bestFit="1" customWidth="1"/>
    <col min="25" max="25" width="15.5703125" style="47" customWidth="1"/>
    <col min="26" max="26" width="3.140625" style="47" customWidth="1"/>
    <col min="27" max="27" width="20.42578125" style="47" customWidth="1"/>
    <col min="28" max="28" width="9" style="47" customWidth="1"/>
    <col min="29" max="16384" width="9" style="1"/>
  </cols>
  <sheetData>
    <row r="1" spans="1:28" x14ac:dyDescent="0.2">
      <c r="A1" s="48" t="s">
        <v>112</v>
      </c>
      <c r="B1" s="48"/>
      <c r="C1" s="49"/>
    </row>
    <row r="2" spans="1:28" ht="14.45" customHeight="1" x14ac:dyDescent="0.2">
      <c r="A2" s="51" t="s">
        <v>403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1"/>
    </row>
    <row r="3" spans="1:2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 x14ac:dyDescent="0.35">
      <c r="A4" s="121" t="s">
        <v>278</v>
      </c>
      <c r="B4" s="121"/>
      <c r="C4" s="53"/>
      <c r="D4" s="122" t="s">
        <v>404</v>
      </c>
      <c r="E4" s="122"/>
      <c r="F4" s="122"/>
      <c r="G4" s="122"/>
      <c r="H4" s="122"/>
      <c r="I4" s="122"/>
      <c r="J4" s="122"/>
      <c r="K4" s="122"/>
      <c r="L4" s="123"/>
      <c r="M4" s="122" t="s">
        <v>405</v>
      </c>
      <c r="N4" s="122"/>
      <c r="O4" s="122"/>
      <c r="P4" s="122"/>
      <c r="Q4" s="122"/>
      <c r="R4" s="122"/>
      <c r="S4" s="122"/>
      <c r="T4" s="124"/>
      <c r="U4" s="122" t="s">
        <v>406</v>
      </c>
      <c r="V4" s="122"/>
      <c r="W4" s="122"/>
      <c r="X4" s="122"/>
      <c r="Y4" s="122"/>
      <c r="Z4" s="122"/>
      <c r="AA4" s="122"/>
      <c r="AB4" s="1"/>
    </row>
    <row r="5" spans="1:28" ht="15" x14ac:dyDescent="0.35">
      <c r="A5" s="125"/>
      <c r="B5" s="125"/>
      <c r="C5" s="58"/>
      <c r="D5" s="126" t="s">
        <v>211</v>
      </c>
      <c r="E5" s="126"/>
      <c r="F5" s="126"/>
      <c r="G5" s="126"/>
      <c r="H5" s="56"/>
      <c r="I5" s="126" t="s">
        <v>203</v>
      </c>
      <c r="J5" s="126"/>
      <c r="K5" s="103"/>
      <c r="L5" s="56"/>
      <c r="M5" s="126" t="s">
        <v>211</v>
      </c>
      <c r="N5" s="126"/>
      <c r="O5" s="126"/>
      <c r="P5" s="126"/>
      <c r="Q5" s="56"/>
      <c r="R5" s="1"/>
      <c r="S5" s="103"/>
      <c r="T5" s="1"/>
      <c r="U5" s="126" t="s">
        <v>211</v>
      </c>
      <c r="V5" s="126"/>
      <c r="W5" s="126"/>
      <c r="X5" s="126"/>
      <c r="Y5" s="126"/>
      <c r="Z5" s="56"/>
      <c r="AA5" s="127" t="s">
        <v>407</v>
      </c>
      <c r="AB5" s="1"/>
    </row>
    <row r="6" spans="1:28" ht="60" x14ac:dyDescent="0.35">
      <c r="A6" s="125"/>
      <c r="B6" s="125"/>
      <c r="C6" s="58"/>
      <c r="D6" s="58" t="s">
        <v>408</v>
      </c>
      <c r="E6" s="58" t="s">
        <v>109</v>
      </c>
      <c r="F6" s="106" t="s">
        <v>110</v>
      </c>
      <c r="G6" s="58" t="s">
        <v>213</v>
      </c>
      <c r="H6" s="58"/>
      <c r="I6" s="58" t="s">
        <v>409</v>
      </c>
      <c r="J6" s="58" t="s">
        <v>410</v>
      </c>
      <c r="K6" s="103" t="s">
        <v>411</v>
      </c>
      <c r="L6" s="58"/>
      <c r="M6" s="58" t="s">
        <v>408</v>
      </c>
      <c r="N6" s="58" t="s">
        <v>109</v>
      </c>
      <c r="O6" s="106" t="s">
        <v>110</v>
      </c>
      <c r="P6" s="58" t="s">
        <v>213</v>
      </c>
      <c r="Q6" s="58"/>
      <c r="R6" s="58" t="s">
        <v>399</v>
      </c>
      <c r="S6" s="103" t="s">
        <v>381</v>
      </c>
      <c r="T6" s="1"/>
      <c r="U6" s="58" t="s">
        <v>408</v>
      </c>
      <c r="V6" s="58" t="s">
        <v>109</v>
      </c>
      <c r="W6" s="106" t="s">
        <v>110</v>
      </c>
      <c r="X6" s="58" t="s">
        <v>213</v>
      </c>
      <c r="Y6" s="103" t="s">
        <v>412</v>
      </c>
      <c r="Z6" s="107"/>
      <c r="AA6" s="127"/>
      <c r="AB6" s="1"/>
    </row>
    <row r="7" spans="1:28" ht="13.35" customHeight="1" x14ac:dyDescent="0.2">
      <c r="A7" s="13" t="s">
        <v>293</v>
      </c>
      <c r="B7" s="13"/>
      <c r="C7" s="13"/>
      <c r="D7" s="50"/>
      <c r="E7" s="50"/>
      <c r="F7" s="50"/>
      <c r="G7" s="50"/>
      <c r="H7" s="50"/>
      <c r="I7" s="50"/>
      <c r="J7" s="50"/>
      <c r="K7" s="128"/>
      <c r="L7" s="50"/>
      <c r="M7" s="129"/>
      <c r="N7" s="129"/>
      <c r="O7" s="100"/>
      <c r="P7" s="129"/>
      <c r="Q7" s="50"/>
      <c r="R7" s="129"/>
      <c r="S7" s="130"/>
      <c r="Y7" s="128"/>
    </row>
    <row r="8" spans="1:28" s="13" customFormat="1" ht="12.6" customHeight="1" x14ac:dyDescent="0.2">
      <c r="A8" s="1"/>
      <c r="B8" s="72" t="s">
        <v>111</v>
      </c>
      <c r="C8" s="73"/>
      <c r="D8" s="50">
        <v>2440</v>
      </c>
      <c r="E8" s="50">
        <v>710</v>
      </c>
      <c r="F8" s="50">
        <v>1150</v>
      </c>
      <c r="G8" s="50">
        <v>360</v>
      </c>
      <c r="H8" s="50"/>
      <c r="I8" s="50">
        <v>1510</v>
      </c>
      <c r="J8" s="50">
        <v>180</v>
      </c>
      <c r="K8" s="128">
        <v>6170</v>
      </c>
      <c r="L8" s="50"/>
      <c r="M8" s="131">
        <v>0.1</v>
      </c>
      <c r="N8" s="131">
        <v>0.4</v>
      </c>
      <c r="O8" s="131">
        <v>12.6</v>
      </c>
      <c r="P8" s="131">
        <v>49.6</v>
      </c>
      <c r="Q8" s="50"/>
      <c r="R8" s="131">
        <v>10.5</v>
      </c>
      <c r="S8" s="132">
        <v>73.099999999999994</v>
      </c>
      <c r="T8" s="107"/>
      <c r="U8" s="50">
        <v>177</v>
      </c>
      <c r="V8" s="50">
        <v>141</v>
      </c>
      <c r="W8" s="50">
        <v>554</v>
      </c>
      <c r="X8" s="50">
        <v>1763</v>
      </c>
      <c r="Y8" s="128">
        <v>2635</v>
      </c>
      <c r="Z8" s="107"/>
      <c r="AA8" s="50">
        <v>1291</v>
      </c>
      <c r="AB8" s="107"/>
    </row>
    <row r="9" spans="1:28" s="13" customFormat="1" ht="12.6" customHeight="1" x14ac:dyDescent="0.2">
      <c r="A9" s="1"/>
      <c r="B9" s="72" t="s">
        <v>101</v>
      </c>
      <c r="C9" s="73"/>
      <c r="D9" s="50">
        <v>2430</v>
      </c>
      <c r="E9" s="50">
        <v>700</v>
      </c>
      <c r="F9" s="50">
        <v>1130</v>
      </c>
      <c r="G9" s="50">
        <v>320</v>
      </c>
      <c r="H9" s="50"/>
      <c r="I9" s="50">
        <v>1560</v>
      </c>
      <c r="J9" s="50">
        <v>180</v>
      </c>
      <c r="K9" s="128">
        <v>6140</v>
      </c>
      <c r="L9" s="50"/>
      <c r="M9" s="131">
        <v>0.2</v>
      </c>
      <c r="N9" s="131">
        <v>0.4</v>
      </c>
      <c r="O9" s="131">
        <v>12.4</v>
      </c>
      <c r="P9" s="131">
        <v>43.1</v>
      </c>
      <c r="Q9" s="50"/>
      <c r="R9" s="131">
        <v>12.4</v>
      </c>
      <c r="S9" s="132">
        <v>68.400000000000006</v>
      </c>
      <c r="T9" s="107"/>
      <c r="U9" s="50">
        <v>180</v>
      </c>
      <c r="V9" s="50">
        <v>139</v>
      </c>
      <c r="W9" s="50">
        <v>543</v>
      </c>
      <c r="X9" s="50">
        <v>1247</v>
      </c>
      <c r="Y9" s="128">
        <v>2109</v>
      </c>
      <c r="Z9" s="107"/>
      <c r="AA9" s="50">
        <v>1438</v>
      </c>
      <c r="AB9" s="107"/>
    </row>
    <row r="10" spans="1:28" s="13" customFormat="1" ht="12.6" customHeight="1" x14ac:dyDescent="0.2">
      <c r="A10" s="1"/>
      <c r="B10" s="72" t="s">
        <v>413</v>
      </c>
      <c r="C10" s="73"/>
      <c r="D10" s="50">
        <v>1580</v>
      </c>
      <c r="E10" s="50">
        <v>410</v>
      </c>
      <c r="F10" s="50">
        <v>650</v>
      </c>
      <c r="G10" s="50">
        <v>190</v>
      </c>
      <c r="H10" s="50"/>
      <c r="I10" s="50">
        <v>840</v>
      </c>
      <c r="J10" s="50">
        <v>70</v>
      </c>
      <c r="K10" s="128">
        <v>3660</v>
      </c>
      <c r="L10" s="50"/>
      <c r="M10" s="131">
        <v>0.1</v>
      </c>
      <c r="N10" s="131">
        <v>0.2</v>
      </c>
      <c r="O10" s="131">
        <v>6.9</v>
      </c>
      <c r="P10" s="131">
        <v>26</v>
      </c>
      <c r="Q10" s="50"/>
      <c r="R10" s="131">
        <v>4</v>
      </c>
      <c r="S10" s="132">
        <v>37.200000000000003</v>
      </c>
      <c r="T10" s="107"/>
      <c r="U10" s="50">
        <v>121</v>
      </c>
      <c r="V10" s="50">
        <v>81</v>
      </c>
      <c r="W10" s="50">
        <v>308</v>
      </c>
      <c r="X10" s="50">
        <v>763</v>
      </c>
      <c r="Y10" s="128">
        <v>1273</v>
      </c>
      <c r="Z10" s="107"/>
      <c r="AA10" s="50">
        <v>646</v>
      </c>
      <c r="AB10" s="107"/>
    </row>
    <row r="11" spans="1:28" ht="26.45" customHeight="1" x14ac:dyDescent="0.2">
      <c r="A11" s="13" t="s">
        <v>295</v>
      </c>
      <c r="B11" s="13"/>
      <c r="C11" s="73"/>
      <c r="D11" s="50"/>
      <c r="E11" s="50"/>
      <c r="F11" s="50"/>
      <c r="G11" s="50"/>
      <c r="H11" s="50"/>
      <c r="I11" s="50"/>
      <c r="J11" s="50"/>
      <c r="K11" s="128"/>
      <c r="L11" s="50"/>
      <c r="M11" s="100"/>
      <c r="N11" s="100"/>
      <c r="O11" s="100"/>
      <c r="P11" s="100"/>
      <c r="Q11" s="50"/>
      <c r="R11" s="100"/>
      <c r="S11" s="133"/>
      <c r="Y11" s="128"/>
    </row>
    <row r="12" spans="1:28" ht="12.6" customHeight="1" x14ac:dyDescent="0.2">
      <c r="A12" s="1"/>
      <c r="B12" s="72" t="s">
        <v>296</v>
      </c>
      <c r="C12" s="73"/>
      <c r="D12" s="50">
        <v>590</v>
      </c>
      <c r="E12" s="50">
        <v>170</v>
      </c>
      <c r="F12" s="50">
        <v>240</v>
      </c>
      <c r="G12" s="50">
        <v>80</v>
      </c>
      <c r="H12" s="50"/>
      <c r="I12" s="50">
        <v>350</v>
      </c>
      <c r="J12" s="50">
        <v>50</v>
      </c>
      <c r="K12" s="128">
        <v>1420</v>
      </c>
      <c r="L12" s="50"/>
      <c r="M12" s="131" t="s">
        <v>414</v>
      </c>
      <c r="N12" s="131">
        <v>0.1</v>
      </c>
      <c r="O12" s="131">
        <v>2.8</v>
      </c>
      <c r="P12" s="131">
        <v>10</v>
      </c>
      <c r="Q12" s="50"/>
      <c r="R12" s="131">
        <v>2.6</v>
      </c>
      <c r="S12" s="132">
        <v>15.5</v>
      </c>
      <c r="U12" s="50">
        <v>41</v>
      </c>
      <c r="V12" s="50">
        <v>34</v>
      </c>
      <c r="W12" s="50">
        <v>119</v>
      </c>
      <c r="X12" s="50">
        <v>328</v>
      </c>
      <c r="Y12" s="128">
        <v>523</v>
      </c>
      <c r="AA12" s="50">
        <v>255</v>
      </c>
    </row>
    <row r="13" spans="1:28" ht="12.6" customHeight="1" x14ac:dyDescent="0.2">
      <c r="A13" s="1"/>
      <c r="B13" s="72" t="s">
        <v>297</v>
      </c>
      <c r="C13" s="73"/>
      <c r="D13" s="50">
        <v>610</v>
      </c>
      <c r="E13" s="50">
        <v>160</v>
      </c>
      <c r="F13" s="50">
        <v>280</v>
      </c>
      <c r="G13" s="50">
        <v>80</v>
      </c>
      <c r="H13" s="50"/>
      <c r="I13" s="50">
        <v>370</v>
      </c>
      <c r="J13" s="50">
        <v>40</v>
      </c>
      <c r="K13" s="128">
        <v>1490</v>
      </c>
      <c r="L13" s="50"/>
      <c r="M13" s="131" t="s">
        <v>414</v>
      </c>
      <c r="N13" s="131">
        <v>0.1</v>
      </c>
      <c r="O13" s="131">
        <v>3.1</v>
      </c>
      <c r="P13" s="131">
        <v>11.5</v>
      </c>
      <c r="Q13" s="50"/>
      <c r="R13" s="131">
        <v>3</v>
      </c>
      <c r="S13" s="132">
        <v>17.7</v>
      </c>
      <c r="U13" s="50">
        <v>44</v>
      </c>
      <c r="V13" s="50">
        <v>33</v>
      </c>
      <c r="W13" s="50">
        <v>129</v>
      </c>
      <c r="X13" s="50">
        <v>486</v>
      </c>
      <c r="Y13" s="128">
        <v>692</v>
      </c>
      <c r="AA13" s="50">
        <v>388</v>
      </c>
    </row>
    <row r="14" spans="1:28" ht="12.6" customHeight="1" x14ac:dyDescent="0.2">
      <c r="A14" s="1"/>
      <c r="B14" s="72" t="s">
        <v>298</v>
      </c>
      <c r="C14" s="73"/>
      <c r="D14" s="50">
        <v>670</v>
      </c>
      <c r="E14" s="50">
        <v>200</v>
      </c>
      <c r="F14" s="50">
        <v>340</v>
      </c>
      <c r="G14" s="50">
        <v>100</v>
      </c>
      <c r="H14" s="50"/>
      <c r="I14" s="50">
        <v>390</v>
      </c>
      <c r="J14" s="50">
        <v>60</v>
      </c>
      <c r="K14" s="128">
        <v>1690</v>
      </c>
      <c r="L14" s="50"/>
      <c r="M14" s="131" t="s">
        <v>414</v>
      </c>
      <c r="N14" s="131">
        <v>0.1</v>
      </c>
      <c r="O14" s="131">
        <v>3.7</v>
      </c>
      <c r="P14" s="131">
        <v>13.7</v>
      </c>
      <c r="Q14" s="50"/>
      <c r="R14" s="131">
        <v>2.1</v>
      </c>
      <c r="S14" s="132">
        <v>19.600000000000001</v>
      </c>
      <c r="U14" s="50">
        <v>49</v>
      </c>
      <c r="V14" s="50">
        <v>39</v>
      </c>
      <c r="W14" s="50">
        <v>161</v>
      </c>
      <c r="X14" s="50">
        <v>411</v>
      </c>
      <c r="Y14" s="128">
        <v>660</v>
      </c>
      <c r="AA14" s="50">
        <v>320</v>
      </c>
    </row>
    <row r="15" spans="1:28" ht="12.6" customHeight="1" x14ac:dyDescent="0.2">
      <c r="A15" s="1"/>
      <c r="B15" s="72" t="s">
        <v>299</v>
      </c>
      <c r="C15" s="73"/>
      <c r="D15" s="50">
        <v>580</v>
      </c>
      <c r="E15" s="50">
        <v>180</v>
      </c>
      <c r="F15" s="50">
        <v>290</v>
      </c>
      <c r="G15" s="50">
        <v>110</v>
      </c>
      <c r="H15" s="50"/>
      <c r="I15" s="50">
        <v>400</v>
      </c>
      <c r="J15" s="50">
        <v>30</v>
      </c>
      <c r="K15" s="128">
        <v>1560</v>
      </c>
      <c r="L15" s="50"/>
      <c r="M15" s="131" t="s">
        <v>414</v>
      </c>
      <c r="N15" s="131">
        <v>0.1</v>
      </c>
      <c r="O15" s="131">
        <v>3</v>
      </c>
      <c r="P15" s="131">
        <v>14.4</v>
      </c>
      <c r="Q15" s="50"/>
      <c r="R15" s="131">
        <v>2.8</v>
      </c>
      <c r="S15" s="132">
        <v>20.3</v>
      </c>
      <c r="U15" s="50">
        <v>43</v>
      </c>
      <c r="V15" s="50">
        <v>35</v>
      </c>
      <c r="W15" s="50">
        <v>145</v>
      </c>
      <c r="X15" s="50">
        <v>538</v>
      </c>
      <c r="Y15" s="128">
        <v>761</v>
      </c>
      <c r="AA15" s="50">
        <v>328</v>
      </c>
    </row>
    <row r="16" spans="1:28" ht="26.45" customHeight="1" x14ac:dyDescent="0.2">
      <c r="A16" s="1"/>
      <c r="B16" s="72" t="s">
        <v>300</v>
      </c>
      <c r="C16" s="73"/>
      <c r="D16" s="50">
        <v>660</v>
      </c>
      <c r="E16" s="50">
        <v>200</v>
      </c>
      <c r="F16" s="50">
        <v>260</v>
      </c>
      <c r="G16" s="50">
        <v>60</v>
      </c>
      <c r="H16" s="50"/>
      <c r="I16" s="50">
        <v>360</v>
      </c>
      <c r="J16" s="50">
        <v>40</v>
      </c>
      <c r="K16" s="128">
        <v>1530</v>
      </c>
      <c r="L16" s="50"/>
      <c r="M16" s="131" t="s">
        <v>414</v>
      </c>
      <c r="N16" s="131">
        <v>0.1</v>
      </c>
      <c r="O16" s="131">
        <v>2.8</v>
      </c>
      <c r="P16" s="131">
        <v>6.7</v>
      </c>
      <c r="Q16" s="50"/>
      <c r="R16" s="131">
        <v>4.5999999999999996</v>
      </c>
      <c r="S16" s="132">
        <v>14.1</v>
      </c>
      <c r="U16" s="50">
        <v>46</v>
      </c>
      <c r="V16" s="50">
        <v>39</v>
      </c>
      <c r="W16" s="50">
        <v>121</v>
      </c>
      <c r="X16" s="50">
        <v>176</v>
      </c>
      <c r="Y16" s="128">
        <v>382</v>
      </c>
      <c r="AA16" s="50">
        <v>378</v>
      </c>
    </row>
    <row r="17" spans="1:28" ht="12.6" customHeight="1" x14ac:dyDescent="0.2">
      <c r="A17" s="1"/>
      <c r="B17" s="72" t="s">
        <v>301</v>
      </c>
      <c r="C17" s="73"/>
      <c r="D17" s="50">
        <v>550</v>
      </c>
      <c r="E17" s="50">
        <v>170</v>
      </c>
      <c r="F17" s="50">
        <v>300</v>
      </c>
      <c r="G17" s="50">
        <v>100</v>
      </c>
      <c r="H17" s="50"/>
      <c r="I17" s="50">
        <v>460</v>
      </c>
      <c r="J17" s="50">
        <v>30</v>
      </c>
      <c r="K17" s="128">
        <v>1570</v>
      </c>
      <c r="L17" s="50"/>
      <c r="M17" s="131" t="s">
        <v>414</v>
      </c>
      <c r="N17" s="131">
        <v>0.1</v>
      </c>
      <c r="O17" s="131">
        <v>3.2</v>
      </c>
      <c r="P17" s="131">
        <v>11.6</v>
      </c>
      <c r="Q17" s="50"/>
      <c r="R17" s="131">
        <v>2.1</v>
      </c>
      <c r="S17" s="132">
        <v>17</v>
      </c>
      <c r="U17" s="50">
        <v>41</v>
      </c>
      <c r="V17" s="50">
        <v>34</v>
      </c>
      <c r="W17" s="50">
        <v>141</v>
      </c>
      <c r="X17" s="50">
        <v>417</v>
      </c>
      <c r="Y17" s="128">
        <v>634</v>
      </c>
      <c r="AA17" s="50">
        <v>422</v>
      </c>
    </row>
    <row r="18" spans="1:28" ht="12.6" customHeight="1" x14ac:dyDescent="0.2">
      <c r="A18" s="1"/>
      <c r="B18" s="72" t="s">
        <v>302</v>
      </c>
      <c r="C18" s="73"/>
      <c r="D18" s="50">
        <v>630</v>
      </c>
      <c r="E18" s="50">
        <v>160</v>
      </c>
      <c r="F18" s="50">
        <v>290</v>
      </c>
      <c r="G18" s="50">
        <v>100</v>
      </c>
      <c r="H18" s="50"/>
      <c r="I18" s="50">
        <v>350</v>
      </c>
      <c r="J18" s="50">
        <v>30</v>
      </c>
      <c r="K18" s="128">
        <v>1520</v>
      </c>
      <c r="L18" s="50"/>
      <c r="M18" s="131" t="s">
        <v>414</v>
      </c>
      <c r="N18" s="131">
        <v>0.1</v>
      </c>
      <c r="O18" s="131">
        <v>3.5</v>
      </c>
      <c r="P18" s="131">
        <v>13.7</v>
      </c>
      <c r="Q18" s="50"/>
      <c r="R18" s="131">
        <v>2.9</v>
      </c>
      <c r="S18" s="132">
        <v>20.2</v>
      </c>
      <c r="U18" s="50">
        <v>48</v>
      </c>
      <c r="V18" s="50">
        <v>31</v>
      </c>
      <c r="W18" s="50">
        <v>145</v>
      </c>
      <c r="X18" s="50">
        <v>406</v>
      </c>
      <c r="Y18" s="128">
        <v>630</v>
      </c>
      <c r="AA18" s="50">
        <v>345</v>
      </c>
    </row>
    <row r="19" spans="1:28" ht="12.6" customHeight="1" x14ac:dyDescent="0.2">
      <c r="A19" s="1"/>
      <c r="B19" s="72" t="s">
        <v>303</v>
      </c>
      <c r="C19" s="73"/>
      <c r="D19" s="50">
        <v>600</v>
      </c>
      <c r="E19" s="50">
        <v>180</v>
      </c>
      <c r="F19" s="50">
        <v>290</v>
      </c>
      <c r="G19" s="50">
        <v>70</v>
      </c>
      <c r="H19" s="50"/>
      <c r="I19" s="50">
        <v>400</v>
      </c>
      <c r="J19" s="50">
        <v>70</v>
      </c>
      <c r="K19" s="128">
        <v>1530</v>
      </c>
      <c r="L19" s="50"/>
      <c r="M19" s="131" t="s">
        <v>345</v>
      </c>
      <c r="N19" s="131">
        <v>0.1</v>
      </c>
      <c r="O19" s="131">
        <v>2.9</v>
      </c>
      <c r="P19" s="131">
        <v>11.1</v>
      </c>
      <c r="Q19" s="50"/>
      <c r="R19" s="131">
        <v>2.8</v>
      </c>
      <c r="S19" s="132">
        <v>17</v>
      </c>
      <c r="U19" s="50">
        <v>45</v>
      </c>
      <c r="V19" s="50">
        <v>36</v>
      </c>
      <c r="W19" s="50">
        <v>135</v>
      </c>
      <c r="X19" s="50">
        <v>247</v>
      </c>
      <c r="Y19" s="128">
        <v>463</v>
      </c>
      <c r="AA19" s="50">
        <v>293</v>
      </c>
    </row>
    <row r="20" spans="1:28" ht="25.5" customHeight="1" x14ac:dyDescent="0.2">
      <c r="A20" s="1"/>
      <c r="B20" s="72" t="s">
        <v>415</v>
      </c>
      <c r="C20" s="73"/>
      <c r="D20" s="50">
        <v>490</v>
      </c>
      <c r="E20" s="50">
        <v>110</v>
      </c>
      <c r="F20" s="50">
        <v>140</v>
      </c>
      <c r="G20" s="50">
        <v>40</v>
      </c>
      <c r="H20" s="50"/>
      <c r="I20" s="50">
        <v>210</v>
      </c>
      <c r="J20" s="50">
        <v>20</v>
      </c>
      <c r="K20" s="128">
        <v>990</v>
      </c>
      <c r="L20" s="50"/>
      <c r="M20" s="131" t="s">
        <v>414</v>
      </c>
      <c r="N20" s="131">
        <v>0.1</v>
      </c>
      <c r="O20" s="131">
        <v>1.4</v>
      </c>
      <c r="P20" s="131">
        <v>6.7</v>
      </c>
      <c r="Q20" s="50"/>
      <c r="R20" s="131">
        <v>0.7</v>
      </c>
      <c r="S20" s="132">
        <v>8.8000000000000007</v>
      </c>
      <c r="U20" s="50">
        <v>38</v>
      </c>
      <c r="V20" s="50">
        <v>21</v>
      </c>
      <c r="W20" s="50">
        <v>64</v>
      </c>
      <c r="X20" s="50">
        <v>151</v>
      </c>
      <c r="Y20" s="128">
        <v>274</v>
      </c>
      <c r="AA20" s="50">
        <v>122</v>
      </c>
    </row>
    <row r="21" spans="1:28" ht="12.6" customHeight="1" x14ac:dyDescent="0.2">
      <c r="A21" s="1"/>
      <c r="B21" s="72" t="s">
        <v>416</v>
      </c>
      <c r="C21" s="73"/>
      <c r="D21" s="50">
        <v>510</v>
      </c>
      <c r="E21" s="50">
        <v>140</v>
      </c>
      <c r="F21" s="50">
        <v>190</v>
      </c>
      <c r="G21" s="50">
        <v>60</v>
      </c>
      <c r="H21" s="50"/>
      <c r="I21" s="50">
        <v>290</v>
      </c>
      <c r="J21" s="50">
        <v>20</v>
      </c>
      <c r="K21" s="128">
        <v>1190</v>
      </c>
      <c r="L21" s="50"/>
      <c r="M21" s="131" t="s">
        <v>414</v>
      </c>
      <c r="N21" s="131">
        <v>0.1</v>
      </c>
      <c r="O21" s="131">
        <v>2.2000000000000002</v>
      </c>
      <c r="P21" s="131">
        <v>6.5</v>
      </c>
      <c r="Q21" s="50"/>
      <c r="R21" s="131">
        <v>1.5</v>
      </c>
      <c r="S21" s="132">
        <v>10.3</v>
      </c>
      <c r="U21" s="50">
        <v>38</v>
      </c>
      <c r="V21" s="50">
        <v>27</v>
      </c>
      <c r="W21" s="50">
        <v>91</v>
      </c>
      <c r="X21" s="50">
        <v>308</v>
      </c>
      <c r="Y21" s="128">
        <v>465</v>
      </c>
      <c r="AA21" s="50">
        <v>255</v>
      </c>
    </row>
    <row r="22" spans="1:28" ht="12.6" customHeight="1" x14ac:dyDescent="0.2">
      <c r="A22" s="1"/>
      <c r="B22" s="72" t="s">
        <v>417</v>
      </c>
      <c r="C22" s="73"/>
      <c r="D22" s="50">
        <v>570</v>
      </c>
      <c r="E22" s="50">
        <v>160</v>
      </c>
      <c r="F22" s="50">
        <v>320</v>
      </c>
      <c r="G22" s="50">
        <v>90</v>
      </c>
      <c r="H22" s="50"/>
      <c r="I22" s="50">
        <v>340</v>
      </c>
      <c r="J22" s="50">
        <v>30</v>
      </c>
      <c r="K22" s="128">
        <v>1480</v>
      </c>
      <c r="L22" s="50"/>
      <c r="M22" s="131" t="s">
        <v>414</v>
      </c>
      <c r="N22" s="131">
        <v>0.1</v>
      </c>
      <c r="O22" s="131">
        <v>3.3</v>
      </c>
      <c r="P22" s="131">
        <v>12.8</v>
      </c>
      <c r="Q22" s="50"/>
      <c r="R22" s="131">
        <v>1.8</v>
      </c>
      <c r="S22" s="132">
        <v>18</v>
      </c>
      <c r="U22" s="50">
        <v>45</v>
      </c>
      <c r="V22" s="50">
        <v>33</v>
      </c>
      <c r="W22" s="50">
        <v>152</v>
      </c>
      <c r="X22" s="50">
        <v>304</v>
      </c>
      <c r="Y22" s="128">
        <v>534</v>
      </c>
      <c r="AA22" s="50">
        <v>270</v>
      </c>
    </row>
    <row r="23" spans="1:28" ht="26.45" customHeight="1" x14ac:dyDescent="0.2">
      <c r="A23" s="13" t="s">
        <v>307</v>
      </c>
      <c r="B23" s="13"/>
      <c r="C23" s="73"/>
      <c r="D23" s="134"/>
      <c r="E23" s="134"/>
      <c r="F23" s="134"/>
      <c r="G23" s="134"/>
      <c r="H23" s="134"/>
      <c r="I23" s="134"/>
      <c r="J23" s="134"/>
      <c r="K23" s="128"/>
      <c r="L23" s="50"/>
      <c r="M23" s="100"/>
      <c r="N23" s="100"/>
      <c r="O23" s="100"/>
      <c r="P23" s="100"/>
      <c r="Q23" s="50"/>
      <c r="R23" s="100"/>
      <c r="S23" s="133"/>
      <c r="Y23" s="128"/>
    </row>
    <row r="24" spans="1:28" x14ac:dyDescent="0.2">
      <c r="A24" s="1"/>
      <c r="B24" s="79" t="s">
        <v>308</v>
      </c>
      <c r="C24" s="13"/>
      <c r="D24" s="50">
        <v>210</v>
      </c>
      <c r="E24" s="50">
        <v>60</v>
      </c>
      <c r="F24" s="50">
        <v>80</v>
      </c>
      <c r="G24" s="50">
        <v>30</v>
      </c>
      <c r="H24" s="50"/>
      <c r="I24" s="50">
        <v>120</v>
      </c>
      <c r="J24" s="50">
        <v>10</v>
      </c>
      <c r="K24" s="128">
        <v>490</v>
      </c>
      <c r="L24" s="50"/>
      <c r="M24" s="131" t="s">
        <v>414</v>
      </c>
      <c r="N24" s="131" t="s">
        <v>414</v>
      </c>
      <c r="O24" s="131">
        <v>1</v>
      </c>
      <c r="P24" s="131">
        <v>3.6</v>
      </c>
      <c r="Q24" s="50"/>
      <c r="R24" s="131" t="s">
        <v>345</v>
      </c>
      <c r="S24" s="132">
        <v>6</v>
      </c>
      <c r="U24" s="50">
        <v>15</v>
      </c>
      <c r="V24" s="50">
        <v>12</v>
      </c>
      <c r="W24" s="50">
        <v>42</v>
      </c>
      <c r="X24" s="50">
        <v>148</v>
      </c>
      <c r="Y24" s="128">
        <v>217</v>
      </c>
      <c r="AA24" s="50">
        <v>123</v>
      </c>
    </row>
    <row r="25" spans="1:28" x14ac:dyDescent="0.2">
      <c r="A25" s="1"/>
      <c r="B25" s="79" t="s">
        <v>309</v>
      </c>
      <c r="C25" s="73"/>
      <c r="D25" s="50">
        <v>200</v>
      </c>
      <c r="E25" s="50">
        <v>50</v>
      </c>
      <c r="F25" s="50">
        <v>80</v>
      </c>
      <c r="G25" s="50">
        <v>20</v>
      </c>
      <c r="H25" s="50"/>
      <c r="I25" s="50">
        <v>110</v>
      </c>
      <c r="J25" s="50">
        <v>20</v>
      </c>
      <c r="K25" s="128">
        <v>450</v>
      </c>
      <c r="L25" s="50"/>
      <c r="M25" s="131" t="s">
        <v>414</v>
      </c>
      <c r="N25" s="131" t="s">
        <v>414</v>
      </c>
      <c r="O25" s="131">
        <v>0.9</v>
      </c>
      <c r="P25" s="131">
        <v>2.1</v>
      </c>
      <c r="Q25" s="50"/>
      <c r="R25" s="131">
        <v>0.6</v>
      </c>
      <c r="S25" s="132">
        <v>3.6</v>
      </c>
      <c r="U25" s="50">
        <v>14</v>
      </c>
      <c r="V25" s="50">
        <v>10</v>
      </c>
      <c r="W25" s="50">
        <v>37</v>
      </c>
      <c r="X25" s="50">
        <v>64</v>
      </c>
      <c r="Y25" s="128">
        <v>125</v>
      </c>
      <c r="AA25" s="50">
        <v>66</v>
      </c>
    </row>
    <row r="26" spans="1:28" x14ac:dyDescent="0.2">
      <c r="A26" s="1"/>
      <c r="B26" s="79" t="s">
        <v>310</v>
      </c>
      <c r="C26" s="73"/>
      <c r="D26" s="50">
        <v>180</v>
      </c>
      <c r="E26" s="50">
        <v>60</v>
      </c>
      <c r="F26" s="50">
        <v>80</v>
      </c>
      <c r="G26" s="50">
        <v>40</v>
      </c>
      <c r="H26" s="50"/>
      <c r="I26" s="50">
        <v>120</v>
      </c>
      <c r="J26" s="50">
        <v>10</v>
      </c>
      <c r="K26" s="128">
        <v>480</v>
      </c>
      <c r="L26" s="50"/>
      <c r="M26" s="131" t="s">
        <v>414</v>
      </c>
      <c r="N26" s="131" t="s">
        <v>414</v>
      </c>
      <c r="O26" s="131">
        <v>0.9</v>
      </c>
      <c r="P26" s="131">
        <v>4.3</v>
      </c>
      <c r="Q26" s="50"/>
      <c r="R26" s="131">
        <v>0.7</v>
      </c>
      <c r="S26" s="132">
        <v>5.9</v>
      </c>
      <c r="U26" s="50">
        <v>13</v>
      </c>
      <c r="V26" s="50">
        <v>12</v>
      </c>
      <c r="W26" s="50">
        <v>40</v>
      </c>
      <c r="X26" s="50">
        <v>116</v>
      </c>
      <c r="Y26" s="128">
        <v>181</v>
      </c>
      <c r="AA26" s="50">
        <v>66</v>
      </c>
    </row>
    <row r="27" spans="1:28" x14ac:dyDescent="0.2">
      <c r="A27" s="1"/>
      <c r="B27" s="79" t="s">
        <v>311</v>
      </c>
      <c r="C27" s="73"/>
      <c r="D27" s="50">
        <v>210</v>
      </c>
      <c r="E27" s="50">
        <v>60</v>
      </c>
      <c r="F27" s="50">
        <v>80</v>
      </c>
      <c r="G27" s="50">
        <v>30</v>
      </c>
      <c r="H27" s="50"/>
      <c r="I27" s="50">
        <v>110</v>
      </c>
      <c r="J27" s="50">
        <v>20</v>
      </c>
      <c r="K27" s="128">
        <v>490</v>
      </c>
      <c r="L27" s="50"/>
      <c r="M27" s="131" t="s">
        <v>414</v>
      </c>
      <c r="N27" s="131" t="s">
        <v>414</v>
      </c>
      <c r="O27" s="131">
        <v>1</v>
      </c>
      <c r="P27" s="131">
        <v>5.7</v>
      </c>
      <c r="Q27" s="50"/>
      <c r="R27" s="131">
        <v>1.3</v>
      </c>
      <c r="S27" s="132">
        <v>8</v>
      </c>
      <c r="U27" s="50">
        <v>15</v>
      </c>
      <c r="V27" s="50">
        <v>12</v>
      </c>
      <c r="W27" s="50">
        <v>39</v>
      </c>
      <c r="X27" s="50">
        <v>265</v>
      </c>
      <c r="Y27" s="128">
        <v>332</v>
      </c>
      <c r="AA27" s="50">
        <v>98</v>
      </c>
    </row>
    <row r="28" spans="1:28" x14ac:dyDescent="0.2">
      <c r="A28" s="1"/>
      <c r="B28" s="79" t="s">
        <v>312</v>
      </c>
      <c r="C28" s="73"/>
      <c r="D28" s="50">
        <v>230</v>
      </c>
      <c r="E28" s="50">
        <v>50</v>
      </c>
      <c r="F28" s="50">
        <v>110</v>
      </c>
      <c r="G28" s="50">
        <v>30</v>
      </c>
      <c r="H28" s="50"/>
      <c r="I28" s="50">
        <v>110</v>
      </c>
      <c r="J28" s="50">
        <v>10</v>
      </c>
      <c r="K28" s="128">
        <v>530</v>
      </c>
      <c r="L28" s="50"/>
      <c r="M28" s="131" t="s">
        <v>414</v>
      </c>
      <c r="N28" s="131" t="s">
        <v>414</v>
      </c>
      <c r="O28" s="131">
        <v>1.3</v>
      </c>
      <c r="P28" s="131">
        <v>2.2000000000000002</v>
      </c>
      <c r="Q28" s="50"/>
      <c r="R28" s="131">
        <v>0.2</v>
      </c>
      <c r="S28" s="132">
        <v>3.8</v>
      </c>
      <c r="U28" s="50">
        <v>16</v>
      </c>
      <c r="V28" s="50">
        <v>10</v>
      </c>
      <c r="W28" s="50">
        <v>53</v>
      </c>
      <c r="X28" s="50">
        <v>112</v>
      </c>
      <c r="Y28" s="128">
        <v>191</v>
      </c>
      <c r="AA28" s="50">
        <v>59</v>
      </c>
    </row>
    <row r="29" spans="1:28" s="13" customFormat="1" x14ac:dyDescent="0.2">
      <c r="A29" s="1"/>
      <c r="B29" s="79" t="s">
        <v>313</v>
      </c>
      <c r="C29" s="73"/>
      <c r="D29" s="50">
        <v>170</v>
      </c>
      <c r="E29" s="50">
        <v>50</v>
      </c>
      <c r="F29" s="50">
        <v>80</v>
      </c>
      <c r="G29" s="50">
        <v>20</v>
      </c>
      <c r="H29" s="50"/>
      <c r="I29" s="50">
        <v>150</v>
      </c>
      <c r="J29" s="50">
        <v>10</v>
      </c>
      <c r="K29" s="128">
        <v>470</v>
      </c>
      <c r="L29" s="50"/>
      <c r="M29" s="131" t="s">
        <v>414</v>
      </c>
      <c r="N29" s="131" t="s">
        <v>414</v>
      </c>
      <c r="O29" s="131">
        <v>0.8</v>
      </c>
      <c r="P29" s="131">
        <v>3.5</v>
      </c>
      <c r="Q29" s="50"/>
      <c r="R29" s="131">
        <v>1.5</v>
      </c>
      <c r="S29" s="132">
        <v>5.9</v>
      </c>
      <c r="T29" s="107"/>
      <c r="U29" s="50">
        <v>13</v>
      </c>
      <c r="V29" s="50">
        <v>11</v>
      </c>
      <c r="W29" s="50">
        <v>37</v>
      </c>
      <c r="X29" s="50">
        <v>109</v>
      </c>
      <c r="Y29" s="128">
        <v>170</v>
      </c>
      <c r="Z29" s="107"/>
      <c r="AA29" s="50">
        <v>231</v>
      </c>
      <c r="AB29" s="47"/>
    </row>
    <row r="30" spans="1:28" x14ac:dyDescent="0.2">
      <c r="A30" s="1"/>
      <c r="B30" s="79" t="s">
        <v>314</v>
      </c>
      <c r="C30" s="73"/>
      <c r="D30" s="50">
        <v>250</v>
      </c>
      <c r="E30" s="50">
        <v>70</v>
      </c>
      <c r="F30" s="50">
        <v>120</v>
      </c>
      <c r="G30" s="50">
        <v>30</v>
      </c>
      <c r="H30" s="50"/>
      <c r="I30" s="50">
        <v>140</v>
      </c>
      <c r="J30" s="50">
        <v>40</v>
      </c>
      <c r="K30" s="128">
        <v>600</v>
      </c>
      <c r="L30" s="50"/>
      <c r="M30" s="131" t="s">
        <v>414</v>
      </c>
      <c r="N30" s="131" t="s">
        <v>414</v>
      </c>
      <c r="O30" s="131">
        <v>1.3</v>
      </c>
      <c r="P30" s="131">
        <v>4</v>
      </c>
      <c r="Q30" s="50"/>
      <c r="R30" s="131">
        <v>1.2</v>
      </c>
      <c r="S30" s="132">
        <v>6.6</v>
      </c>
      <c r="U30" s="50">
        <v>18</v>
      </c>
      <c r="V30" s="50">
        <v>14</v>
      </c>
      <c r="W30" s="50">
        <v>58</v>
      </c>
      <c r="X30" s="50">
        <v>131</v>
      </c>
      <c r="Y30" s="128">
        <v>221</v>
      </c>
      <c r="AA30" s="50">
        <v>112</v>
      </c>
    </row>
    <row r="31" spans="1:28" x14ac:dyDescent="0.2">
      <c r="A31" s="1"/>
      <c r="B31" s="79" t="s">
        <v>315</v>
      </c>
      <c r="C31" s="73"/>
      <c r="D31" s="50">
        <v>200</v>
      </c>
      <c r="E31" s="50">
        <v>70</v>
      </c>
      <c r="F31" s="50">
        <v>110</v>
      </c>
      <c r="G31" s="50">
        <v>30</v>
      </c>
      <c r="H31" s="50"/>
      <c r="I31" s="50">
        <v>150</v>
      </c>
      <c r="J31" s="50">
        <v>10</v>
      </c>
      <c r="K31" s="128">
        <v>560</v>
      </c>
      <c r="L31" s="50"/>
      <c r="M31" s="131" t="s">
        <v>414</v>
      </c>
      <c r="N31" s="131" t="s">
        <v>414</v>
      </c>
      <c r="O31" s="131">
        <v>1.2</v>
      </c>
      <c r="P31" s="131">
        <v>4.0999999999999996</v>
      </c>
      <c r="Q31" s="50"/>
      <c r="R31" s="131">
        <v>0.2</v>
      </c>
      <c r="S31" s="132">
        <v>5.6</v>
      </c>
      <c r="T31" s="1"/>
      <c r="U31" s="50">
        <v>16</v>
      </c>
      <c r="V31" s="50">
        <v>13</v>
      </c>
      <c r="W31" s="50">
        <v>52</v>
      </c>
      <c r="X31" s="50">
        <v>96</v>
      </c>
      <c r="Y31" s="128">
        <v>177</v>
      </c>
      <c r="Z31" s="1"/>
      <c r="AA31" s="50">
        <v>114</v>
      </c>
    </row>
    <row r="32" spans="1:28" x14ac:dyDescent="0.2">
      <c r="A32" s="1"/>
      <c r="B32" s="79" t="s">
        <v>316</v>
      </c>
      <c r="C32" s="73"/>
      <c r="D32" s="50">
        <v>220</v>
      </c>
      <c r="E32" s="50">
        <v>60</v>
      </c>
      <c r="F32" s="50">
        <v>110</v>
      </c>
      <c r="G32" s="50">
        <v>40</v>
      </c>
      <c r="H32" s="50"/>
      <c r="I32" s="50">
        <v>110</v>
      </c>
      <c r="J32" s="50">
        <v>20</v>
      </c>
      <c r="K32" s="128">
        <v>530</v>
      </c>
      <c r="L32" s="50"/>
      <c r="M32" s="131" t="s">
        <v>345</v>
      </c>
      <c r="N32" s="131" t="s">
        <v>414</v>
      </c>
      <c r="O32" s="131">
        <v>1.1000000000000001</v>
      </c>
      <c r="P32" s="131">
        <v>5.6</v>
      </c>
      <c r="Q32" s="50"/>
      <c r="R32" s="131">
        <v>0.6</v>
      </c>
      <c r="S32" s="132">
        <v>7.5</v>
      </c>
      <c r="T32" s="1"/>
      <c r="U32" s="50">
        <v>14</v>
      </c>
      <c r="V32" s="50">
        <v>12</v>
      </c>
      <c r="W32" s="50">
        <v>51</v>
      </c>
      <c r="X32" s="50">
        <v>184</v>
      </c>
      <c r="Y32" s="128">
        <v>261</v>
      </c>
      <c r="Z32" s="1"/>
      <c r="AA32" s="50">
        <v>94</v>
      </c>
    </row>
    <row r="33" spans="1:27" x14ac:dyDescent="0.2">
      <c r="A33" s="1"/>
      <c r="B33" s="79" t="s">
        <v>317</v>
      </c>
      <c r="C33" s="73"/>
      <c r="D33" s="50">
        <v>170</v>
      </c>
      <c r="E33" s="50">
        <v>50</v>
      </c>
      <c r="F33" s="50">
        <v>80</v>
      </c>
      <c r="G33" s="50">
        <v>30</v>
      </c>
      <c r="H33" s="50"/>
      <c r="I33" s="50">
        <v>110</v>
      </c>
      <c r="J33" s="50">
        <v>10</v>
      </c>
      <c r="K33" s="128">
        <v>440</v>
      </c>
      <c r="L33" s="50"/>
      <c r="M33" s="131" t="s">
        <v>345</v>
      </c>
      <c r="N33" s="131" t="s">
        <v>414</v>
      </c>
      <c r="O33" s="131">
        <v>0.9</v>
      </c>
      <c r="P33" s="131">
        <v>5.5</v>
      </c>
      <c r="Q33" s="50"/>
      <c r="R33" s="131">
        <v>0.4</v>
      </c>
      <c r="S33" s="132">
        <v>6.9</v>
      </c>
      <c r="T33" s="1"/>
      <c r="U33" s="50">
        <v>13</v>
      </c>
      <c r="V33" s="50">
        <v>11</v>
      </c>
      <c r="W33" s="50">
        <v>39</v>
      </c>
      <c r="X33" s="50">
        <v>147</v>
      </c>
      <c r="Y33" s="128">
        <v>209</v>
      </c>
      <c r="Z33" s="1"/>
      <c r="AA33" s="50">
        <v>50</v>
      </c>
    </row>
    <row r="34" spans="1:27" x14ac:dyDescent="0.2">
      <c r="A34" s="1"/>
      <c r="B34" s="79" t="s">
        <v>318</v>
      </c>
      <c r="C34" s="73"/>
      <c r="D34" s="50">
        <v>160</v>
      </c>
      <c r="E34" s="50">
        <v>60</v>
      </c>
      <c r="F34" s="50">
        <v>80</v>
      </c>
      <c r="G34" s="50">
        <v>30</v>
      </c>
      <c r="H34" s="50"/>
      <c r="I34" s="50">
        <v>130</v>
      </c>
      <c r="J34" s="50">
        <v>10</v>
      </c>
      <c r="K34" s="128">
        <v>460</v>
      </c>
      <c r="L34" s="50"/>
      <c r="M34" s="131" t="s">
        <v>414</v>
      </c>
      <c r="N34" s="131" t="s">
        <v>414</v>
      </c>
      <c r="O34" s="131">
        <v>0.8</v>
      </c>
      <c r="P34" s="131">
        <v>3.2</v>
      </c>
      <c r="Q34" s="50"/>
      <c r="R34" s="131">
        <v>1.4</v>
      </c>
      <c r="S34" s="132">
        <v>5.4</v>
      </c>
      <c r="T34" s="1"/>
      <c r="U34" s="50">
        <v>12</v>
      </c>
      <c r="V34" s="50">
        <v>11</v>
      </c>
      <c r="W34" s="50">
        <v>39</v>
      </c>
      <c r="X34" s="50">
        <v>99</v>
      </c>
      <c r="Y34" s="128">
        <v>161</v>
      </c>
      <c r="Z34" s="1"/>
      <c r="AA34" s="50">
        <v>127</v>
      </c>
    </row>
    <row r="35" spans="1:27" x14ac:dyDescent="0.2">
      <c r="A35" s="1"/>
      <c r="B35" s="79" t="s">
        <v>319</v>
      </c>
      <c r="C35" s="73"/>
      <c r="D35" s="50">
        <v>250</v>
      </c>
      <c r="E35" s="50">
        <v>70</v>
      </c>
      <c r="F35" s="50">
        <v>140</v>
      </c>
      <c r="G35" s="50">
        <v>50</v>
      </c>
      <c r="H35" s="50"/>
      <c r="I35" s="50">
        <v>160</v>
      </c>
      <c r="J35" s="50">
        <v>10</v>
      </c>
      <c r="K35" s="128">
        <v>670</v>
      </c>
      <c r="L35" s="50"/>
      <c r="M35" s="131" t="s">
        <v>414</v>
      </c>
      <c r="N35" s="131" t="s">
        <v>414</v>
      </c>
      <c r="O35" s="131">
        <v>1.3</v>
      </c>
      <c r="P35" s="131">
        <v>5.7</v>
      </c>
      <c r="Q35" s="50"/>
      <c r="R35" s="131">
        <v>1</v>
      </c>
      <c r="S35" s="132">
        <v>8.1</v>
      </c>
      <c r="T35" s="1"/>
      <c r="U35" s="50">
        <v>18</v>
      </c>
      <c r="V35" s="50">
        <v>14</v>
      </c>
      <c r="W35" s="50">
        <v>67</v>
      </c>
      <c r="X35" s="50">
        <v>293</v>
      </c>
      <c r="Y35" s="128">
        <v>391</v>
      </c>
      <c r="Z35" s="1"/>
      <c r="AA35" s="50">
        <v>151</v>
      </c>
    </row>
    <row r="36" spans="1:27" ht="26.45" customHeight="1" x14ac:dyDescent="0.2">
      <c r="A36" s="1"/>
      <c r="B36" s="79" t="s">
        <v>320</v>
      </c>
      <c r="C36" s="73"/>
      <c r="D36" s="50">
        <v>230</v>
      </c>
      <c r="E36" s="50">
        <v>70</v>
      </c>
      <c r="F36" s="50">
        <v>100</v>
      </c>
      <c r="G36" s="50">
        <v>20</v>
      </c>
      <c r="H36" s="50"/>
      <c r="I36" s="50">
        <v>110</v>
      </c>
      <c r="J36" s="50">
        <v>10</v>
      </c>
      <c r="K36" s="128">
        <v>530</v>
      </c>
      <c r="L36" s="50"/>
      <c r="M36" s="131" t="s">
        <v>414</v>
      </c>
      <c r="N36" s="131" t="s">
        <v>414</v>
      </c>
      <c r="O36" s="131">
        <v>1.1000000000000001</v>
      </c>
      <c r="P36" s="131">
        <v>1.2</v>
      </c>
      <c r="Q36" s="50"/>
      <c r="R36" s="131">
        <v>0.6</v>
      </c>
      <c r="S36" s="132">
        <v>2.9</v>
      </c>
      <c r="T36" s="1"/>
      <c r="U36" s="50">
        <v>17</v>
      </c>
      <c r="V36" s="50">
        <v>14</v>
      </c>
      <c r="W36" s="50">
        <v>48</v>
      </c>
      <c r="X36" s="50">
        <v>55</v>
      </c>
      <c r="Y36" s="128">
        <v>133</v>
      </c>
      <c r="Z36" s="1"/>
      <c r="AA36" s="50">
        <v>63</v>
      </c>
    </row>
    <row r="37" spans="1:27" x14ac:dyDescent="0.2">
      <c r="A37" s="1"/>
      <c r="B37" s="79" t="s">
        <v>321</v>
      </c>
      <c r="C37" s="73"/>
      <c r="D37" s="50">
        <v>220</v>
      </c>
      <c r="E37" s="50">
        <v>60</v>
      </c>
      <c r="F37" s="50">
        <v>80</v>
      </c>
      <c r="G37" s="50">
        <v>20</v>
      </c>
      <c r="H37" s="50"/>
      <c r="I37" s="50">
        <v>150</v>
      </c>
      <c r="J37" s="50">
        <v>10</v>
      </c>
      <c r="K37" s="128">
        <v>530</v>
      </c>
      <c r="L37" s="50"/>
      <c r="M37" s="131" t="s">
        <v>414</v>
      </c>
      <c r="N37" s="131" t="s">
        <v>414</v>
      </c>
      <c r="O37" s="131">
        <v>0.9</v>
      </c>
      <c r="P37" s="131">
        <v>3.1</v>
      </c>
      <c r="Q37" s="50"/>
      <c r="R37" s="131">
        <v>3.7</v>
      </c>
      <c r="S37" s="132">
        <v>7.8</v>
      </c>
      <c r="U37" s="50">
        <v>16</v>
      </c>
      <c r="V37" s="50">
        <v>11</v>
      </c>
      <c r="W37" s="50">
        <v>38</v>
      </c>
      <c r="X37" s="50">
        <v>62</v>
      </c>
      <c r="Y37" s="128">
        <v>128</v>
      </c>
      <c r="AA37" s="50">
        <v>272</v>
      </c>
    </row>
    <row r="38" spans="1:27" x14ac:dyDescent="0.2">
      <c r="A38" s="1"/>
      <c r="B38" s="79" t="s">
        <v>322</v>
      </c>
      <c r="C38" s="73"/>
      <c r="D38" s="50">
        <v>210</v>
      </c>
      <c r="E38" s="50">
        <v>70</v>
      </c>
      <c r="F38" s="50">
        <v>70</v>
      </c>
      <c r="G38" s="50">
        <v>20</v>
      </c>
      <c r="H38" s="50"/>
      <c r="I38" s="50">
        <v>100</v>
      </c>
      <c r="J38" s="50">
        <v>10</v>
      </c>
      <c r="K38" s="128">
        <v>460</v>
      </c>
      <c r="L38" s="50"/>
      <c r="M38" s="131" t="s">
        <v>414</v>
      </c>
      <c r="N38" s="131" t="s">
        <v>414</v>
      </c>
      <c r="O38" s="131">
        <v>0.8</v>
      </c>
      <c r="P38" s="131">
        <v>2.4</v>
      </c>
      <c r="Q38" s="50"/>
      <c r="R38" s="131">
        <v>0.3</v>
      </c>
      <c r="S38" s="132">
        <v>3.5</v>
      </c>
      <c r="T38" s="1"/>
      <c r="U38" s="50">
        <v>13</v>
      </c>
      <c r="V38" s="50">
        <v>14</v>
      </c>
      <c r="W38" s="50">
        <v>35</v>
      </c>
      <c r="X38" s="50">
        <v>60</v>
      </c>
      <c r="Y38" s="128">
        <v>121</v>
      </c>
      <c r="Z38" s="1"/>
      <c r="AA38" s="50">
        <v>43</v>
      </c>
    </row>
    <row r="39" spans="1:27" x14ac:dyDescent="0.2">
      <c r="A39" s="1"/>
      <c r="B39" s="79" t="s">
        <v>323</v>
      </c>
      <c r="C39" s="73"/>
      <c r="D39" s="50">
        <v>220</v>
      </c>
      <c r="E39" s="50">
        <v>60</v>
      </c>
      <c r="F39" s="50">
        <v>130</v>
      </c>
      <c r="G39" s="50">
        <v>30</v>
      </c>
      <c r="H39" s="50"/>
      <c r="I39" s="50">
        <v>160</v>
      </c>
      <c r="J39" s="50">
        <v>10</v>
      </c>
      <c r="K39" s="128">
        <v>590</v>
      </c>
      <c r="L39" s="50"/>
      <c r="M39" s="131" t="s">
        <v>414</v>
      </c>
      <c r="N39" s="131" t="s">
        <v>414</v>
      </c>
      <c r="O39" s="131">
        <v>1.4</v>
      </c>
      <c r="P39" s="131">
        <v>2.8</v>
      </c>
      <c r="Q39" s="50"/>
      <c r="R39" s="131">
        <v>0.8</v>
      </c>
      <c r="S39" s="132">
        <v>5</v>
      </c>
      <c r="T39" s="1"/>
      <c r="U39" s="50">
        <v>17</v>
      </c>
      <c r="V39" s="50">
        <v>12</v>
      </c>
      <c r="W39" s="50">
        <v>62</v>
      </c>
      <c r="X39" s="50">
        <v>103</v>
      </c>
      <c r="Y39" s="128">
        <v>194</v>
      </c>
      <c r="Z39" s="1"/>
      <c r="AA39" s="50">
        <v>139</v>
      </c>
    </row>
    <row r="40" spans="1:27" x14ac:dyDescent="0.2">
      <c r="A40" s="1"/>
      <c r="B40" s="79" t="s">
        <v>324</v>
      </c>
      <c r="C40" s="73"/>
      <c r="D40" s="50">
        <v>170</v>
      </c>
      <c r="E40" s="50">
        <v>50</v>
      </c>
      <c r="F40" s="50">
        <v>90</v>
      </c>
      <c r="G40" s="50">
        <v>30</v>
      </c>
      <c r="H40" s="50"/>
      <c r="I40" s="50">
        <v>140</v>
      </c>
      <c r="J40" s="50">
        <v>10</v>
      </c>
      <c r="K40" s="128">
        <v>480</v>
      </c>
      <c r="L40" s="50"/>
      <c r="M40" s="131" t="s">
        <v>414</v>
      </c>
      <c r="N40" s="131" t="s">
        <v>414</v>
      </c>
      <c r="O40" s="131">
        <v>1</v>
      </c>
      <c r="P40" s="131">
        <v>2.2999999999999998</v>
      </c>
      <c r="Q40" s="50"/>
      <c r="R40" s="131">
        <v>0.4</v>
      </c>
      <c r="S40" s="132">
        <v>3.7</v>
      </c>
      <c r="T40" s="1"/>
      <c r="U40" s="50">
        <v>12</v>
      </c>
      <c r="V40" s="50">
        <v>9</v>
      </c>
      <c r="W40" s="50">
        <v>42</v>
      </c>
      <c r="X40" s="50">
        <v>114</v>
      </c>
      <c r="Y40" s="128">
        <v>177</v>
      </c>
      <c r="Z40" s="1"/>
      <c r="AA40" s="50">
        <v>79</v>
      </c>
    </row>
    <row r="41" spans="1:27" x14ac:dyDescent="0.2">
      <c r="A41" s="1"/>
      <c r="B41" s="79" t="s">
        <v>325</v>
      </c>
      <c r="C41" s="73"/>
      <c r="D41" s="50">
        <v>170</v>
      </c>
      <c r="E41" s="50">
        <v>60</v>
      </c>
      <c r="F41" s="50">
        <v>80</v>
      </c>
      <c r="G41" s="50">
        <v>40</v>
      </c>
      <c r="H41" s="50"/>
      <c r="I41" s="50">
        <v>150</v>
      </c>
      <c r="J41" s="50">
        <v>10</v>
      </c>
      <c r="K41" s="128">
        <v>500</v>
      </c>
      <c r="L41" s="50"/>
      <c r="M41" s="131" t="s">
        <v>414</v>
      </c>
      <c r="N41" s="131" t="s">
        <v>414</v>
      </c>
      <c r="O41" s="131">
        <v>0.9</v>
      </c>
      <c r="P41" s="131">
        <v>6.4</v>
      </c>
      <c r="Q41" s="50"/>
      <c r="R41" s="131">
        <v>0.9</v>
      </c>
      <c r="S41" s="132">
        <v>8.3000000000000007</v>
      </c>
      <c r="T41" s="1"/>
      <c r="U41" s="50">
        <v>12</v>
      </c>
      <c r="V41" s="50">
        <v>13</v>
      </c>
      <c r="W41" s="50">
        <v>38</v>
      </c>
      <c r="X41" s="50">
        <v>200</v>
      </c>
      <c r="Y41" s="128">
        <v>263</v>
      </c>
      <c r="Z41" s="1"/>
      <c r="AA41" s="50">
        <v>203</v>
      </c>
    </row>
    <row r="42" spans="1:27" x14ac:dyDescent="0.2">
      <c r="A42" s="1"/>
      <c r="B42" s="79" t="s">
        <v>326</v>
      </c>
      <c r="C42" s="73"/>
      <c r="D42" s="50">
        <v>220</v>
      </c>
      <c r="E42" s="50">
        <v>60</v>
      </c>
      <c r="F42" s="50">
        <v>120</v>
      </c>
      <c r="G42" s="50">
        <v>30</v>
      </c>
      <c r="H42" s="50"/>
      <c r="I42" s="50">
        <v>110</v>
      </c>
      <c r="J42" s="50">
        <v>10</v>
      </c>
      <c r="K42" s="128">
        <v>530</v>
      </c>
      <c r="L42" s="50"/>
      <c r="M42" s="131" t="s">
        <v>414</v>
      </c>
      <c r="N42" s="131" t="s">
        <v>414</v>
      </c>
      <c r="O42" s="131">
        <v>1.4</v>
      </c>
      <c r="P42" s="131">
        <v>2.6</v>
      </c>
      <c r="Q42" s="50"/>
      <c r="R42" s="131">
        <v>0.4</v>
      </c>
      <c r="S42" s="132">
        <v>4.5</v>
      </c>
      <c r="T42" s="1"/>
      <c r="U42" s="50">
        <v>15</v>
      </c>
      <c r="V42" s="50">
        <v>11</v>
      </c>
      <c r="W42" s="50">
        <v>56</v>
      </c>
      <c r="X42" s="50">
        <v>77</v>
      </c>
      <c r="Y42" s="128">
        <v>159</v>
      </c>
      <c r="Z42" s="1"/>
      <c r="AA42" s="50">
        <v>126</v>
      </c>
    </row>
    <row r="43" spans="1:27" x14ac:dyDescent="0.2">
      <c r="A43" s="1"/>
      <c r="B43" s="79" t="s">
        <v>327</v>
      </c>
      <c r="C43" s="73"/>
      <c r="D43" s="50">
        <v>220</v>
      </c>
      <c r="E43" s="50">
        <v>50</v>
      </c>
      <c r="F43" s="50">
        <v>80</v>
      </c>
      <c r="G43" s="50">
        <v>30</v>
      </c>
      <c r="H43" s="50"/>
      <c r="I43" s="50">
        <v>100</v>
      </c>
      <c r="J43" s="50">
        <v>10</v>
      </c>
      <c r="K43" s="128">
        <v>470</v>
      </c>
      <c r="L43" s="50"/>
      <c r="M43" s="131" t="s">
        <v>414</v>
      </c>
      <c r="N43" s="131" t="s">
        <v>414</v>
      </c>
      <c r="O43" s="131">
        <v>1.1000000000000001</v>
      </c>
      <c r="P43" s="131">
        <v>4.5999999999999996</v>
      </c>
      <c r="Q43" s="50"/>
      <c r="R43" s="131">
        <v>0.7</v>
      </c>
      <c r="S43" s="132">
        <v>6.4</v>
      </c>
      <c r="T43" s="1"/>
      <c r="U43" s="50">
        <v>17</v>
      </c>
      <c r="V43" s="50">
        <v>9</v>
      </c>
      <c r="W43" s="50">
        <v>42</v>
      </c>
      <c r="X43" s="50">
        <v>166</v>
      </c>
      <c r="Y43" s="128">
        <v>234</v>
      </c>
      <c r="Z43" s="1"/>
      <c r="AA43" s="50">
        <v>66</v>
      </c>
    </row>
    <row r="44" spans="1:27" x14ac:dyDescent="0.2">
      <c r="A44" s="1"/>
      <c r="B44" s="79" t="s">
        <v>328</v>
      </c>
      <c r="C44" s="73"/>
      <c r="D44" s="50">
        <v>200</v>
      </c>
      <c r="E44" s="50">
        <v>50</v>
      </c>
      <c r="F44" s="50">
        <v>90</v>
      </c>
      <c r="G44" s="50">
        <v>40</v>
      </c>
      <c r="H44" s="50"/>
      <c r="I44" s="50">
        <v>140</v>
      </c>
      <c r="J44" s="50">
        <v>10</v>
      </c>
      <c r="K44" s="128">
        <v>520</v>
      </c>
      <c r="L44" s="50"/>
      <c r="M44" s="131" t="s">
        <v>414</v>
      </c>
      <c r="N44" s="131" t="s">
        <v>414</v>
      </c>
      <c r="O44" s="131">
        <v>1</v>
      </c>
      <c r="P44" s="131">
        <v>6.5</v>
      </c>
      <c r="Q44" s="50"/>
      <c r="R44" s="131">
        <v>1.9</v>
      </c>
      <c r="S44" s="132">
        <v>9.4</v>
      </c>
      <c r="T44" s="1"/>
      <c r="U44" s="50">
        <v>15</v>
      </c>
      <c r="V44" s="50">
        <v>10</v>
      </c>
      <c r="W44" s="50">
        <v>47</v>
      </c>
      <c r="X44" s="50">
        <v>163</v>
      </c>
      <c r="Y44" s="128">
        <v>236</v>
      </c>
      <c r="Z44" s="1"/>
      <c r="AA44" s="50">
        <v>153</v>
      </c>
    </row>
    <row r="45" spans="1:27" x14ac:dyDescent="0.2">
      <c r="A45" s="1"/>
      <c r="B45" s="79" t="s">
        <v>329</v>
      </c>
      <c r="C45" s="73"/>
      <c r="D45" s="50">
        <v>210</v>
      </c>
      <c r="E45" s="50">
        <v>50</v>
      </c>
      <c r="F45" s="50">
        <v>110</v>
      </c>
      <c r="G45" s="50">
        <v>20</v>
      </c>
      <c r="H45" s="50"/>
      <c r="I45" s="50">
        <v>150</v>
      </c>
      <c r="J45" s="50">
        <v>40</v>
      </c>
      <c r="K45" s="128">
        <v>530</v>
      </c>
      <c r="L45" s="50"/>
      <c r="M45" s="131" t="s">
        <v>414</v>
      </c>
      <c r="N45" s="131" t="s">
        <v>414</v>
      </c>
      <c r="O45" s="131">
        <v>1.2</v>
      </c>
      <c r="P45" s="131">
        <v>5.0999999999999996</v>
      </c>
      <c r="Q45" s="50"/>
      <c r="R45" s="131">
        <v>1.3</v>
      </c>
      <c r="S45" s="132">
        <v>7.7</v>
      </c>
      <c r="T45" s="1"/>
      <c r="U45" s="50">
        <v>16</v>
      </c>
      <c r="V45" s="50">
        <v>9</v>
      </c>
      <c r="W45" s="50">
        <v>52</v>
      </c>
      <c r="X45" s="50">
        <v>111</v>
      </c>
      <c r="Y45" s="128">
        <v>189</v>
      </c>
      <c r="Z45" s="1"/>
      <c r="AA45" s="50">
        <v>107</v>
      </c>
    </row>
    <row r="46" spans="1:27" x14ac:dyDescent="0.2">
      <c r="A46" s="1"/>
      <c r="B46" s="79" t="s">
        <v>330</v>
      </c>
      <c r="C46" s="73"/>
      <c r="D46" s="50">
        <v>180</v>
      </c>
      <c r="E46" s="50">
        <v>60</v>
      </c>
      <c r="F46" s="50">
        <v>70</v>
      </c>
      <c r="G46" s="50">
        <v>20</v>
      </c>
      <c r="H46" s="50"/>
      <c r="I46" s="50">
        <v>110</v>
      </c>
      <c r="J46" s="50">
        <v>10</v>
      </c>
      <c r="K46" s="128">
        <v>440</v>
      </c>
      <c r="L46" s="50"/>
      <c r="M46" s="131" t="s">
        <v>345</v>
      </c>
      <c r="N46" s="131" t="s">
        <v>414</v>
      </c>
      <c r="O46" s="131">
        <v>0.7</v>
      </c>
      <c r="P46" s="131">
        <v>2.9</v>
      </c>
      <c r="Q46" s="50"/>
      <c r="R46" s="131">
        <v>0.3</v>
      </c>
      <c r="S46" s="132">
        <v>4</v>
      </c>
      <c r="T46" s="1"/>
      <c r="U46" s="50">
        <v>14</v>
      </c>
      <c r="V46" s="50">
        <v>11</v>
      </c>
      <c r="W46" s="50">
        <v>33</v>
      </c>
      <c r="X46" s="50">
        <v>71</v>
      </c>
      <c r="Y46" s="128">
        <v>128</v>
      </c>
      <c r="Z46" s="1"/>
      <c r="AA46" s="50">
        <v>78</v>
      </c>
    </row>
    <row r="47" spans="1:27" x14ac:dyDescent="0.2">
      <c r="A47" s="1"/>
      <c r="B47" s="79" t="s">
        <v>331</v>
      </c>
      <c r="C47" s="73"/>
      <c r="D47" s="50">
        <v>210</v>
      </c>
      <c r="E47" s="50">
        <v>80</v>
      </c>
      <c r="F47" s="50">
        <v>110</v>
      </c>
      <c r="G47" s="50">
        <v>20</v>
      </c>
      <c r="H47" s="50"/>
      <c r="I47" s="50">
        <v>140</v>
      </c>
      <c r="J47" s="50">
        <v>20</v>
      </c>
      <c r="K47" s="128">
        <v>560</v>
      </c>
      <c r="L47" s="50"/>
      <c r="M47" s="131" t="s">
        <v>345</v>
      </c>
      <c r="N47" s="131" t="s">
        <v>414</v>
      </c>
      <c r="O47" s="131">
        <v>1</v>
      </c>
      <c r="P47" s="131">
        <v>3.1</v>
      </c>
      <c r="Q47" s="50"/>
      <c r="R47" s="131">
        <v>1.2</v>
      </c>
      <c r="S47" s="132">
        <v>5.4</v>
      </c>
      <c r="T47" s="1"/>
      <c r="U47" s="50">
        <v>15</v>
      </c>
      <c r="V47" s="50">
        <v>15</v>
      </c>
      <c r="W47" s="50">
        <v>51</v>
      </c>
      <c r="X47" s="50">
        <v>65</v>
      </c>
      <c r="Y47" s="128">
        <v>146</v>
      </c>
      <c r="Z47" s="1"/>
      <c r="AA47" s="50">
        <v>108</v>
      </c>
    </row>
    <row r="48" spans="1:27" ht="26.25" customHeight="1" x14ac:dyDescent="0.2">
      <c r="A48" s="1"/>
      <c r="B48" s="79" t="s">
        <v>418</v>
      </c>
      <c r="C48" s="73"/>
      <c r="D48" s="50">
        <v>210</v>
      </c>
      <c r="E48" s="50">
        <v>40</v>
      </c>
      <c r="F48" s="50">
        <v>40</v>
      </c>
      <c r="G48" s="50">
        <v>10</v>
      </c>
      <c r="H48" s="50"/>
      <c r="I48" s="50">
        <v>70</v>
      </c>
      <c r="J48" s="50" t="s">
        <v>345</v>
      </c>
      <c r="K48" s="128">
        <v>370</v>
      </c>
      <c r="L48" s="50"/>
      <c r="M48" s="131" t="s">
        <v>414</v>
      </c>
      <c r="N48" s="131" t="s">
        <v>414</v>
      </c>
      <c r="O48" s="131">
        <v>0.5</v>
      </c>
      <c r="P48" s="131">
        <v>4.5</v>
      </c>
      <c r="Q48" s="50"/>
      <c r="R48" s="131">
        <v>0.2</v>
      </c>
      <c r="S48" s="132">
        <v>5.2</v>
      </c>
      <c r="T48" s="1"/>
      <c r="U48" s="50">
        <v>15</v>
      </c>
      <c r="V48" s="50">
        <v>8</v>
      </c>
      <c r="W48" s="50">
        <v>21</v>
      </c>
      <c r="X48" s="50">
        <v>87</v>
      </c>
      <c r="Y48" s="128">
        <v>131</v>
      </c>
      <c r="Z48" s="1"/>
      <c r="AA48" s="50">
        <v>34</v>
      </c>
    </row>
    <row r="49" spans="1:28" ht="12.75" customHeight="1" x14ac:dyDescent="0.2">
      <c r="A49" s="1"/>
      <c r="B49" s="79" t="s">
        <v>419</v>
      </c>
      <c r="C49" s="73"/>
      <c r="D49" s="50">
        <v>120</v>
      </c>
      <c r="E49" s="50">
        <v>30</v>
      </c>
      <c r="F49" s="50">
        <v>40</v>
      </c>
      <c r="G49" s="50">
        <v>10</v>
      </c>
      <c r="H49" s="50"/>
      <c r="I49" s="50">
        <v>60</v>
      </c>
      <c r="J49" s="50">
        <v>10</v>
      </c>
      <c r="K49" s="128">
        <v>260</v>
      </c>
      <c r="L49" s="50"/>
      <c r="M49" s="131" t="s">
        <v>345</v>
      </c>
      <c r="N49" s="131" t="s">
        <v>414</v>
      </c>
      <c r="O49" s="131">
        <v>0.4</v>
      </c>
      <c r="P49" s="131">
        <v>0.9</v>
      </c>
      <c r="Q49" s="50"/>
      <c r="R49" s="131">
        <v>0.2</v>
      </c>
      <c r="S49" s="132">
        <v>1.5</v>
      </c>
      <c r="T49" s="1"/>
      <c r="U49" s="50">
        <v>10</v>
      </c>
      <c r="V49" s="50">
        <v>5</v>
      </c>
      <c r="W49" s="50">
        <v>19</v>
      </c>
      <c r="X49" s="50">
        <v>34</v>
      </c>
      <c r="Y49" s="128">
        <v>68</v>
      </c>
      <c r="Z49" s="1"/>
      <c r="AA49" s="50">
        <v>24</v>
      </c>
    </row>
    <row r="50" spans="1:28" ht="12.75" customHeight="1" x14ac:dyDescent="0.2">
      <c r="A50" s="1"/>
      <c r="B50" s="79" t="s">
        <v>420</v>
      </c>
      <c r="C50" s="73"/>
      <c r="D50" s="50">
        <v>160</v>
      </c>
      <c r="E50" s="50">
        <v>40</v>
      </c>
      <c r="F50" s="50">
        <v>50</v>
      </c>
      <c r="G50" s="50">
        <v>10</v>
      </c>
      <c r="H50" s="50"/>
      <c r="I50" s="50">
        <v>80</v>
      </c>
      <c r="J50" s="50">
        <v>10</v>
      </c>
      <c r="K50" s="128">
        <v>350</v>
      </c>
      <c r="L50" s="50"/>
      <c r="M50" s="131" t="s">
        <v>414</v>
      </c>
      <c r="N50" s="131" t="s">
        <v>414</v>
      </c>
      <c r="O50" s="131">
        <v>0.5</v>
      </c>
      <c r="P50" s="131">
        <v>1.3</v>
      </c>
      <c r="Q50" s="50"/>
      <c r="R50" s="131">
        <v>0.3</v>
      </c>
      <c r="S50" s="132">
        <v>2.1</v>
      </c>
      <c r="T50" s="1"/>
      <c r="U50" s="50">
        <v>12</v>
      </c>
      <c r="V50" s="50">
        <v>8</v>
      </c>
      <c r="W50" s="50">
        <v>24</v>
      </c>
      <c r="X50" s="50">
        <v>30</v>
      </c>
      <c r="Y50" s="128">
        <v>75</v>
      </c>
      <c r="Z50" s="1"/>
      <c r="AA50" s="50">
        <v>65</v>
      </c>
    </row>
    <row r="51" spans="1:28" ht="12.75" customHeight="1" x14ac:dyDescent="0.2">
      <c r="A51" s="1"/>
      <c r="B51" s="79" t="s">
        <v>421</v>
      </c>
      <c r="C51" s="73"/>
      <c r="D51" s="50">
        <v>190</v>
      </c>
      <c r="E51" s="50">
        <v>50</v>
      </c>
      <c r="F51" s="50">
        <v>60</v>
      </c>
      <c r="G51" s="50">
        <v>20</v>
      </c>
      <c r="H51" s="50"/>
      <c r="I51" s="50">
        <v>120</v>
      </c>
      <c r="J51" s="50">
        <v>10</v>
      </c>
      <c r="K51" s="128">
        <v>440</v>
      </c>
      <c r="L51" s="50"/>
      <c r="M51" s="131" t="s">
        <v>414</v>
      </c>
      <c r="N51" s="131" t="s">
        <v>414</v>
      </c>
      <c r="O51" s="131">
        <v>0.7</v>
      </c>
      <c r="P51" s="131">
        <v>2</v>
      </c>
      <c r="Q51" s="50"/>
      <c r="R51" s="131">
        <v>0.7</v>
      </c>
      <c r="S51" s="132">
        <v>3.4</v>
      </c>
      <c r="T51" s="1"/>
      <c r="U51" s="50">
        <v>14</v>
      </c>
      <c r="V51" s="50">
        <v>9</v>
      </c>
      <c r="W51" s="50">
        <v>29</v>
      </c>
      <c r="X51" s="50">
        <v>101</v>
      </c>
      <c r="Y51" s="128">
        <v>153</v>
      </c>
      <c r="Z51" s="1"/>
      <c r="AA51" s="50">
        <v>124</v>
      </c>
    </row>
    <row r="52" spans="1:28" ht="12.75" customHeight="1" x14ac:dyDescent="0.2">
      <c r="A52" s="1"/>
      <c r="B52" s="79" t="s">
        <v>422</v>
      </c>
      <c r="C52" s="73"/>
      <c r="D52" s="50">
        <v>150</v>
      </c>
      <c r="E52" s="50">
        <v>40</v>
      </c>
      <c r="F52" s="50">
        <v>60</v>
      </c>
      <c r="G52" s="50">
        <v>20</v>
      </c>
      <c r="H52" s="50"/>
      <c r="I52" s="50">
        <v>80</v>
      </c>
      <c r="J52" s="50" t="s">
        <v>345</v>
      </c>
      <c r="K52" s="128">
        <v>330</v>
      </c>
      <c r="L52" s="50"/>
      <c r="M52" s="131" t="s">
        <v>345</v>
      </c>
      <c r="N52" s="131" t="s">
        <v>414</v>
      </c>
      <c r="O52" s="131">
        <v>0.6</v>
      </c>
      <c r="P52" s="131">
        <v>3.4</v>
      </c>
      <c r="Q52" s="50"/>
      <c r="R52" s="131">
        <v>0.4</v>
      </c>
      <c r="S52" s="132">
        <v>4.3</v>
      </c>
      <c r="T52" s="1"/>
      <c r="U52" s="50">
        <v>11</v>
      </c>
      <c r="V52" s="50">
        <v>7</v>
      </c>
      <c r="W52" s="50">
        <v>26</v>
      </c>
      <c r="X52" s="50">
        <v>157</v>
      </c>
      <c r="Y52" s="128">
        <v>202</v>
      </c>
      <c r="Z52" s="1"/>
      <c r="AA52" s="50">
        <v>76</v>
      </c>
    </row>
    <row r="53" spans="1:28" ht="12.75" customHeight="1" x14ac:dyDescent="0.2">
      <c r="A53" s="1"/>
      <c r="B53" s="79" t="s">
        <v>423</v>
      </c>
      <c r="C53" s="73"/>
      <c r="D53" s="50">
        <v>180</v>
      </c>
      <c r="E53" s="50">
        <v>50</v>
      </c>
      <c r="F53" s="50">
        <v>80</v>
      </c>
      <c r="G53" s="50">
        <v>20</v>
      </c>
      <c r="H53" s="50"/>
      <c r="I53" s="50">
        <v>100</v>
      </c>
      <c r="J53" s="50">
        <v>10</v>
      </c>
      <c r="K53" s="128">
        <v>420</v>
      </c>
      <c r="L53" s="50"/>
      <c r="M53" s="131" t="s">
        <v>414</v>
      </c>
      <c r="N53" s="131" t="s">
        <v>414</v>
      </c>
      <c r="O53" s="131">
        <v>0.9</v>
      </c>
      <c r="P53" s="131">
        <v>1.2</v>
      </c>
      <c r="Q53" s="50"/>
      <c r="R53" s="131">
        <v>0.4</v>
      </c>
      <c r="S53" s="132">
        <v>2.6</v>
      </c>
      <c r="T53" s="1"/>
      <c r="U53" s="50">
        <v>13</v>
      </c>
      <c r="V53" s="50">
        <v>10</v>
      </c>
      <c r="W53" s="50">
        <v>37</v>
      </c>
      <c r="X53" s="50">
        <v>50</v>
      </c>
      <c r="Y53" s="128">
        <v>110</v>
      </c>
      <c r="Z53" s="1"/>
      <c r="AA53" s="50">
        <v>55</v>
      </c>
    </row>
    <row r="54" spans="1:28" ht="12.75" customHeight="1" x14ac:dyDescent="0.2">
      <c r="A54" s="1"/>
      <c r="B54" s="79" t="s">
        <v>424</v>
      </c>
      <c r="C54" s="73"/>
      <c r="D54" s="50">
        <v>220</v>
      </c>
      <c r="E54" s="50">
        <v>70</v>
      </c>
      <c r="F54" s="50">
        <v>110</v>
      </c>
      <c r="G54" s="50">
        <v>30</v>
      </c>
      <c r="H54" s="50"/>
      <c r="I54" s="50">
        <v>110</v>
      </c>
      <c r="J54" s="50">
        <v>10</v>
      </c>
      <c r="K54" s="128">
        <v>530</v>
      </c>
      <c r="L54" s="50"/>
      <c r="M54" s="131" t="s">
        <v>414</v>
      </c>
      <c r="N54" s="131" t="s">
        <v>414</v>
      </c>
      <c r="O54" s="131">
        <v>1.1000000000000001</v>
      </c>
      <c r="P54" s="131">
        <v>4.0999999999999996</v>
      </c>
      <c r="Q54" s="50"/>
      <c r="R54" s="131">
        <v>0.5</v>
      </c>
      <c r="S54" s="132">
        <v>5.8</v>
      </c>
      <c r="T54" s="1"/>
      <c r="U54" s="50">
        <v>16</v>
      </c>
      <c r="V54" s="50">
        <v>13</v>
      </c>
      <c r="W54" s="50">
        <v>50</v>
      </c>
      <c r="X54" s="50">
        <v>96</v>
      </c>
      <c r="Y54" s="128">
        <v>176</v>
      </c>
      <c r="Z54" s="1"/>
      <c r="AA54" s="50">
        <v>76</v>
      </c>
    </row>
    <row r="55" spans="1:28" ht="12.75" customHeight="1" x14ac:dyDescent="0.2">
      <c r="A55" s="1"/>
      <c r="B55" s="79" t="s">
        <v>425</v>
      </c>
      <c r="C55" s="73"/>
      <c r="D55" s="50">
        <v>160</v>
      </c>
      <c r="E55" s="50">
        <v>40</v>
      </c>
      <c r="F55" s="50">
        <v>90</v>
      </c>
      <c r="G55" s="50">
        <v>30</v>
      </c>
      <c r="H55" s="50"/>
      <c r="I55" s="50">
        <v>110</v>
      </c>
      <c r="J55" s="50">
        <v>10</v>
      </c>
      <c r="K55" s="128">
        <v>420</v>
      </c>
      <c r="L55" s="50"/>
      <c r="M55" s="131" t="s">
        <v>414</v>
      </c>
      <c r="N55" s="131" t="s">
        <v>414</v>
      </c>
      <c r="O55" s="131">
        <v>1</v>
      </c>
      <c r="P55" s="131">
        <v>3.2</v>
      </c>
      <c r="Q55" s="50"/>
      <c r="R55" s="131">
        <v>0.4</v>
      </c>
      <c r="S55" s="132">
        <v>4.5999999999999996</v>
      </c>
      <c r="T55" s="1"/>
      <c r="U55" s="50">
        <v>12</v>
      </c>
      <c r="V55" s="50">
        <v>8</v>
      </c>
      <c r="W55" s="50">
        <v>45</v>
      </c>
      <c r="X55" s="50">
        <v>74</v>
      </c>
      <c r="Y55" s="128">
        <v>138</v>
      </c>
      <c r="Z55" s="1"/>
      <c r="AA55" s="50">
        <v>55</v>
      </c>
    </row>
    <row r="56" spans="1:28" ht="12.75" customHeight="1" x14ac:dyDescent="0.2">
      <c r="A56" s="1"/>
      <c r="B56" s="79" t="s">
        <v>426</v>
      </c>
      <c r="C56" s="73"/>
      <c r="D56" s="50">
        <v>200</v>
      </c>
      <c r="E56" s="50">
        <v>60</v>
      </c>
      <c r="F56" s="50">
        <v>120</v>
      </c>
      <c r="G56" s="50">
        <v>40</v>
      </c>
      <c r="H56" s="50"/>
      <c r="I56" s="50">
        <v>120</v>
      </c>
      <c r="J56" s="50">
        <v>10</v>
      </c>
      <c r="K56" s="128">
        <v>540</v>
      </c>
      <c r="L56" s="50"/>
      <c r="M56" s="131" t="s">
        <v>414</v>
      </c>
      <c r="N56" s="131" t="s">
        <v>414</v>
      </c>
      <c r="O56" s="131">
        <v>1.2</v>
      </c>
      <c r="P56" s="131">
        <v>5.4</v>
      </c>
      <c r="Q56" s="50"/>
      <c r="R56" s="131">
        <v>0.9</v>
      </c>
      <c r="S56" s="132">
        <v>7.6</v>
      </c>
      <c r="T56" s="1"/>
      <c r="U56" s="50">
        <v>17</v>
      </c>
      <c r="V56" s="50">
        <v>12</v>
      </c>
      <c r="W56" s="50">
        <v>57</v>
      </c>
      <c r="X56" s="50">
        <v>135</v>
      </c>
      <c r="Y56" s="128">
        <v>220</v>
      </c>
      <c r="Z56" s="1"/>
      <c r="AA56" s="50">
        <v>139</v>
      </c>
    </row>
    <row r="57" spans="1:28" ht="2.85" customHeight="1" x14ac:dyDescent="0.2">
      <c r="A57" s="91"/>
      <c r="B57" s="115"/>
      <c r="C57" s="105"/>
      <c r="D57" s="135"/>
      <c r="E57" s="135"/>
      <c r="F57" s="135"/>
      <c r="G57" s="135"/>
      <c r="H57" s="135"/>
      <c r="I57" s="135"/>
      <c r="J57" s="135"/>
      <c r="K57" s="136"/>
      <c r="L57" s="135"/>
      <c r="M57" s="137"/>
      <c r="N57" s="137"/>
      <c r="O57" s="137"/>
      <c r="P57" s="137"/>
      <c r="Q57" s="135"/>
      <c r="R57" s="137"/>
      <c r="S57" s="138"/>
      <c r="T57" s="91"/>
      <c r="U57" s="135"/>
      <c r="V57" s="135"/>
      <c r="W57" s="135"/>
      <c r="X57" s="135"/>
      <c r="Y57" s="136"/>
      <c r="Z57" s="91"/>
      <c r="AA57" s="135"/>
      <c r="AB57" s="1"/>
    </row>
    <row r="58" spans="1:28" x14ac:dyDescent="0.2">
      <c r="A58" s="1"/>
      <c r="R58" s="139"/>
      <c r="S58" s="139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x14ac:dyDescent="0.2">
      <c r="A59" s="97">
        <v>1</v>
      </c>
      <c r="B59" s="7" t="s">
        <v>427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"/>
    </row>
    <row r="60" spans="1:28" ht="14.25" x14ac:dyDescent="0.2">
      <c r="A60" s="97">
        <v>2</v>
      </c>
      <c r="B60" s="7" t="s">
        <v>428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1"/>
    </row>
    <row r="61" spans="1:28" ht="16.350000000000001" customHeight="1" x14ac:dyDescent="0.2">
      <c r="A61" s="94">
        <v>3</v>
      </c>
      <c r="B61" s="7" t="s">
        <v>429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ht="14.25" x14ac:dyDescent="0.2">
      <c r="A62" s="94">
        <v>4</v>
      </c>
      <c r="B62" s="7" t="s">
        <v>397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"/>
      <c r="U62" s="1"/>
      <c r="V62" s="1"/>
      <c r="W62" s="1"/>
      <c r="X62" s="1"/>
      <c r="Y62" s="1"/>
      <c r="Z62" s="1"/>
      <c r="AA62" s="1"/>
      <c r="AB62" s="1"/>
    </row>
    <row r="63" spans="1:28" ht="26.85" customHeight="1" x14ac:dyDescent="0.2">
      <c r="A63" s="94">
        <v>5</v>
      </c>
      <c r="B63" s="7" t="s">
        <v>430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1"/>
    </row>
    <row r="64" spans="1:28" ht="27.75" customHeight="1" x14ac:dyDescent="0.2">
      <c r="A64" s="94">
        <v>6</v>
      </c>
      <c r="B64" s="95" t="s">
        <v>352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1"/>
    </row>
    <row r="65" spans="1:28" ht="27.75" customHeight="1" x14ac:dyDescent="0.2">
      <c r="A65" s="94">
        <v>7</v>
      </c>
      <c r="B65" s="171" t="s">
        <v>431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"/>
    </row>
    <row r="66" spans="1:28" x14ac:dyDescent="0.2">
      <c r="A66" s="1" t="s">
        <v>108</v>
      </c>
      <c r="B66" s="1" t="s">
        <v>353</v>
      </c>
      <c r="C66" s="1"/>
    </row>
    <row r="67" spans="1:28" x14ac:dyDescent="0.2">
      <c r="A67" s="1" t="s">
        <v>103</v>
      </c>
      <c r="B67" s="1" t="s">
        <v>354</v>
      </c>
      <c r="C67" s="1"/>
    </row>
    <row r="68" spans="1:28" x14ac:dyDescent="0.2">
      <c r="A68" s="1" t="s">
        <v>400</v>
      </c>
      <c r="B68" s="1" t="s">
        <v>432</v>
      </c>
      <c r="C68" s="1"/>
    </row>
    <row r="69" spans="1:28" x14ac:dyDescent="0.2">
      <c r="A69" s="9" t="s">
        <v>401</v>
      </c>
      <c r="B69" s="1" t="s">
        <v>433</v>
      </c>
      <c r="C69" s="9"/>
    </row>
    <row r="70" spans="1:28" ht="14.45" customHeight="1" x14ac:dyDescent="0.2">
      <c r="A70" s="9" t="s">
        <v>402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:28" ht="14.45" customHeight="1" x14ac:dyDescent="0.2">
      <c r="A71" s="9"/>
    </row>
    <row r="72" spans="1:28" s="47" customFormat="1" ht="14.45" customHeight="1" x14ac:dyDescent="0.2">
      <c r="A72" s="9"/>
      <c r="B72" s="142"/>
      <c r="C72" s="9"/>
    </row>
    <row r="73" spans="1:28" s="47" customFormat="1" x14ac:dyDescent="0.2">
      <c r="A73" s="9"/>
      <c r="B73" s="142"/>
      <c r="C73" s="9"/>
    </row>
    <row r="74" spans="1:28" s="47" customFormat="1" x14ac:dyDescent="0.2">
      <c r="A74" s="9"/>
      <c r="B74" s="142"/>
      <c r="C74" s="9"/>
    </row>
    <row r="75" spans="1:28" s="47" customFormat="1" x14ac:dyDescent="0.2">
      <c r="A75" s="9"/>
      <c r="B75" s="142"/>
      <c r="C75" s="9"/>
    </row>
    <row r="76" spans="1:28" s="47" customFormat="1" x14ac:dyDescent="0.2">
      <c r="A76" s="9"/>
      <c r="B76" s="142"/>
      <c r="C76" s="9"/>
    </row>
  </sheetData>
  <mergeCells count="18">
    <mergeCell ref="B63:AA63"/>
    <mergeCell ref="B64:AA64"/>
    <mergeCell ref="B65:AA65"/>
    <mergeCell ref="AA5:AA6"/>
    <mergeCell ref="B59:AA59"/>
    <mergeCell ref="B60:AA60"/>
    <mergeCell ref="B61:AA61"/>
    <mergeCell ref="B62:S62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</mergeCells>
  <hyperlinks>
    <hyperlink ref="A1:B1" location="ContentsHead" display="ContentsHead" xr:uid="{C08A6ED1-EFBB-4ADF-AE7D-E3F79DC53133}"/>
  </hyperlink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3075-70C2-4F16-A182-9E1128E6DF60}">
  <sheetPr codeName="Sheet17"/>
  <dimension ref="A1:J65"/>
  <sheetViews>
    <sheetView workbookViewId="0">
      <selection sqref="A1:B1"/>
    </sheetView>
  </sheetViews>
  <sheetFormatPr defaultColWidth="0" defaultRowHeight="12.75" x14ac:dyDescent="0.2"/>
  <cols>
    <col min="1" max="1" width="2.5703125" style="1" customWidth="1"/>
    <col min="2" max="2" width="27" style="1" customWidth="1"/>
    <col min="3" max="3" width="11.42578125" style="1" customWidth="1"/>
    <col min="4" max="4" width="16.140625" style="1" customWidth="1"/>
    <col min="5" max="5" width="13.5703125" style="1" customWidth="1"/>
    <col min="6" max="6" width="11.5703125" style="1" customWidth="1"/>
    <col min="7" max="7" width="16.5703125" style="1" customWidth="1"/>
    <col min="8" max="8" width="12.5703125" style="1" customWidth="1"/>
    <col min="9" max="10" width="9" style="1" customWidth="1"/>
    <col min="11" max="16384" width="9" style="1" hidden="1"/>
  </cols>
  <sheetData>
    <row r="1" spans="1:8" x14ac:dyDescent="0.2">
      <c r="A1" s="48" t="s">
        <v>112</v>
      </c>
      <c r="B1" s="48"/>
    </row>
    <row r="2" spans="1:8" ht="14.45" customHeight="1" x14ac:dyDescent="0.2">
      <c r="A2" s="51" t="s">
        <v>435</v>
      </c>
      <c r="B2" s="51"/>
      <c r="C2" s="51"/>
      <c r="D2" s="51"/>
      <c r="E2" s="51"/>
      <c r="F2" s="51"/>
      <c r="G2" s="51"/>
      <c r="H2" s="51"/>
    </row>
    <row r="4" spans="1:8" ht="15" x14ac:dyDescent="0.35">
      <c r="A4" s="54" t="s">
        <v>278</v>
      </c>
      <c r="B4" s="54"/>
      <c r="C4" s="54" t="s">
        <v>436</v>
      </c>
      <c r="D4" s="54"/>
      <c r="E4" s="54"/>
      <c r="F4" s="54" t="s">
        <v>437</v>
      </c>
      <c r="G4" s="54"/>
      <c r="H4" s="54"/>
    </row>
    <row r="5" spans="1:8" ht="15" x14ac:dyDescent="0.35">
      <c r="A5" s="126"/>
      <c r="B5" s="126"/>
      <c r="C5" s="58" t="s">
        <v>282</v>
      </c>
      <c r="D5" s="106" t="s">
        <v>438</v>
      </c>
      <c r="E5" s="143" t="s">
        <v>381</v>
      </c>
      <c r="F5" s="58" t="s">
        <v>282</v>
      </c>
      <c r="G5" s="106" t="s">
        <v>438</v>
      </c>
      <c r="H5" s="143" t="s">
        <v>381</v>
      </c>
    </row>
    <row r="6" spans="1:8" x14ac:dyDescent="0.2">
      <c r="A6" s="15" t="s">
        <v>434</v>
      </c>
      <c r="B6" s="10"/>
      <c r="C6" s="144">
        <v>960</v>
      </c>
      <c r="D6" s="144">
        <v>420</v>
      </c>
      <c r="E6" s="145">
        <v>1380</v>
      </c>
      <c r="F6" s="146">
        <v>11.7</v>
      </c>
      <c r="G6" s="146">
        <v>56.4</v>
      </c>
      <c r="H6" s="147">
        <v>68.099999999999994</v>
      </c>
    </row>
    <row r="7" spans="1:8" x14ac:dyDescent="0.2">
      <c r="B7" s="10" t="s">
        <v>439</v>
      </c>
      <c r="C7" s="64">
        <v>220</v>
      </c>
      <c r="D7" s="64">
        <v>80</v>
      </c>
      <c r="E7" s="148">
        <v>300</v>
      </c>
      <c r="F7" s="99">
        <v>3.7</v>
      </c>
      <c r="G7" s="99">
        <v>8.8000000000000007</v>
      </c>
      <c r="H7" s="84">
        <v>12.5</v>
      </c>
    </row>
    <row r="8" spans="1:8" x14ac:dyDescent="0.2">
      <c r="B8" s="10" t="s">
        <v>440</v>
      </c>
      <c r="C8" s="64">
        <v>220</v>
      </c>
      <c r="D8" s="64">
        <v>80</v>
      </c>
      <c r="E8" s="148">
        <v>300</v>
      </c>
      <c r="F8" s="99">
        <v>2.4</v>
      </c>
      <c r="G8" s="99">
        <v>18.7</v>
      </c>
      <c r="H8" s="84">
        <v>21.1</v>
      </c>
    </row>
    <row r="9" spans="1:8" x14ac:dyDescent="0.2">
      <c r="B9" s="10" t="s">
        <v>441</v>
      </c>
      <c r="C9" s="64">
        <v>270</v>
      </c>
      <c r="D9" s="64">
        <v>120</v>
      </c>
      <c r="E9" s="148">
        <v>390</v>
      </c>
      <c r="F9" s="99">
        <v>3.1</v>
      </c>
      <c r="G9" s="99">
        <v>11.2</v>
      </c>
      <c r="H9" s="84">
        <v>14.3</v>
      </c>
    </row>
    <row r="10" spans="1:8" x14ac:dyDescent="0.2">
      <c r="B10" s="10" t="s">
        <v>442</v>
      </c>
      <c r="C10" s="64">
        <v>260</v>
      </c>
      <c r="D10" s="64">
        <v>140</v>
      </c>
      <c r="E10" s="148">
        <v>400</v>
      </c>
      <c r="F10" s="99">
        <v>2.6</v>
      </c>
      <c r="G10" s="99">
        <v>17.7</v>
      </c>
      <c r="H10" s="84">
        <v>20.2</v>
      </c>
    </row>
    <row r="11" spans="1:8" ht="26.45" customHeight="1" x14ac:dyDescent="0.2">
      <c r="A11" s="149" t="s">
        <v>443</v>
      </c>
      <c r="B11" s="10"/>
      <c r="C11" s="144">
        <v>1180</v>
      </c>
      <c r="D11" s="144">
        <v>370</v>
      </c>
      <c r="E11" s="145">
        <v>1550</v>
      </c>
      <c r="F11" s="146">
        <v>18</v>
      </c>
      <c r="G11" s="146">
        <v>33</v>
      </c>
      <c r="H11" s="147">
        <v>51</v>
      </c>
    </row>
    <row r="12" spans="1:8" x14ac:dyDescent="0.2">
      <c r="B12" s="10" t="s">
        <v>444</v>
      </c>
      <c r="C12" s="64">
        <v>280</v>
      </c>
      <c r="D12" s="64">
        <v>70</v>
      </c>
      <c r="E12" s="148">
        <v>350</v>
      </c>
      <c r="F12" s="99">
        <v>8.8000000000000007</v>
      </c>
      <c r="G12" s="99">
        <v>3.5</v>
      </c>
      <c r="H12" s="84">
        <v>12.3</v>
      </c>
    </row>
    <row r="13" spans="1:8" x14ac:dyDescent="0.2">
      <c r="B13" s="10" t="s">
        <v>445</v>
      </c>
      <c r="C13" s="64">
        <v>310</v>
      </c>
      <c r="D13" s="64">
        <v>100</v>
      </c>
      <c r="E13" s="148">
        <v>400</v>
      </c>
      <c r="F13" s="99">
        <v>2.6</v>
      </c>
      <c r="G13" s="99">
        <v>15.5</v>
      </c>
      <c r="H13" s="84">
        <v>18.100000000000001</v>
      </c>
    </row>
    <row r="14" spans="1:8" x14ac:dyDescent="0.2">
      <c r="B14" s="10" t="s">
        <v>446</v>
      </c>
      <c r="C14" s="64">
        <v>350</v>
      </c>
      <c r="D14" s="64">
        <v>90</v>
      </c>
      <c r="E14" s="148">
        <v>440</v>
      </c>
      <c r="F14" s="99">
        <v>3.5</v>
      </c>
      <c r="G14" s="99">
        <v>10.7</v>
      </c>
      <c r="H14" s="84">
        <v>14.2</v>
      </c>
    </row>
    <row r="15" spans="1:8" x14ac:dyDescent="0.2">
      <c r="B15" s="10" t="s">
        <v>447</v>
      </c>
      <c r="C15" s="64">
        <v>250</v>
      </c>
      <c r="D15" s="64">
        <v>110</v>
      </c>
      <c r="E15" s="148">
        <v>360</v>
      </c>
      <c r="F15" s="99">
        <v>3.1</v>
      </c>
      <c r="G15" s="99">
        <v>3.3</v>
      </c>
      <c r="H15" s="84">
        <v>6.4</v>
      </c>
    </row>
    <row r="16" spans="1:8" ht="25.5" customHeight="1" x14ac:dyDescent="0.2">
      <c r="A16" s="149" t="s">
        <v>382</v>
      </c>
      <c r="B16" s="10"/>
      <c r="C16" s="144">
        <v>620</v>
      </c>
      <c r="D16" s="144">
        <v>170</v>
      </c>
      <c r="E16" s="145">
        <v>790</v>
      </c>
      <c r="F16" s="146">
        <v>8.9</v>
      </c>
      <c r="G16" s="146">
        <v>15.1</v>
      </c>
      <c r="H16" s="147">
        <v>24</v>
      </c>
    </row>
    <row r="17" spans="1:8" x14ac:dyDescent="0.2">
      <c r="B17" s="10" t="s">
        <v>448</v>
      </c>
      <c r="C17" s="64">
        <v>120</v>
      </c>
      <c r="D17" s="64">
        <v>40</v>
      </c>
      <c r="E17" s="148">
        <v>150</v>
      </c>
      <c r="F17" s="99">
        <v>1.1000000000000001</v>
      </c>
      <c r="G17" s="99">
        <v>1.6</v>
      </c>
      <c r="H17" s="84">
        <v>2.7</v>
      </c>
    </row>
    <row r="18" spans="1:8" x14ac:dyDescent="0.2">
      <c r="B18" s="10" t="s">
        <v>384</v>
      </c>
      <c r="C18" s="64">
        <v>200</v>
      </c>
      <c r="D18" s="64">
        <v>50</v>
      </c>
      <c r="E18" s="148">
        <v>250</v>
      </c>
      <c r="F18" s="99">
        <v>3.1</v>
      </c>
      <c r="G18" s="99">
        <v>10.7</v>
      </c>
      <c r="H18" s="84">
        <v>13.8</v>
      </c>
    </row>
    <row r="19" spans="1:8" x14ac:dyDescent="0.2">
      <c r="B19" s="10" t="s">
        <v>385</v>
      </c>
      <c r="C19" s="64">
        <v>310</v>
      </c>
      <c r="D19" s="64">
        <v>80</v>
      </c>
      <c r="E19" s="148">
        <v>390</v>
      </c>
      <c r="F19" s="99">
        <v>4.5999999999999996</v>
      </c>
      <c r="G19" s="99">
        <v>2.8</v>
      </c>
      <c r="H19" s="84">
        <v>7.4</v>
      </c>
    </row>
    <row r="20" spans="1:8" ht="2.4500000000000002" customHeight="1" x14ac:dyDescent="0.2">
      <c r="A20" s="91"/>
      <c r="B20" s="150"/>
      <c r="C20" s="88"/>
      <c r="D20" s="88"/>
      <c r="E20" s="151"/>
      <c r="F20" s="152"/>
      <c r="G20" s="152"/>
      <c r="H20" s="153"/>
    </row>
    <row r="21" spans="1:8" ht="14.45" customHeight="1" x14ac:dyDescent="0.2">
      <c r="A21" s="10"/>
      <c r="B21" s="10"/>
    </row>
    <row r="22" spans="1:8" ht="14.25" x14ac:dyDescent="0.2">
      <c r="A22" s="97">
        <v>1</v>
      </c>
      <c r="B22" s="1" t="s">
        <v>449</v>
      </c>
    </row>
    <row r="23" spans="1:8" ht="56.1" customHeight="1" x14ac:dyDescent="0.2">
      <c r="A23" s="97">
        <v>2</v>
      </c>
      <c r="B23" s="154" t="s">
        <v>450</v>
      </c>
      <c r="C23" s="154"/>
      <c r="D23" s="154"/>
      <c r="E23" s="154"/>
      <c r="F23" s="154"/>
      <c r="G23" s="154"/>
      <c r="H23" s="154"/>
    </row>
    <row r="24" spans="1:8" ht="26.85" customHeight="1" x14ac:dyDescent="0.2">
      <c r="A24" s="94">
        <v>3</v>
      </c>
      <c r="B24" s="95" t="s">
        <v>451</v>
      </c>
      <c r="C24" s="95"/>
      <c r="D24" s="95"/>
      <c r="E24" s="95"/>
      <c r="F24" s="95"/>
      <c r="G24" s="95"/>
      <c r="H24" s="95"/>
    </row>
    <row r="25" spans="1:8" ht="14.25" x14ac:dyDescent="0.2">
      <c r="A25" s="97">
        <v>4</v>
      </c>
      <c r="B25" s="1" t="s">
        <v>350</v>
      </c>
    </row>
    <row r="26" spans="1:8" ht="41.25" customHeight="1" x14ac:dyDescent="0.2">
      <c r="A26" s="97">
        <v>5</v>
      </c>
      <c r="B26" s="95" t="s">
        <v>352</v>
      </c>
      <c r="C26" s="95"/>
      <c r="D26" s="95"/>
      <c r="E26" s="95"/>
      <c r="F26" s="95"/>
      <c r="G26" s="95"/>
      <c r="H26" s="95"/>
    </row>
    <row r="27" spans="1:8" x14ac:dyDescent="0.2">
      <c r="A27" s="1" t="s">
        <v>108</v>
      </c>
      <c r="B27" s="1" t="s">
        <v>353</v>
      </c>
    </row>
    <row r="28" spans="1:8" x14ac:dyDescent="0.2">
      <c r="A28" s="1" t="s">
        <v>103</v>
      </c>
      <c r="B28" s="1" t="s">
        <v>354</v>
      </c>
    </row>
    <row r="31" spans="1:8" ht="28.35" customHeight="1" x14ac:dyDescent="0.2">
      <c r="A31" s="155" t="s">
        <v>452</v>
      </c>
      <c r="B31" s="155"/>
      <c r="C31" s="155"/>
      <c r="D31" s="155"/>
      <c r="E31" s="155"/>
      <c r="F31" s="155"/>
      <c r="G31" s="155"/>
      <c r="H31" s="155"/>
    </row>
    <row r="32" spans="1:8" x14ac:dyDescent="0.2">
      <c r="A32" s="13"/>
      <c r="B32" s="13"/>
    </row>
    <row r="33" spans="1:7" ht="15" x14ac:dyDescent="0.35">
      <c r="A33" s="54" t="s">
        <v>278</v>
      </c>
      <c r="B33" s="54"/>
      <c r="C33" s="54" t="s">
        <v>404</v>
      </c>
      <c r="D33" s="54"/>
      <c r="E33" s="54"/>
    </row>
    <row r="34" spans="1:7" ht="15" x14ac:dyDescent="0.35">
      <c r="A34" s="126"/>
      <c r="B34" s="126"/>
      <c r="C34" s="58" t="s">
        <v>282</v>
      </c>
      <c r="D34" s="58" t="s">
        <v>453</v>
      </c>
      <c r="E34" s="143" t="s">
        <v>381</v>
      </c>
    </row>
    <row r="35" spans="1:7" x14ac:dyDescent="0.2">
      <c r="A35" s="15" t="s">
        <v>434</v>
      </c>
      <c r="B35" s="10"/>
      <c r="C35" s="144">
        <v>330</v>
      </c>
      <c r="D35" s="144">
        <v>190</v>
      </c>
      <c r="E35" s="145">
        <v>510</v>
      </c>
    </row>
    <row r="36" spans="1:7" x14ac:dyDescent="0.2">
      <c r="B36" s="10" t="s">
        <v>439</v>
      </c>
      <c r="C36" s="64">
        <v>50</v>
      </c>
      <c r="D36" s="64">
        <v>30</v>
      </c>
      <c r="E36" s="148">
        <v>80</v>
      </c>
      <c r="G36" s="156"/>
    </row>
    <row r="37" spans="1:7" x14ac:dyDescent="0.2">
      <c r="B37" s="10" t="s">
        <v>440</v>
      </c>
      <c r="C37" s="64">
        <v>70</v>
      </c>
      <c r="D37" s="64">
        <v>40</v>
      </c>
      <c r="E37" s="148">
        <v>110</v>
      </c>
      <c r="G37" s="156"/>
    </row>
    <row r="38" spans="1:7" x14ac:dyDescent="0.2">
      <c r="B38" s="10" t="s">
        <v>441</v>
      </c>
      <c r="C38" s="64">
        <v>90</v>
      </c>
      <c r="D38" s="64">
        <v>50</v>
      </c>
      <c r="E38" s="148">
        <v>140</v>
      </c>
      <c r="G38" s="156"/>
    </row>
    <row r="39" spans="1:7" x14ac:dyDescent="0.2">
      <c r="B39" s="10" t="s">
        <v>442</v>
      </c>
      <c r="C39" s="64">
        <v>110</v>
      </c>
      <c r="D39" s="64">
        <v>70</v>
      </c>
      <c r="E39" s="148">
        <v>180</v>
      </c>
      <c r="G39" s="156"/>
    </row>
    <row r="40" spans="1:7" ht="26.45" customHeight="1" x14ac:dyDescent="0.2">
      <c r="A40" s="149" t="s">
        <v>443</v>
      </c>
      <c r="B40" s="10"/>
      <c r="C40" s="144">
        <v>420</v>
      </c>
      <c r="D40" s="144">
        <v>150</v>
      </c>
      <c r="E40" s="145">
        <v>580</v>
      </c>
      <c r="G40" s="156"/>
    </row>
    <row r="41" spans="1:7" x14ac:dyDescent="0.2">
      <c r="B41" s="10" t="s">
        <v>444</v>
      </c>
      <c r="C41" s="64">
        <v>80</v>
      </c>
      <c r="D41" s="64">
        <v>60</v>
      </c>
      <c r="E41" s="148">
        <v>140</v>
      </c>
      <c r="G41" s="156"/>
    </row>
    <row r="42" spans="1:7" x14ac:dyDescent="0.2">
      <c r="B42" s="10" t="s">
        <v>445</v>
      </c>
      <c r="C42" s="64">
        <v>70</v>
      </c>
      <c r="D42" s="64">
        <v>30</v>
      </c>
      <c r="E42" s="148">
        <v>100</v>
      </c>
      <c r="G42" s="156"/>
    </row>
    <row r="43" spans="1:7" x14ac:dyDescent="0.2">
      <c r="B43" s="10" t="s">
        <v>446</v>
      </c>
      <c r="C43" s="64">
        <v>90</v>
      </c>
      <c r="D43" s="64">
        <v>30</v>
      </c>
      <c r="E43" s="148">
        <v>120</v>
      </c>
      <c r="G43" s="156"/>
    </row>
    <row r="44" spans="1:7" x14ac:dyDescent="0.2">
      <c r="B44" s="10" t="s">
        <v>447</v>
      </c>
      <c r="C44" s="64">
        <v>180</v>
      </c>
      <c r="D44" s="64">
        <v>40</v>
      </c>
      <c r="E44" s="148">
        <v>220</v>
      </c>
      <c r="G44" s="156"/>
    </row>
    <row r="45" spans="1:7" ht="25.5" customHeight="1" x14ac:dyDescent="0.2">
      <c r="A45" s="149" t="s">
        <v>382</v>
      </c>
      <c r="B45" s="10"/>
      <c r="C45" s="144">
        <v>180</v>
      </c>
      <c r="D45" s="144">
        <v>80</v>
      </c>
      <c r="E45" s="145">
        <v>250</v>
      </c>
      <c r="G45" s="156"/>
    </row>
    <row r="46" spans="1:7" x14ac:dyDescent="0.2">
      <c r="B46" s="10" t="s">
        <v>448</v>
      </c>
      <c r="C46" s="64">
        <v>30</v>
      </c>
      <c r="D46" s="64">
        <v>30</v>
      </c>
      <c r="E46" s="148">
        <v>60</v>
      </c>
      <c r="G46" s="156"/>
    </row>
    <row r="47" spans="1:7" x14ac:dyDescent="0.2">
      <c r="B47" s="10" t="s">
        <v>384</v>
      </c>
      <c r="C47" s="64">
        <v>50</v>
      </c>
      <c r="D47" s="64">
        <v>20</v>
      </c>
      <c r="E47" s="148">
        <v>70</v>
      </c>
      <c r="G47" s="156"/>
    </row>
    <row r="48" spans="1:7" x14ac:dyDescent="0.2">
      <c r="B48" s="10" t="s">
        <v>385</v>
      </c>
      <c r="C48" s="64">
        <v>100</v>
      </c>
      <c r="D48" s="64">
        <v>20</v>
      </c>
      <c r="E48" s="148">
        <v>120</v>
      </c>
      <c r="G48" s="156"/>
    </row>
    <row r="49" spans="1:8" ht="2.85" customHeight="1" x14ac:dyDescent="0.2">
      <c r="A49" s="91"/>
      <c r="B49" s="150"/>
      <c r="C49" s="88"/>
      <c r="D49" s="88"/>
      <c r="E49" s="151"/>
      <c r="G49" s="156">
        <v>0</v>
      </c>
    </row>
    <row r="50" spans="1:8" x14ac:dyDescent="0.2">
      <c r="A50" s="10"/>
      <c r="B50" s="10"/>
    </row>
    <row r="51" spans="1:8" ht="14.25" x14ac:dyDescent="0.2">
      <c r="A51" s="97">
        <v>1</v>
      </c>
      <c r="B51" s="1" t="s">
        <v>346</v>
      </c>
    </row>
    <row r="52" spans="1:8" ht="66.75" customHeight="1" x14ac:dyDescent="0.2">
      <c r="A52" s="97">
        <v>2</v>
      </c>
      <c r="B52" s="154" t="s">
        <v>450</v>
      </c>
      <c r="C52" s="154"/>
      <c r="D52" s="154"/>
      <c r="E52" s="154"/>
      <c r="F52" s="154"/>
      <c r="G52" s="154"/>
      <c r="H52" s="154"/>
    </row>
    <row r="53" spans="1:8" ht="26.85" customHeight="1" x14ac:dyDescent="0.2">
      <c r="A53" s="94">
        <v>3</v>
      </c>
      <c r="B53" s="95" t="s">
        <v>451</v>
      </c>
      <c r="C53" s="95"/>
      <c r="D53" s="95"/>
      <c r="E53" s="95"/>
      <c r="F53" s="95"/>
      <c r="G53" s="95"/>
      <c r="H53" s="95"/>
    </row>
    <row r="54" spans="1:8" ht="14.25" x14ac:dyDescent="0.2">
      <c r="A54" s="97">
        <v>4</v>
      </c>
      <c r="B54" s="1" t="s">
        <v>350</v>
      </c>
    </row>
    <row r="55" spans="1:8" ht="41.25" customHeight="1" x14ac:dyDescent="0.2">
      <c r="A55" s="97">
        <v>5</v>
      </c>
      <c r="B55" s="95" t="s">
        <v>352</v>
      </c>
      <c r="C55" s="95"/>
      <c r="D55" s="95"/>
      <c r="E55" s="95"/>
      <c r="F55" s="95"/>
      <c r="G55" s="95"/>
      <c r="H55" s="95"/>
    </row>
    <row r="56" spans="1:8" x14ac:dyDescent="0.2">
      <c r="A56" s="1" t="s">
        <v>108</v>
      </c>
      <c r="B56" s="1" t="s">
        <v>353</v>
      </c>
    </row>
    <row r="57" spans="1:8" x14ac:dyDescent="0.2">
      <c r="A57" s="1" t="s">
        <v>103</v>
      </c>
      <c r="B57" s="1" t="s">
        <v>354</v>
      </c>
    </row>
    <row r="58" spans="1:8" x14ac:dyDescent="0.2">
      <c r="A58" s="1" t="s">
        <v>400</v>
      </c>
      <c r="B58" s="1" t="s">
        <v>432</v>
      </c>
    </row>
    <row r="61" spans="1:8" x14ac:dyDescent="0.2">
      <c r="C61" s="101"/>
      <c r="D61" s="101"/>
      <c r="E61" s="157"/>
      <c r="G61" s="98"/>
      <c r="H61" s="98"/>
    </row>
    <row r="62" spans="1:8" x14ac:dyDescent="0.2">
      <c r="C62" s="101"/>
      <c r="D62" s="101"/>
      <c r="E62" s="157"/>
      <c r="G62" s="98"/>
      <c r="H62" s="98"/>
    </row>
    <row r="63" spans="1:8" x14ac:dyDescent="0.2">
      <c r="C63" s="101"/>
      <c r="D63" s="101"/>
      <c r="E63" s="157"/>
      <c r="G63" s="98"/>
      <c r="H63" s="98"/>
    </row>
    <row r="64" spans="1:8" x14ac:dyDescent="0.2">
      <c r="C64" s="101"/>
      <c r="D64" s="101"/>
      <c r="E64" s="157"/>
      <c r="G64" s="98"/>
      <c r="H64" s="98"/>
    </row>
    <row r="65" spans="3:8" x14ac:dyDescent="0.2">
      <c r="C65" s="101"/>
      <c r="D65" s="101"/>
      <c r="E65" s="157"/>
      <c r="G65" s="98"/>
      <c r="H65" s="98"/>
    </row>
  </sheetData>
  <mergeCells count="14">
    <mergeCell ref="B52:H52"/>
    <mergeCell ref="B53:H53"/>
    <mergeCell ref="B55:H55"/>
    <mergeCell ref="B23:H23"/>
    <mergeCell ref="B24:H24"/>
    <mergeCell ref="B26:H26"/>
    <mergeCell ref="A31:H31"/>
    <mergeCell ref="A33:B34"/>
    <mergeCell ref="C33:E33"/>
    <mergeCell ref="A1:B1"/>
    <mergeCell ref="A2:H2"/>
    <mergeCell ref="A4:B5"/>
    <mergeCell ref="C4:E4"/>
    <mergeCell ref="F4:H4"/>
  </mergeCells>
  <hyperlinks>
    <hyperlink ref="A1:B1" location="ContentsHead" display="ContentsHead" xr:uid="{FEB6ADE7-339A-44F1-8EC9-5089444B3E86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27BC1-0E5A-4940-8320-2ECD49F8F38B}">
  <sheetPr codeName="Sheet18"/>
  <dimension ref="A1:F61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2.75" x14ac:dyDescent="0.2"/>
  <cols>
    <col min="1" max="1" width="2.5703125" style="1" customWidth="1"/>
    <col min="2" max="2" width="24.42578125" style="1" customWidth="1"/>
    <col min="3" max="3" width="14.42578125" style="30" customWidth="1"/>
    <col min="4" max="4" width="19.140625" style="158" customWidth="1"/>
    <col min="5" max="6" width="9" style="1" customWidth="1"/>
    <col min="7" max="16384" width="7" style="1" hidden="1"/>
  </cols>
  <sheetData>
    <row r="1" spans="1:6" x14ac:dyDescent="0.2">
      <c r="A1" s="48" t="s">
        <v>112</v>
      </c>
      <c r="B1" s="48"/>
    </row>
    <row r="2" spans="1:6" ht="29.45" customHeight="1" x14ac:dyDescent="0.2">
      <c r="A2" s="159" t="s">
        <v>454</v>
      </c>
      <c r="B2" s="159"/>
      <c r="C2" s="159"/>
      <c r="D2" s="159"/>
      <c r="E2" s="13"/>
      <c r="F2" s="13"/>
    </row>
    <row r="3" spans="1:6" ht="7.35" customHeight="1" x14ac:dyDescent="0.2"/>
    <row r="4" spans="1:6" ht="33.75" customHeight="1" x14ac:dyDescent="0.35">
      <c r="A4" s="160" t="s">
        <v>278</v>
      </c>
      <c r="B4" s="160"/>
      <c r="C4" s="161" t="s">
        <v>404</v>
      </c>
      <c r="D4" s="162" t="s">
        <v>455</v>
      </c>
    </row>
    <row r="5" spans="1:6" x14ac:dyDescent="0.2">
      <c r="A5" s="13" t="s">
        <v>293</v>
      </c>
      <c r="B5" s="13"/>
      <c r="C5" s="163"/>
      <c r="D5" s="164"/>
    </row>
    <row r="6" spans="1:6" ht="12.6" customHeight="1" x14ac:dyDescent="0.2">
      <c r="B6" s="72" t="s">
        <v>434</v>
      </c>
      <c r="C6" s="163">
        <v>1710</v>
      </c>
      <c r="D6" s="165">
        <v>12.8</v>
      </c>
      <c r="E6" s="69"/>
    </row>
    <row r="7" spans="1:6" ht="12.6" customHeight="1" x14ac:dyDescent="0.2">
      <c r="B7" s="72" t="s">
        <v>443</v>
      </c>
      <c r="C7" s="163">
        <v>1190</v>
      </c>
      <c r="D7" s="165">
        <v>9.9</v>
      </c>
      <c r="E7" s="69"/>
    </row>
    <row r="8" spans="1:6" ht="12.6" customHeight="1" x14ac:dyDescent="0.2">
      <c r="B8" s="72" t="s">
        <v>456</v>
      </c>
      <c r="C8" s="260">
        <v>240</v>
      </c>
      <c r="D8" s="260">
        <v>2.2999999999999998</v>
      </c>
      <c r="E8" s="69"/>
    </row>
    <row r="9" spans="1:6" ht="26.45" customHeight="1" x14ac:dyDescent="0.2">
      <c r="A9" s="13" t="s">
        <v>295</v>
      </c>
      <c r="B9" s="13"/>
      <c r="C9" s="163"/>
      <c r="D9" s="164"/>
    </row>
    <row r="10" spans="1:6" ht="12.6" customHeight="1" x14ac:dyDescent="0.2">
      <c r="B10" s="72" t="s">
        <v>439</v>
      </c>
      <c r="C10" s="163">
        <v>430</v>
      </c>
      <c r="D10" s="165">
        <v>3.1</v>
      </c>
    </row>
    <row r="11" spans="1:6" ht="12.6" customHeight="1" x14ac:dyDescent="0.2">
      <c r="B11" s="72" t="s">
        <v>440</v>
      </c>
      <c r="C11" s="163">
        <v>520</v>
      </c>
      <c r="D11" s="165">
        <v>4</v>
      </c>
    </row>
    <row r="12" spans="1:6" ht="12.6" customHeight="1" x14ac:dyDescent="0.2">
      <c r="B12" s="72" t="s">
        <v>441</v>
      </c>
      <c r="C12" s="163">
        <v>450</v>
      </c>
      <c r="D12" s="165">
        <v>3.5</v>
      </c>
    </row>
    <row r="13" spans="1:6" ht="12.6" customHeight="1" x14ac:dyDescent="0.2">
      <c r="B13" s="72" t="s">
        <v>442</v>
      </c>
      <c r="C13" s="163">
        <v>310</v>
      </c>
      <c r="D13" s="165">
        <v>2.2000000000000002</v>
      </c>
    </row>
    <row r="14" spans="1:6" ht="26.1" customHeight="1" x14ac:dyDescent="0.2">
      <c r="B14" s="72" t="s">
        <v>444</v>
      </c>
      <c r="C14" s="163">
        <v>360</v>
      </c>
      <c r="D14" s="165">
        <v>2.9</v>
      </c>
    </row>
    <row r="15" spans="1:6" ht="12.6" customHeight="1" x14ac:dyDescent="0.2">
      <c r="B15" s="72" t="s">
        <v>445</v>
      </c>
      <c r="C15" s="163">
        <v>340</v>
      </c>
      <c r="D15" s="165">
        <v>2.8</v>
      </c>
    </row>
    <row r="16" spans="1:6" ht="12.6" customHeight="1" x14ac:dyDescent="0.2">
      <c r="B16" s="72" t="s">
        <v>446</v>
      </c>
      <c r="C16" s="163">
        <v>300</v>
      </c>
      <c r="D16" s="165">
        <v>2.7</v>
      </c>
    </row>
    <row r="17" spans="1:6" ht="12.6" customHeight="1" x14ac:dyDescent="0.2">
      <c r="B17" s="72" t="s">
        <v>447</v>
      </c>
      <c r="C17" s="163">
        <v>190</v>
      </c>
      <c r="D17" s="165">
        <v>1.6</v>
      </c>
    </row>
    <row r="18" spans="1:6" ht="26.25" customHeight="1" x14ac:dyDescent="0.2">
      <c r="B18" s="72" t="s">
        <v>457</v>
      </c>
      <c r="C18" s="163">
        <v>80</v>
      </c>
      <c r="D18" s="165">
        <v>0.6</v>
      </c>
    </row>
    <row r="19" spans="1:6" ht="12.6" customHeight="1" x14ac:dyDescent="0.2">
      <c r="B19" s="72" t="s">
        <v>458</v>
      </c>
      <c r="C19" s="163">
        <v>110</v>
      </c>
      <c r="D19" s="165">
        <v>1.1000000000000001</v>
      </c>
    </row>
    <row r="20" spans="1:6" ht="12.6" customHeight="1" x14ac:dyDescent="0.2">
      <c r="B20" s="72" t="s">
        <v>459</v>
      </c>
      <c r="C20" s="163">
        <v>50</v>
      </c>
      <c r="D20" s="165">
        <v>0.6</v>
      </c>
      <c r="F20" s="34"/>
    </row>
    <row r="21" spans="1:6" ht="26.45" customHeight="1" x14ac:dyDescent="0.2">
      <c r="A21" s="13" t="s">
        <v>307</v>
      </c>
      <c r="B21" s="13"/>
      <c r="C21" s="163"/>
      <c r="D21" s="166"/>
    </row>
    <row r="22" spans="1:6" x14ac:dyDescent="0.2">
      <c r="B22" s="79" t="s">
        <v>460</v>
      </c>
      <c r="C22" s="163">
        <v>120</v>
      </c>
      <c r="D22" s="165">
        <v>0.9</v>
      </c>
    </row>
    <row r="23" spans="1:6" x14ac:dyDescent="0.2">
      <c r="B23" s="79" t="s">
        <v>461</v>
      </c>
      <c r="C23" s="163">
        <v>150</v>
      </c>
      <c r="D23" s="165">
        <v>1</v>
      </c>
    </row>
    <row r="24" spans="1:6" x14ac:dyDescent="0.2">
      <c r="B24" s="79" t="s">
        <v>462</v>
      </c>
      <c r="C24" s="163">
        <v>150</v>
      </c>
      <c r="D24" s="165">
        <v>1.2</v>
      </c>
    </row>
    <row r="25" spans="1:6" x14ac:dyDescent="0.2">
      <c r="B25" s="79" t="s">
        <v>463</v>
      </c>
      <c r="C25" s="163">
        <v>170</v>
      </c>
      <c r="D25" s="165">
        <v>1.2</v>
      </c>
    </row>
    <row r="26" spans="1:6" x14ac:dyDescent="0.2">
      <c r="B26" s="79" t="s">
        <v>464</v>
      </c>
      <c r="C26" s="163">
        <v>190</v>
      </c>
      <c r="D26" s="165">
        <v>1.4</v>
      </c>
    </row>
    <row r="27" spans="1:6" x14ac:dyDescent="0.2">
      <c r="B27" s="79" t="s">
        <v>465</v>
      </c>
      <c r="C27" s="163">
        <v>160</v>
      </c>
      <c r="D27" s="165">
        <v>1.3</v>
      </c>
    </row>
    <row r="28" spans="1:6" x14ac:dyDescent="0.2">
      <c r="B28" s="79" t="s">
        <v>466</v>
      </c>
      <c r="C28" s="163">
        <v>140</v>
      </c>
      <c r="D28" s="165">
        <v>1</v>
      </c>
    </row>
    <row r="29" spans="1:6" x14ac:dyDescent="0.2">
      <c r="B29" s="79" t="s">
        <v>467</v>
      </c>
      <c r="C29" s="163">
        <v>160</v>
      </c>
      <c r="D29" s="165">
        <v>1.4</v>
      </c>
    </row>
    <row r="30" spans="1:6" x14ac:dyDescent="0.2">
      <c r="B30" s="79" t="s">
        <v>468</v>
      </c>
      <c r="C30" s="163">
        <v>150</v>
      </c>
      <c r="D30" s="165">
        <v>1.1000000000000001</v>
      </c>
    </row>
    <row r="31" spans="1:6" x14ac:dyDescent="0.2">
      <c r="B31" s="79" t="s">
        <v>469</v>
      </c>
      <c r="C31" s="163">
        <v>100</v>
      </c>
      <c r="D31" s="165">
        <v>0.7</v>
      </c>
    </row>
    <row r="32" spans="1:6" x14ac:dyDescent="0.2">
      <c r="B32" s="79" t="s">
        <v>470</v>
      </c>
      <c r="C32" s="163">
        <v>80</v>
      </c>
      <c r="D32" s="165">
        <v>0.6</v>
      </c>
    </row>
    <row r="33" spans="2:6" x14ac:dyDescent="0.2">
      <c r="B33" s="79" t="s">
        <v>471</v>
      </c>
      <c r="C33" s="163">
        <v>130</v>
      </c>
      <c r="D33" s="165">
        <v>0.9</v>
      </c>
    </row>
    <row r="34" spans="2:6" ht="26.45" customHeight="1" x14ac:dyDescent="0.2">
      <c r="B34" s="79" t="s">
        <v>472</v>
      </c>
      <c r="C34" s="167">
        <v>120</v>
      </c>
      <c r="D34" s="165">
        <v>1</v>
      </c>
      <c r="F34" s="30"/>
    </row>
    <row r="35" spans="2:6" x14ac:dyDescent="0.2">
      <c r="B35" s="79" t="s">
        <v>473</v>
      </c>
      <c r="C35" s="167">
        <v>120</v>
      </c>
      <c r="D35" s="165">
        <v>1</v>
      </c>
      <c r="F35" s="30"/>
    </row>
    <row r="36" spans="2:6" x14ac:dyDescent="0.2">
      <c r="B36" s="79" t="s">
        <v>474</v>
      </c>
      <c r="C36" s="167">
        <v>120</v>
      </c>
      <c r="D36" s="165">
        <v>0.9</v>
      </c>
      <c r="F36" s="30"/>
    </row>
    <row r="37" spans="2:6" x14ac:dyDescent="0.2">
      <c r="B37" s="79" t="s">
        <v>475</v>
      </c>
      <c r="C37" s="167">
        <v>120</v>
      </c>
      <c r="D37" s="165">
        <v>0.9</v>
      </c>
      <c r="F37" s="30"/>
    </row>
    <row r="38" spans="2:6" x14ac:dyDescent="0.2">
      <c r="B38" s="79" t="s">
        <v>476</v>
      </c>
      <c r="C38" s="167">
        <v>140</v>
      </c>
      <c r="D38" s="165">
        <v>1.2</v>
      </c>
      <c r="F38" s="30"/>
    </row>
    <row r="39" spans="2:6" x14ac:dyDescent="0.2">
      <c r="B39" s="79" t="s">
        <v>477</v>
      </c>
      <c r="C39" s="167">
        <v>90</v>
      </c>
      <c r="D39" s="165">
        <v>0.7</v>
      </c>
      <c r="F39" s="30"/>
    </row>
    <row r="40" spans="2:6" x14ac:dyDescent="0.2">
      <c r="B40" s="79" t="s">
        <v>478</v>
      </c>
      <c r="C40" s="167">
        <v>110</v>
      </c>
      <c r="D40" s="165">
        <v>1</v>
      </c>
      <c r="F40" s="30"/>
    </row>
    <row r="41" spans="2:6" x14ac:dyDescent="0.2">
      <c r="B41" s="79" t="s">
        <v>479</v>
      </c>
      <c r="C41" s="167">
        <v>110</v>
      </c>
      <c r="D41" s="165">
        <v>1</v>
      </c>
      <c r="F41" s="30"/>
    </row>
    <row r="42" spans="2:6" x14ac:dyDescent="0.2">
      <c r="B42" s="79" t="s">
        <v>480</v>
      </c>
      <c r="C42" s="167">
        <v>90</v>
      </c>
      <c r="D42" s="165">
        <v>0.7</v>
      </c>
      <c r="F42" s="30"/>
    </row>
    <row r="43" spans="2:6" x14ac:dyDescent="0.2">
      <c r="B43" s="79" t="s">
        <v>481</v>
      </c>
      <c r="C43" s="167">
        <v>80</v>
      </c>
      <c r="D43" s="165">
        <v>0.7</v>
      </c>
      <c r="F43" s="30"/>
    </row>
    <row r="44" spans="2:6" x14ac:dyDescent="0.2">
      <c r="B44" s="79" t="s">
        <v>482</v>
      </c>
      <c r="C44" s="167">
        <v>60</v>
      </c>
      <c r="D44" s="165">
        <v>0.5</v>
      </c>
      <c r="F44" s="30"/>
    </row>
    <row r="45" spans="2:6" x14ac:dyDescent="0.2">
      <c r="B45" s="79" t="s">
        <v>483</v>
      </c>
      <c r="C45" s="167">
        <v>50</v>
      </c>
      <c r="D45" s="165">
        <v>0.4</v>
      </c>
      <c r="F45" s="30"/>
    </row>
    <row r="46" spans="2:6" ht="26.25" customHeight="1" x14ac:dyDescent="0.2">
      <c r="B46" s="79" t="s">
        <v>484</v>
      </c>
      <c r="C46" s="167">
        <v>20</v>
      </c>
      <c r="D46" s="165">
        <v>0.2</v>
      </c>
    </row>
    <row r="47" spans="2:6" ht="12.75" customHeight="1" x14ac:dyDescent="0.2">
      <c r="B47" s="79" t="s">
        <v>485</v>
      </c>
      <c r="C47" s="167">
        <v>20</v>
      </c>
      <c r="D47" s="165">
        <v>0.2</v>
      </c>
    </row>
    <row r="48" spans="2:6" ht="12.75" customHeight="1" x14ac:dyDescent="0.2">
      <c r="B48" s="79" t="s">
        <v>486</v>
      </c>
      <c r="C48" s="167">
        <v>40</v>
      </c>
      <c r="D48" s="165">
        <v>0.3</v>
      </c>
    </row>
    <row r="49" spans="1:4" ht="12.75" customHeight="1" x14ac:dyDescent="0.2">
      <c r="B49" s="79" t="s">
        <v>487</v>
      </c>
      <c r="C49" s="167">
        <v>40</v>
      </c>
      <c r="D49" s="165">
        <v>0.3</v>
      </c>
    </row>
    <row r="50" spans="1:4" ht="12.75" customHeight="1" x14ac:dyDescent="0.2">
      <c r="B50" s="79" t="s">
        <v>488</v>
      </c>
      <c r="C50" s="167">
        <v>40</v>
      </c>
      <c r="D50" s="165">
        <v>0.4</v>
      </c>
    </row>
    <row r="51" spans="1:4" ht="12.75" customHeight="1" x14ac:dyDescent="0.2">
      <c r="B51" s="79" t="s">
        <v>489</v>
      </c>
      <c r="C51" s="167">
        <v>30</v>
      </c>
      <c r="D51" s="165">
        <v>0.4</v>
      </c>
    </row>
    <row r="52" spans="1:4" ht="12.75" customHeight="1" x14ac:dyDescent="0.2">
      <c r="B52" s="79" t="s">
        <v>490</v>
      </c>
      <c r="C52" s="167">
        <v>40</v>
      </c>
      <c r="D52" s="165">
        <v>0.4</v>
      </c>
    </row>
    <row r="53" spans="1:4" ht="12.75" customHeight="1" x14ac:dyDescent="0.2">
      <c r="B53" s="79" t="s">
        <v>491</v>
      </c>
      <c r="C53" s="167">
        <v>10</v>
      </c>
      <c r="D53" s="165">
        <v>0.1</v>
      </c>
    </row>
    <row r="54" spans="1:4" ht="12.75" customHeight="1" x14ac:dyDescent="0.2">
      <c r="B54" s="79" t="s">
        <v>492</v>
      </c>
      <c r="C54" s="167" t="s">
        <v>345</v>
      </c>
      <c r="D54" s="165" t="s">
        <v>345</v>
      </c>
    </row>
    <row r="55" spans="1:4" ht="2.85" customHeight="1" x14ac:dyDescent="0.2">
      <c r="A55" s="91"/>
      <c r="B55" s="168"/>
      <c r="C55" s="169"/>
      <c r="D55" s="170"/>
    </row>
    <row r="56" spans="1:4" x14ac:dyDescent="0.2">
      <c r="A56" s="10"/>
      <c r="B56" s="10"/>
      <c r="C56" s="163"/>
      <c r="D56" s="164"/>
    </row>
    <row r="57" spans="1:4" ht="26.85" customHeight="1" x14ac:dyDescent="0.2">
      <c r="A57" s="97">
        <v>1</v>
      </c>
      <c r="B57" s="171" t="s">
        <v>493</v>
      </c>
      <c r="C57" s="171"/>
      <c r="D57" s="171"/>
    </row>
    <row r="58" spans="1:4" ht="25.35" customHeight="1" x14ac:dyDescent="0.2">
      <c r="A58" s="104" t="s">
        <v>108</v>
      </c>
      <c r="B58" s="171" t="s">
        <v>353</v>
      </c>
      <c r="C58" s="171"/>
      <c r="D58" s="171"/>
    </row>
    <row r="59" spans="1:4" ht="13.35" customHeight="1" x14ac:dyDescent="0.2">
      <c r="A59" s="104" t="s">
        <v>103</v>
      </c>
      <c r="B59" s="171" t="s">
        <v>354</v>
      </c>
      <c r="C59" s="171"/>
      <c r="D59" s="171"/>
    </row>
    <row r="60" spans="1:4" ht="13.35" customHeight="1" x14ac:dyDescent="0.2">
      <c r="A60" s="172" t="s">
        <v>401</v>
      </c>
      <c r="B60" s="171" t="s">
        <v>494</v>
      </c>
      <c r="C60" s="171"/>
      <c r="D60" s="171"/>
    </row>
    <row r="61" spans="1:4" x14ac:dyDescent="0.2">
      <c r="A61" s="1" t="s">
        <v>400</v>
      </c>
      <c r="B61" s="171" t="s">
        <v>432</v>
      </c>
      <c r="C61" s="171"/>
      <c r="D61" s="171"/>
    </row>
  </sheetData>
  <mergeCells count="8">
    <mergeCell ref="B59:D59"/>
    <mergeCell ref="B60:D60"/>
    <mergeCell ref="B61:D61"/>
    <mergeCell ref="A1:B1"/>
    <mergeCell ref="A2:D2"/>
    <mergeCell ref="A4:B4"/>
    <mergeCell ref="B57:D57"/>
    <mergeCell ref="B58:D58"/>
  </mergeCells>
  <hyperlinks>
    <hyperlink ref="A1:B1" location="ContentsHead" display="ContentsHead" xr:uid="{1CB64783-5D04-4C45-8F28-CF260C523A54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8757-EE32-446D-93E4-79CC83FBF297}">
  <sheetPr codeName="Sheet23"/>
  <dimension ref="A1:M60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75" x14ac:dyDescent="0.2"/>
  <cols>
    <col min="1" max="1" width="2.5703125" style="1" customWidth="1"/>
    <col min="2" max="2" width="20.5703125" style="1" customWidth="1"/>
    <col min="3" max="3" width="15" style="1" customWidth="1"/>
    <col min="4" max="4" width="19.140625" style="1" customWidth="1"/>
    <col min="5" max="6" width="9" style="1" customWidth="1"/>
    <col min="7" max="7" width="0" style="1" hidden="1" customWidth="1"/>
    <col min="8" max="13" width="0" style="1" hidden="1"/>
    <col min="14" max="16384" width="9" style="1" hidden="1"/>
  </cols>
  <sheetData>
    <row r="1" spans="1:4" x14ac:dyDescent="0.2">
      <c r="A1" s="48" t="s">
        <v>112</v>
      </c>
      <c r="B1" s="48"/>
      <c r="C1" s="48"/>
    </row>
    <row r="2" spans="1:4" ht="31.35" customHeight="1" x14ac:dyDescent="0.2">
      <c r="A2" s="159" t="s">
        <v>495</v>
      </c>
      <c r="B2" s="159"/>
      <c r="C2" s="159"/>
      <c r="D2" s="159"/>
    </row>
    <row r="3" spans="1:4" ht="8.4499999999999993" customHeight="1" x14ac:dyDescent="0.2"/>
    <row r="4" spans="1:4" ht="16.350000000000001" customHeight="1" x14ac:dyDescent="0.35">
      <c r="A4" s="173"/>
      <c r="B4" s="173"/>
      <c r="C4" s="174" t="s">
        <v>496</v>
      </c>
      <c r="D4" s="174"/>
    </row>
    <row r="5" spans="1:4" ht="38.450000000000003" customHeight="1" x14ac:dyDescent="0.35">
      <c r="A5" s="175"/>
      <c r="B5" s="175"/>
      <c r="C5" s="176" t="s">
        <v>359</v>
      </c>
      <c r="D5" s="177" t="s">
        <v>497</v>
      </c>
    </row>
    <row r="6" spans="1:4" x14ac:dyDescent="0.2">
      <c r="A6" s="13" t="s">
        <v>293</v>
      </c>
      <c r="B6" s="13"/>
    </row>
    <row r="7" spans="1:4" x14ac:dyDescent="0.2">
      <c r="A7" s="73"/>
      <c r="B7" s="72" t="s">
        <v>342</v>
      </c>
      <c r="C7" s="178">
        <v>640</v>
      </c>
      <c r="D7" s="179">
        <v>5</v>
      </c>
    </row>
    <row r="8" spans="1:4" x14ac:dyDescent="0.2">
      <c r="A8" s="73"/>
      <c r="B8" s="72" t="s">
        <v>343</v>
      </c>
      <c r="C8" s="178">
        <v>1420</v>
      </c>
      <c r="D8" s="179">
        <v>10.9</v>
      </c>
    </row>
    <row r="9" spans="1:4" x14ac:dyDescent="0.2">
      <c r="A9" s="73"/>
      <c r="B9" s="72" t="s">
        <v>456</v>
      </c>
      <c r="C9" s="178">
        <v>970</v>
      </c>
      <c r="D9" s="179">
        <v>8.1999999999999993</v>
      </c>
    </row>
    <row r="10" spans="1:4" ht="26.45" customHeight="1" x14ac:dyDescent="0.2">
      <c r="A10" s="13" t="s">
        <v>295</v>
      </c>
      <c r="B10" s="13"/>
      <c r="C10" s="180"/>
      <c r="D10" s="181"/>
    </row>
    <row r="11" spans="1:4" x14ac:dyDescent="0.2">
      <c r="B11" s="72" t="s">
        <v>296</v>
      </c>
      <c r="C11" s="178">
        <v>20</v>
      </c>
      <c r="D11" s="179">
        <v>0.1</v>
      </c>
    </row>
    <row r="12" spans="1:4" x14ac:dyDescent="0.2">
      <c r="B12" s="72" t="s">
        <v>297</v>
      </c>
      <c r="C12" s="178">
        <v>110</v>
      </c>
      <c r="D12" s="179">
        <v>0.9</v>
      </c>
    </row>
    <row r="13" spans="1:4" x14ac:dyDescent="0.2">
      <c r="B13" s="72" t="s">
        <v>298</v>
      </c>
      <c r="C13" s="178">
        <v>220</v>
      </c>
      <c r="D13" s="179">
        <v>1.7</v>
      </c>
    </row>
    <row r="14" spans="1:4" x14ac:dyDescent="0.2">
      <c r="B14" s="72" t="s">
        <v>299</v>
      </c>
      <c r="C14" s="178">
        <v>280</v>
      </c>
      <c r="D14" s="179">
        <v>2.2000000000000002</v>
      </c>
    </row>
    <row r="15" spans="1:4" ht="26.45" customHeight="1" x14ac:dyDescent="0.2">
      <c r="B15" s="72" t="s">
        <v>300</v>
      </c>
      <c r="C15" s="178">
        <v>280</v>
      </c>
      <c r="D15" s="179">
        <v>2</v>
      </c>
    </row>
    <row r="16" spans="1:4" x14ac:dyDescent="0.2">
      <c r="B16" s="72" t="s">
        <v>301</v>
      </c>
      <c r="C16" s="178">
        <v>390</v>
      </c>
      <c r="D16" s="179">
        <v>3.1</v>
      </c>
    </row>
    <row r="17" spans="1:4" x14ac:dyDescent="0.2">
      <c r="B17" s="72" t="s">
        <v>302</v>
      </c>
      <c r="C17" s="178">
        <v>350</v>
      </c>
      <c r="D17" s="179">
        <v>2.5</v>
      </c>
    </row>
    <row r="18" spans="1:4" x14ac:dyDescent="0.2">
      <c r="B18" s="72" t="s">
        <v>303</v>
      </c>
      <c r="C18" s="178">
        <v>410</v>
      </c>
      <c r="D18" s="179">
        <v>3.2</v>
      </c>
    </row>
    <row r="19" spans="1:4" ht="25.5" customHeight="1" x14ac:dyDescent="0.2">
      <c r="B19" s="72" t="s">
        <v>498</v>
      </c>
      <c r="C19" s="178">
        <v>280</v>
      </c>
      <c r="D19" s="179">
        <v>2.4</v>
      </c>
    </row>
    <row r="20" spans="1:4" ht="12.6" customHeight="1" x14ac:dyDescent="0.2">
      <c r="B20" s="72" t="s">
        <v>499</v>
      </c>
      <c r="C20" s="178">
        <v>310</v>
      </c>
      <c r="D20" s="179">
        <v>2.5</v>
      </c>
    </row>
    <row r="21" spans="1:4" ht="12.6" customHeight="1" x14ac:dyDescent="0.2">
      <c r="B21" s="72" t="s">
        <v>500</v>
      </c>
      <c r="C21" s="178">
        <v>380</v>
      </c>
      <c r="D21" s="179">
        <v>3.3</v>
      </c>
    </row>
    <row r="22" spans="1:4" ht="26.45" customHeight="1" x14ac:dyDescent="0.2">
      <c r="A22" s="13" t="s">
        <v>307</v>
      </c>
      <c r="C22" s="30"/>
    </row>
    <row r="23" spans="1:4" x14ac:dyDescent="0.2">
      <c r="B23" s="79" t="s">
        <v>308</v>
      </c>
      <c r="C23" s="178">
        <v>0</v>
      </c>
      <c r="D23" s="179">
        <v>0</v>
      </c>
    </row>
    <row r="24" spans="1:4" x14ac:dyDescent="0.2">
      <c r="B24" s="79" t="s">
        <v>309</v>
      </c>
      <c r="C24" s="178" t="s">
        <v>414</v>
      </c>
      <c r="D24" s="179" t="s">
        <v>414</v>
      </c>
    </row>
    <row r="25" spans="1:4" x14ac:dyDescent="0.2">
      <c r="B25" s="79" t="s">
        <v>310</v>
      </c>
      <c r="C25" s="178">
        <v>20</v>
      </c>
      <c r="D25" s="179">
        <v>0.1</v>
      </c>
    </row>
    <row r="26" spans="1:4" x14ac:dyDescent="0.2">
      <c r="B26" s="79" t="s">
        <v>311</v>
      </c>
      <c r="C26" s="178">
        <v>20</v>
      </c>
      <c r="D26" s="179">
        <v>0.2</v>
      </c>
    </row>
    <row r="27" spans="1:4" x14ac:dyDescent="0.2">
      <c r="B27" s="79" t="s">
        <v>312</v>
      </c>
      <c r="C27" s="178">
        <v>30</v>
      </c>
      <c r="D27" s="179">
        <v>0.2</v>
      </c>
    </row>
    <row r="28" spans="1:4" x14ac:dyDescent="0.2">
      <c r="B28" s="79" t="s">
        <v>313</v>
      </c>
      <c r="C28" s="178">
        <v>70</v>
      </c>
      <c r="D28" s="179">
        <v>0.5</v>
      </c>
    </row>
    <row r="29" spans="1:4" x14ac:dyDescent="0.2">
      <c r="B29" s="79" t="s">
        <v>314</v>
      </c>
      <c r="C29" s="178">
        <v>70</v>
      </c>
      <c r="D29" s="179">
        <v>0.5</v>
      </c>
    </row>
    <row r="30" spans="1:4" x14ac:dyDescent="0.2">
      <c r="B30" s="79" t="s">
        <v>315</v>
      </c>
      <c r="C30" s="178">
        <v>100</v>
      </c>
      <c r="D30" s="179">
        <v>0.8</v>
      </c>
    </row>
    <row r="31" spans="1:4" x14ac:dyDescent="0.2">
      <c r="B31" s="79" t="s">
        <v>316</v>
      </c>
      <c r="C31" s="178">
        <v>50</v>
      </c>
      <c r="D31" s="179">
        <v>0.4</v>
      </c>
    </row>
    <row r="32" spans="1:4" x14ac:dyDescent="0.2">
      <c r="B32" s="79" t="s">
        <v>317</v>
      </c>
      <c r="C32" s="178">
        <v>100</v>
      </c>
      <c r="D32" s="179">
        <v>0.8</v>
      </c>
    </row>
    <row r="33" spans="2:4" x14ac:dyDescent="0.2">
      <c r="B33" s="79" t="s">
        <v>318</v>
      </c>
      <c r="C33" s="178">
        <v>100</v>
      </c>
      <c r="D33" s="179">
        <v>0.8</v>
      </c>
    </row>
    <row r="34" spans="2:4" x14ac:dyDescent="0.2">
      <c r="B34" s="79" t="s">
        <v>319</v>
      </c>
      <c r="C34" s="178">
        <v>90</v>
      </c>
      <c r="D34" s="179">
        <v>0.7</v>
      </c>
    </row>
    <row r="35" spans="2:4" ht="26.45" customHeight="1" x14ac:dyDescent="0.2">
      <c r="B35" s="79" t="s">
        <v>320</v>
      </c>
      <c r="C35" s="178">
        <v>110</v>
      </c>
      <c r="D35" s="179">
        <v>0.8</v>
      </c>
    </row>
    <row r="36" spans="2:4" x14ac:dyDescent="0.2">
      <c r="B36" s="79" t="s">
        <v>321</v>
      </c>
      <c r="C36" s="178">
        <v>90</v>
      </c>
      <c r="D36" s="179">
        <v>0.6</v>
      </c>
    </row>
    <row r="37" spans="2:4" x14ac:dyDescent="0.2">
      <c r="B37" s="79" t="s">
        <v>322</v>
      </c>
      <c r="C37" s="178">
        <v>90</v>
      </c>
      <c r="D37" s="179">
        <v>0.7</v>
      </c>
    </row>
    <row r="38" spans="2:4" x14ac:dyDescent="0.2">
      <c r="B38" s="79" t="s">
        <v>323</v>
      </c>
      <c r="C38" s="178">
        <v>140</v>
      </c>
      <c r="D38" s="179">
        <v>1.1000000000000001</v>
      </c>
    </row>
    <row r="39" spans="2:4" x14ac:dyDescent="0.2">
      <c r="B39" s="79" t="s">
        <v>324</v>
      </c>
      <c r="C39" s="178">
        <v>120</v>
      </c>
      <c r="D39" s="179">
        <v>1</v>
      </c>
    </row>
    <row r="40" spans="2:4" x14ac:dyDescent="0.2">
      <c r="B40" s="79" t="s">
        <v>325</v>
      </c>
      <c r="C40" s="178">
        <v>130</v>
      </c>
      <c r="D40" s="179">
        <v>1</v>
      </c>
    </row>
    <row r="41" spans="2:4" x14ac:dyDescent="0.2">
      <c r="B41" s="79" t="s">
        <v>326</v>
      </c>
      <c r="C41" s="178">
        <v>100</v>
      </c>
      <c r="D41" s="179">
        <v>0.8</v>
      </c>
    </row>
    <row r="42" spans="2:4" x14ac:dyDescent="0.2">
      <c r="B42" s="79" t="s">
        <v>327</v>
      </c>
      <c r="C42" s="178">
        <v>130</v>
      </c>
      <c r="D42" s="179">
        <v>0.9</v>
      </c>
    </row>
    <row r="43" spans="2:4" x14ac:dyDescent="0.2">
      <c r="B43" s="79" t="s">
        <v>328</v>
      </c>
      <c r="C43" s="178">
        <v>120</v>
      </c>
      <c r="D43" s="179">
        <v>0.8</v>
      </c>
    </row>
    <row r="44" spans="2:4" x14ac:dyDescent="0.2">
      <c r="B44" s="79" t="s">
        <v>329</v>
      </c>
      <c r="C44" s="178">
        <v>150</v>
      </c>
      <c r="D44" s="179">
        <v>1.2</v>
      </c>
    </row>
    <row r="45" spans="2:4" x14ac:dyDescent="0.2">
      <c r="B45" s="79" t="s">
        <v>330</v>
      </c>
      <c r="C45" s="178">
        <v>100</v>
      </c>
      <c r="D45" s="179">
        <v>0.7</v>
      </c>
    </row>
    <row r="46" spans="2:4" x14ac:dyDescent="0.2">
      <c r="B46" s="79" t="s">
        <v>331</v>
      </c>
      <c r="C46" s="178">
        <v>160</v>
      </c>
      <c r="D46" s="179">
        <v>1.3</v>
      </c>
    </row>
    <row r="47" spans="2:4" ht="26.25" customHeight="1" x14ac:dyDescent="0.2">
      <c r="B47" s="79" t="s">
        <v>501</v>
      </c>
      <c r="C47" s="178">
        <v>140</v>
      </c>
      <c r="D47" s="179">
        <v>1.2</v>
      </c>
    </row>
    <row r="48" spans="2:4" ht="12.75" customHeight="1" x14ac:dyDescent="0.2">
      <c r="B48" s="79" t="s">
        <v>502</v>
      </c>
      <c r="C48" s="178">
        <v>60</v>
      </c>
      <c r="D48" s="179">
        <v>0.5</v>
      </c>
    </row>
    <row r="49" spans="1:4" ht="12.75" customHeight="1" x14ac:dyDescent="0.2">
      <c r="B49" s="79" t="s">
        <v>503</v>
      </c>
      <c r="C49" s="178">
        <v>80</v>
      </c>
      <c r="D49" s="179">
        <v>0.7</v>
      </c>
    </row>
    <row r="50" spans="1:4" ht="12.75" customHeight="1" x14ac:dyDescent="0.2">
      <c r="B50" s="79" t="s">
        <v>504</v>
      </c>
      <c r="C50" s="178">
        <v>90</v>
      </c>
      <c r="D50" s="179">
        <v>0.8</v>
      </c>
    </row>
    <row r="51" spans="1:4" ht="12.75" customHeight="1" x14ac:dyDescent="0.2">
      <c r="B51" s="79" t="s">
        <v>505</v>
      </c>
      <c r="C51" s="178">
        <v>110</v>
      </c>
      <c r="D51" s="179">
        <v>0.9</v>
      </c>
    </row>
    <row r="52" spans="1:4" ht="12.75" customHeight="1" x14ac:dyDescent="0.2">
      <c r="B52" s="79" t="s">
        <v>506</v>
      </c>
      <c r="C52" s="178">
        <v>110</v>
      </c>
      <c r="D52" s="179">
        <v>0.9</v>
      </c>
    </row>
    <row r="53" spans="1:4" ht="12.75" customHeight="1" x14ac:dyDescent="0.2">
      <c r="B53" s="79" t="s">
        <v>507</v>
      </c>
      <c r="C53" s="178">
        <v>140</v>
      </c>
      <c r="D53" s="179">
        <v>1.1000000000000001</v>
      </c>
    </row>
    <row r="54" spans="1:4" ht="12.75" customHeight="1" x14ac:dyDescent="0.2">
      <c r="B54" s="79" t="s">
        <v>508</v>
      </c>
      <c r="C54" s="178">
        <v>110</v>
      </c>
      <c r="D54" s="179">
        <v>1</v>
      </c>
    </row>
    <row r="55" spans="1:4" ht="12.75" customHeight="1" x14ac:dyDescent="0.2">
      <c r="B55" s="79" t="s">
        <v>509</v>
      </c>
      <c r="C55" s="178">
        <v>140</v>
      </c>
      <c r="D55" s="179">
        <v>1.3</v>
      </c>
    </row>
    <row r="56" spans="1:4" ht="2.85" customHeight="1" x14ac:dyDescent="0.2">
      <c r="A56" s="91"/>
      <c r="B56" s="182"/>
      <c r="C56" s="183"/>
      <c r="D56" s="184"/>
    </row>
    <row r="57" spans="1:4" x14ac:dyDescent="0.2">
      <c r="B57" s="70"/>
      <c r="C57" s="180"/>
      <c r="D57" s="181"/>
    </row>
    <row r="58" spans="1:4" ht="59.1" customHeight="1" x14ac:dyDescent="0.2">
      <c r="A58" s="97">
        <v>1</v>
      </c>
      <c r="B58" s="171" t="s">
        <v>510</v>
      </c>
      <c r="C58" s="171"/>
      <c r="D58" s="171"/>
    </row>
    <row r="59" spans="1:4" ht="57" customHeight="1" x14ac:dyDescent="0.2">
      <c r="A59" s="97">
        <v>2</v>
      </c>
      <c r="B59" s="171" t="s">
        <v>511</v>
      </c>
      <c r="C59" s="171"/>
      <c r="D59" s="171"/>
    </row>
    <row r="60" spans="1:4" x14ac:dyDescent="0.2">
      <c r="A60" s="1" t="s">
        <v>400</v>
      </c>
      <c r="B60" s="171" t="s">
        <v>432</v>
      </c>
      <c r="C60" s="171"/>
      <c r="D60" s="171"/>
    </row>
  </sheetData>
  <mergeCells count="7">
    <mergeCell ref="B60:D60"/>
    <mergeCell ref="A1:C1"/>
    <mergeCell ref="A2:D2"/>
    <mergeCell ref="A4:B5"/>
    <mergeCell ref="C4:D4"/>
    <mergeCell ref="B58:D58"/>
    <mergeCell ref="B59:D59"/>
  </mergeCells>
  <hyperlinks>
    <hyperlink ref="A1:B1" location="Contents!A1" display="Back to contents" xr:uid="{9BF34D2B-370B-4937-ACF8-312CCF153021}"/>
    <hyperlink ref="A1:C1" location="ContentsHead" display="ContentsHead" xr:uid="{C5397652-46CA-4B30-983C-3324567C5831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3D13DA-88B7-410C-BD2F-BFFDBA2C3862}"/>
</file>

<file path=customXml/itemProps2.xml><?xml version="1.0" encoding="utf-8"?>
<ds:datastoreItem xmlns:ds="http://schemas.openxmlformats.org/officeDocument/2006/customXml" ds:itemID="{86E4BC0F-8DC8-4623-BE6E-A1DD8B8971CE}"/>
</file>

<file path=customXml/itemProps3.xml><?xml version="1.0" encoding="utf-8"?>
<ds:datastoreItem xmlns:ds="http://schemas.openxmlformats.org/officeDocument/2006/customXml" ds:itemID="{B5B60401-6951-4D67-8687-8BA34BD0D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76</vt:i4>
      </vt:variant>
    </vt:vector>
  </HeadingPairs>
  <TitlesOfParts>
    <vt:vector size="94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Ffig1.1</vt:lpstr>
      <vt:lpstr>Ffig2.2</vt:lpstr>
      <vt:lpstr>Ffig2.3</vt:lpstr>
      <vt:lpstr>Ffig2.4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ContentsQuarterly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Fig1_1</vt:lpstr>
      <vt:lpstr>Fig2.2Quarter</vt:lpstr>
      <vt:lpstr>Fig2.3Quarter</vt:lpstr>
      <vt:lpstr>Fig2.4Quarter</vt:lpstr>
      <vt:lpstr>fig2_1</vt:lpstr>
      <vt:lpstr>Fig2_2</vt:lpstr>
      <vt:lpstr>Fig2_3</vt:lpstr>
      <vt:lpstr>Fig2_4</vt:lpstr>
      <vt:lpstr>Fig2_5</vt:lpstr>
      <vt:lpstr>Fig2_6a</vt:lpstr>
      <vt:lpstr>Fig2_6b</vt:lpstr>
      <vt:lpstr>Fig2_7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Fig6_1</vt:lpstr>
      <vt:lpstr>Fig7_1</vt:lpstr>
      <vt:lpstr>FigA1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2021-01-27T07:10:30Z</dcterms:created>
  <dcterms:modified xsi:type="dcterms:W3CDTF">2021-01-27T07:18:31Z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